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saveExternalLinkValues="0" codeName="ThisWorkbook"/>
  <mc:AlternateContent xmlns:mc="http://schemas.openxmlformats.org/markup-compatibility/2006">
    <mc:Choice Requires="x15">
      <x15ac:absPath xmlns:x15ac="http://schemas.microsoft.com/office/spreadsheetml/2010/11/ac" url="\\codata\shares\CO\PSO\Project_Management\ScopeAndStaffHours\ScopeOfServices\2021Update\PSOScopeWebpageFiles\March2021Update\"/>
    </mc:Choice>
  </mc:AlternateContent>
  <xr:revisionPtr revIDLastSave="0" documentId="13_ncr:1_{B68E1AC9-E4F6-458F-B003-434A8A0D4794}" xr6:coauthVersionLast="46" xr6:coauthVersionMax="46" xr10:uidLastSave="{00000000-0000-0000-0000-000000000000}"/>
  <bookViews>
    <workbookView xWindow="-28920" yWindow="-120" windowWidth="29040" windowHeight="15840" tabRatio="939" xr2:uid="{00000000-000D-0000-FFFF-FFFF00000000}"/>
  </bookViews>
  <sheets>
    <sheet name="Title" sheetId="46" r:id="rId1"/>
    <sheet name="Disclaimer" sheetId="1" r:id="rId2"/>
    <sheet name="Spreadsheet instructions" sheetId="2" r:id="rId3"/>
    <sheet name="Project Information" sheetId="53" r:id="rId4"/>
    <sheet name="Summary" sheetId="5" r:id="rId5"/>
    <sheet name="Staff Hour Summary--Grand Total" sheetId="6" r:id="rId6"/>
    <sheet name="Staff Hour Summary - Firm" sheetId="7" r:id="rId7"/>
    <sheet name="Fee Sheet - Prime" sheetId="8" r:id="rId8"/>
    <sheet name="Fee Sheet - Sub" sheetId="9" r:id="rId9"/>
    <sheet name="3. Project General Tasks" sheetId="11" r:id="rId10"/>
    <sheet name="Selective C&amp;G Guidelines" sheetId="106" r:id="rId11"/>
    <sheet name="Tree Disposition Guidelines" sheetId="105" r:id="rId12"/>
    <sheet name="Roadway Guidelines" sheetId="52" r:id="rId13"/>
    <sheet name="4. Roadway Analysis" sheetId="12" r:id="rId14"/>
    <sheet name="5. Roadway Plans" sheetId="13" r:id="rId15"/>
    <sheet name="6a. Drainage Analysis" sheetId="14" r:id="rId16"/>
    <sheet name="6b. Drainage Plans" sheetId="101" r:id="rId17"/>
    <sheet name="Utility Guidelines" sheetId="58" r:id="rId18"/>
    <sheet name="7. Utilities" sheetId="15" r:id="rId19"/>
    <sheet name="Environmental Permit Guidelines" sheetId="60" r:id="rId20"/>
    <sheet name="8. Env. Permits and Clearances" sheetId="16" r:id="rId21"/>
    <sheet name="Structures-Guidelines" sheetId="62" r:id="rId22"/>
    <sheet name="9. Structures Summary" sheetId="17" r:id="rId23"/>
    <sheet name="10. Structures-BDR" sheetId="18" r:id="rId24"/>
    <sheet name="11. Temporary Bridge" sheetId="19" r:id="rId25"/>
    <sheet name="12. Short Span Concrete" sheetId="20" r:id="rId26"/>
    <sheet name="13. Medium Span Concrete " sheetId="21" r:id="rId27"/>
    <sheet name="14. Structures-Structural Steel" sheetId="22" r:id="rId28"/>
    <sheet name="15.Str.-Segmental Concrete" sheetId="23" r:id="rId29"/>
    <sheet name="16. Structures-Movable Span" sheetId="24" r:id="rId30"/>
    <sheet name="17. Str-Retaining Walls" sheetId="25" r:id="rId31"/>
    <sheet name="18. Structures-Miscellaneous" sheetId="26" r:id="rId32"/>
    <sheet name="Signing &amp; Marking Guidelines" sheetId="73" r:id="rId33"/>
    <sheet name="19. Signing &amp; Marking Analysis" sheetId="27" r:id="rId34"/>
    <sheet name="20. Signing &amp; Marking Plans" sheetId="28" r:id="rId35"/>
    <sheet name="Signalization Guidelines" sheetId="76" r:id="rId36"/>
    <sheet name="21. Signalization Analysis" sheetId="29" r:id="rId37"/>
    <sheet name="22. Signalization Plans" sheetId="30" r:id="rId38"/>
    <sheet name="Lighting Guidelines" sheetId="79" r:id="rId39"/>
    <sheet name="23. Lighting Analysis" sheetId="31" r:id="rId40"/>
    <sheet name="24. Lighting Plans" sheetId="32" r:id="rId41"/>
    <sheet name="Landscape Guidelines" sheetId="82" r:id="rId42"/>
    <sheet name="25. Landscape Analysis" sheetId="47" r:id="rId43"/>
    <sheet name="26. Landscape Plans" sheetId="34" r:id="rId44"/>
    <sheet name="Survey Guidelines" sheetId="85" r:id="rId45"/>
    <sheet name="27. Survey" sheetId="48" r:id="rId46"/>
    <sheet name="28. Photogrammetry" sheetId="51" r:id="rId47"/>
    <sheet name="29. Mapping" sheetId="49" r:id="rId48"/>
    <sheet name="30. Terrestrial Mobile LiDAR" sheetId="50" r:id="rId49"/>
    <sheet name="Architecture Guidelines" sheetId="91" r:id="rId50"/>
    <sheet name="31. Architecture Development" sheetId="39" r:id="rId51"/>
    <sheet name="Noise Guidelines" sheetId="107" r:id="rId52"/>
    <sheet name="32. Noise Barrier Assessment" sheetId="40" r:id="rId53"/>
    <sheet name="ITS Guidelines" sheetId="94" r:id="rId54"/>
    <sheet name="33. ITS Analysis" sheetId="44" r:id="rId55"/>
    <sheet name="34. ITS Plans" sheetId="45" r:id="rId56"/>
    <sheet name="Geotechnical Guidelines" sheetId="97" r:id="rId57"/>
    <sheet name="35. Geotechnical" sheetId="38" r:id="rId58"/>
    <sheet name="3D Modeling Guidelines" sheetId="104" r:id="rId59"/>
    <sheet name="36. 3D Modeling" sheetId="103" r:id="rId60"/>
  </sheets>
  <externalReferences>
    <externalReference r:id="rId61"/>
  </externalReferences>
  <definedNames>
    <definedName name="\P" localSheetId="8">'Fee Sheet - Sub'!$U$1:$U$1</definedName>
    <definedName name="\P">'Fee Sheet - Prime'!$U$1:$U$1</definedName>
    <definedName name="_Toc528467648" localSheetId="49">'Architecture Guidelines'!$A$1</definedName>
    <definedName name="_Toc528467648" localSheetId="19">'Environmental Permit Guidelines'!$A$1</definedName>
    <definedName name="_Toc528467648" localSheetId="56">'Geotechnical Guidelines'!$A$1</definedName>
    <definedName name="_Toc528467648" localSheetId="12">'Roadway Guidelines'!$A$1</definedName>
    <definedName name="_Toc528467648" localSheetId="44">'Survey Guidelines'!$A$1</definedName>
    <definedName name="_Toc528467648" localSheetId="17">'Utility Guidelines'!$A$1</definedName>
    <definedName name="A_RDWY" localSheetId="59">#REF!</definedName>
    <definedName name="A_RDWY" localSheetId="51">#REF!</definedName>
    <definedName name="A_RDWY">#REF!</definedName>
    <definedName name="B_INTERCHG" localSheetId="59">#REF!</definedName>
    <definedName name="B_INTERCHG" localSheetId="51">#REF!</definedName>
    <definedName name="B_INTERCHG">#REF!</definedName>
    <definedName name="C_TCP" localSheetId="59">#REF!</definedName>
    <definedName name="C_TCP" localSheetId="51">#REF!</definedName>
    <definedName name="C_TCP">#REF!</definedName>
    <definedName name="D_DRAIN" localSheetId="59">#REF!</definedName>
    <definedName name="D_DRAIN" localSheetId="51">#REF!</definedName>
    <definedName name="D_DRAIN">#REF!</definedName>
    <definedName name="E_ENVIRON" localSheetId="59">#REF!</definedName>
    <definedName name="E_ENVIRON" localSheetId="51">#REF!</definedName>
    <definedName name="E_ENVIRON">#REF!</definedName>
    <definedName name="F_SIGNING" localSheetId="59">#REF!</definedName>
    <definedName name="F_SIGNING" localSheetId="51">#REF!</definedName>
    <definedName name="F_SIGNING">#REF!</definedName>
    <definedName name="FEE" localSheetId="8">'Fee Sheet - Sub'!$A$1:$S$60</definedName>
    <definedName name="FEE">'Fee Sheet - Prime'!$A$1:$S$73</definedName>
    <definedName name="G_SIGNAL" localSheetId="59">#REF!</definedName>
    <definedName name="G_SIGNAL" localSheetId="51">#REF!</definedName>
    <definedName name="G_SIGNAL">#REF!</definedName>
    <definedName name="H_LIGHT" localSheetId="59">#REF!</definedName>
    <definedName name="H_LIGHT" localSheetId="51">#REF!</definedName>
    <definedName name="H_LIGHT">#REF!</definedName>
    <definedName name="I_ROW" localSheetId="59">#REF!</definedName>
    <definedName name="I_ROW" localSheetId="51">#REF!</definedName>
    <definedName name="I_ROW">#REF!</definedName>
    <definedName name="J_UTIL" localSheetId="59">#REF!</definedName>
    <definedName name="J_UTIL" localSheetId="51">#REF!</definedName>
    <definedName name="J_UTIL">#REF!</definedName>
    <definedName name="K_LANDSCAPE" localSheetId="59">#REF!</definedName>
    <definedName name="K_LANDSCAPE" localSheetId="51">#REF!</definedName>
    <definedName name="K_LANDSCAPE">#REF!</definedName>
    <definedName name="L_PM" localSheetId="59">#REF!</definedName>
    <definedName name="L_PM" localSheetId="51">#REF!</definedName>
    <definedName name="L_PM">#REF!</definedName>
    <definedName name="M_COMMUNITY_AWARENESS" localSheetId="59">#REF!</definedName>
    <definedName name="M_COMMUNITY_AWARENESS" localSheetId="51">#REF!</definedName>
    <definedName name="M_COMMUNITY_AWARENESS">#REF!</definedName>
    <definedName name="N_SURVEY" localSheetId="59">#REF!</definedName>
    <definedName name="N_SURVEY" localSheetId="51">#REF!</definedName>
    <definedName name="N_SURVEY">#REF!</definedName>
    <definedName name="O_FIELD_SURVEY" localSheetId="59">#REF!</definedName>
    <definedName name="O_FIELD_SURVEY" localSheetId="51">#REF!</definedName>
    <definedName name="O_FIELD_SURVEY">#REF!</definedName>
    <definedName name="P_BDR" localSheetId="59">#REF!</definedName>
    <definedName name="P_BDR" localSheetId="51">#REF!</definedName>
    <definedName name="P_BDR">#REF!</definedName>
    <definedName name="_xlnm.Print_Area" localSheetId="25">'12. Short Span Concrete'!$A$1:$H$47</definedName>
    <definedName name="_xlnm.Print_Area" localSheetId="26">'13. Medium Span Concrete '!$A$1:$H$77</definedName>
    <definedName name="_xlnm.Print_Area" localSheetId="27">'14. Structures-Structural Steel'!$A$1:$H$83</definedName>
    <definedName name="_xlnm.Print_Area" localSheetId="31">'18. Structures-Miscellaneous'!$A$1:$H$55</definedName>
    <definedName name="_xlnm.Print_Area" localSheetId="33">'19. Signing &amp; Marking Analysis'!$A$1:$I$39</definedName>
    <definedName name="_xlnm.Print_Area" localSheetId="34">'20. Signing &amp; Marking Plans'!$A$1:$I$24</definedName>
    <definedName name="_xlnm.Print_Area" localSheetId="36">'21. Signalization Analysis'!$A$1:$I$45</definedName>
    <definedName name="_xlnm.Print_Area" localSheetId="37">'22. Signalization Plans'!$A$1:$I$27</definedName>
    <definedName name="_xlnm.Print_Area" localSheetId="39">'23. Lighting Analysis'!$A$1:$I$43</definedName>
    <definedName name="_xlnm.Print_Area" localSheetId="40">'24. Lighting Plans'!$A$1:$I$23</definedName>
    <definedName name="_xlnm.Print_Area" localSheetId="42">'25. Landscape Analysis'!$A$1:$I$70</definedName>
    <definedName name="_xlnm.Print_Area" localSheetId="43">'26. Landscape Plans'!$A$1:$I$26</definedName>
    <definedName name="_xlnm.Print_Area" localSheetId="45">'27. Survey'!$A$1:$K$127</definedName>
    <definedName name="_xlnm.Print_Area" localSheetId="46">'28. Photogrammetry'!$A$1:$N$98</definedName>
    <definedName name="_xlnm.Print_Area" localSheetId="47">'29. Mapping'!$A$1:$I$62</definedName>
    <definedName name="_xlnm.Print_Area" localSheetId="9">'3. Project General Tasks'!$A$1:$G$68</definedName>
    <definedName name="_xlnm.Print_Area" localSheetId="50">'31. Architecture Development'!$A$1:$M$229</definedName>
    <definedName name="_xlnm.Print_Area" localSheetId="52">'32. Noise Barrier Assessment'!$A$1:$I$32</definedName>
    <definedName name="_xlnm.Print_Area" localSheetId="54">'33. ITS Analysis'!$A$1:$I$45</definedName>
    <definedName name="_xlnm.Print_Area" localSheetId="55">'34. ITS Plans'!$A$1:$I$30</definedName>
    <definedName name="_xlnm.Print_Area" localSheetId="57">'35. Geotechnical'!$A$1:$I$84</definedName>
    <definedName name="_xlnm.Print_Area" localSheetId="59">'36. 3D Modeling'!$A$1:$H$20</definedName>
    <definedName name="_xlnm.Print_Area" localSheetId="58">'3D Modeling Guidelines'!$A$1:$B$62</definedName>
    <definedName name="_xlnm.Print_Area" localSheetId="13">'4. Roadway Analysis'!$A$1:$I$58</definedName>
    <definedName name="_xlnm.Print_Area" localSheetId="14">'5. Roadway Plans'!$A$1:$H$44</definedName>
    <definedName name="_xlnm.Print_Area" localSheetId="15">'6a. Drainage Analysis'!$A$1:$I$56</definedName>
    <definedName name="_xlnm.Print_Area" localSheetId="18">'7. Utilities'!$A$1:$I$37</definedName>
    <definedName name="_xlnm.Print_Area" localSheetId="20">'8. Env. Permits and Clearances'!$A$1:$I$65</definedName>
    <definedName name="_xlnm.Print_Area" localSheetId="22">'9. Structures Summary'!$A$1:$L$59</definedName>
    <definedName name="_xlnm.Print_Area" localSheetId="49">'Architecture Guidelines'!$A$1:$A$57</definedName>
    <definedName name="_xlnm.Print_Area" localSheetId="1">Disclaimer!$A$1:$A$4</definedName>
    <definedName name="_xlnm.Print_Area" localSheetId="19">'Environmental Permit Guidelines'!$A$1:$A$63</definedName>
    <definedName name="_xlnm.Print_Area" localSheetId="7">'Fee Sheet - Prime'!$A$1:$Q$71</definedName>
    <definedName name="_xlnm.Print_Area" localSheetId="8">'Fee Sheet - Sub'!$A$1:$Q$58</definedName>
    <definedName name="_xlnm.Print_Area" localSheetId="56">'Geotechnical Guidelines'!$A$1:$A$19</definedName>
    <definedName name="_xlnm.Print_Area" localSheetId="53">'ITS Guidelines'!$A$1:$A$39</definedName>
    <definedName name="_xlnm.Print_Area" localSheetId="41">'Landscape Guidelines'!$A$1:$G$96</definedName>
    <definedName name="_xlnm.Print_Area" localSheetId="38">'Lighting Guidelines'!$A$1:$A$36</definedName>
    <definedName name="_xlnm.Print_Area" localSheetId="51">'Noise Guidelines'!$A$1:$A$59</definedName>
    <definedName name="_xlnm.Print_Area" localSheetId="3">'Project Information'!$A$1:$N$52</definedName>
    <definedName name="_xlnm.Print_Area" localSheetId="12">'Roadway Guidelines'!$A$1:$A$74</definedName>
    <definedName name="_xlnm.Print_Area" localSheetId="35">'Signalization Guidelines'!$A$1:$A$38</definedName>
    <definedName name="_xlnm.Print_Area" localSheetId="32">'Signing &amp; Marking Guidelines'!$A$1:$A$44</definedName>
    <definedName name="_xlnm.Print_Area" localSheetId="2">'Spreadsheet instructions'!$A$1:$B$30</definedName>
    <definedName name="_xlnm.Print_Area" localSheetId="6">'Staff Hour Summary - Firm'!$A$1:$Q$99</definedName>
    <definedName name="_xlnm.Print_Area" localSheetId="5">'Staff Hour Summary--Grand Total'!$A$1:$Q$101</definedName>
    <definedName name="_xlnm.Print_Area" localSheetId="21">'Structures-Guidelines'!$A$1:$A$61</definedName>
    <definedName name="_xlnm.Print_Area" localSheetId="4">Summary!$A$1:$P$46</definedName>
    <definedName name="_xlnm.Print_Area" localSheetId="44">'Survey Guidelines'!$A$1:$A$47</definedName>
    <definedName name="_xlnm.Print_Area" localSheetId="0">Title!$A$1:$A$30</definedName>
    <definedName name="_xlnm.Print_Area" localSheetId="17">'Utility Guidelines'!$A$1:$A$46</definedName>
    <definedName name="_xlnm.Print_Area">#REF!</definedName>
    <definedName name="Print_Area_1" localSheetId="59">#REF!</definedName>
    <definedName name="Print_Area_1" localSheetId="51">#REF!</definedName>
    <definedName name="Print_Area_1">#REF!</definedName>
    <definedName name="Print_Area_2" localSheetId="59">#REF!</definedName>
    <definedName name="Print_Area_2">#REF!</definedName>
    <definedName name="Print_Area_3">#REF!</definedName>
    <definedName name="_xlnm.Print_Titles" localSheetId="23">'10. Structures-BDR'!$9:$9</definedName>
    <definedName name="_xlnm.Print_Titles" localSheetId="24">'11. Temporary Bridge'!$A:$B</definedName>
    <definedName name="_xlnm.Print_Titles" localSheetId="25">'12. Short Span Concrete'!$A:$B,'12. Short Span Concrete'!$9:$9</definedName>
    <definedName name="_xlnm.Print_Titles" localSheetId="26">'13. Medium Span Concrete '!$9:$9</definedName>
    <definedName name="_xlnm.Print_Titles" localSheetId="27">'14. Structures-Structural Steel'!$9:$9</definedName>
    <definedName name="_xlnm.Print_Titles" localSheetId="28">'15.Str.-Segmental Concrete'!$9:$9</definedName>
    <definedName name="_xlnm.Print_Titles" localSheetId="29">'16. Structures-Movable Span'!$9:$9</definedName>
    <definedName name="_xlnm.Print_Titles" localSheetId="30">'17. Str-Retaining Walls'!$9:$9</definedName>
    <definedName name="_xlnm.Print_Titles" localSheetId="31">'18. Structures-Miscellaneous'!$A:$B</definedName>
    <definedName name="_xlnm.Print_Titles" localSheetId="33">'19. Signing &amp; Marking Analysis'!$9:$9</definedName>
    <definedName name="_xlnm.Print_Titles" localSheetId="43">'26. Landscape Plans'!$9:$9</definedName>
    <definedName name="_xlnm.Print_Titles" localSheetId="45">'27. Survey'!$9:$9</definedName>
    <definedName name="_xlnm.Print_Titles" localSheetId="46">'28. Photogrammetry'!$9:$9</definedName>
    <definedName name="_xlnm.Print_Titles" localSheetId="47">'29. Mapping'!$9:$9</definedName>
    <definedName name="_xlnm.Print_Titles" localSheetId="9">'3. Project General Tasks'!$9:$9</definedName>
    <definedName name="_xlnm.Print_Titles" localSheetId="48">'30. Terrestrial Mobile LiDAR'!$9:$10</definedName>
    <definedName name="_xlnm.Print_Titles" localSheetId="50">'31. Architecture Development'!$9:$9</definedName>
    <definedName name="_xlnm.Print_Titles" localSheetId="54">'33. ITS Analysis'!$9:$9</definedName>
    <definedName name="_xlnm.Print_Titles" localSheetId="55">'34. ITS Plans'!$9:$9</definedName>
    <definedName name="_xlnm.Print_Titles" localSheetId="57">'35. Geotechnical'!$9:$9</definedName>
    <definedName name="_xlnm.Print_Titles" localSheetId="59">'36. 3D Modeling'!$9:$9</definedName>
    <definedName name="_xlnm.Print_Titles" localSheetId="13">'4. Roadway Analysis'!$9:$9</definedName>
    <definedName name="_xlnm.Print_Titles" localSheetId="14">'5. Roadway Plans'!$9:$9</definedName>
    <definedName name="_xlnm.Print_Titles" localSheetId="15">'6a. Drainage Analysis'!$9:$9</definedName>
    <definedName name="_xlnm.Print_Titles" localSheetId="20">'8. Env. Permits and Clearances'!$9:$9</definedName>
    <definedName name="Q_PRE_BRD" localSheetId="59">#REF!</definedName>
    <definedName name="Q_PRE_BRD" localSheetId="51">#REF!</definedName>
    <definedName name="Q_PRE_BRD">#REF!</definedName>
    <definedName name="R_STRUCTURE" localSheetId="59">#REF!</definedName>
    <definedName name="R_STRUCTURE" localSheetId="51">#REF!</definedName>
    <definedName name="R_STRUCTURE">#REF!</definedName>
    <definedName name="S_SUM_BRDG" localSheetId="59">#REF!</definedName>
    <definedName name="S_SUM_BRDG" localSheetId="51">#REF!</definedName>
    <definedName name="S_SUM_BRDG">#REF!</definedName>
    <definedName name="T_MISC_STRUCTURE" localSheetId="59">#REF!</definedName>
    <definedName name="T_MISC_STRUCTURE" localSheetId="51">#REF!</definedName>
    <definedName name="T_MISC_STRUCTURE">#REF!</definedName>
    <definedName name="U_UTIL" localSheetId="59">#REF!</definedName>
    <definedName name="U_UTIL" localSheetId="51">#REF!</definedName>
    <definedName name="U_UTIL">#REF!</definedName>
    <definedName name="U_WALL" localSheetId="59">#REF!</definedName>
    <definedName name="U_WALL" localSheetId="51">#REF!</definedName>
    <definedName name="U_WALL">#REF!</definedName>
    <definedName name="V_SUB_SUM" localSheetId="59">#REF!</definedName>
    <definedName name="V_SUB_SUM" localSheetId="51">#REF!</definedName>
    <definedName name="V_SUB_SUM">#REF!</definedName>
    <definedName name="X_FINAL_HRS" localSheetId="59">#REF!</definedName>
    <definedName name="X_FINAL_HRS" localSheetId="51">#REF!</definedName>
    <definedName name="X_FINAL_HRS">#REF!</definedName>
    <definedName name="X_FINAL_SUM" localSheetId="6">'Staff Hour Summary - Firm'!$A$1:$Q$62</definedName>
    <definedName name="X_FINAL_SUM">'Staff Hour Summary--Grand Total'!$A$1:$Q$63</definedName>
    <definedName name="yesno" localSheetId="59">'36. 3D Modeling'!#REF!</definedName>
    <definedName name="yesno" localSheetId="51">'[1]4. Roadway Analysis'!$N$44:$N$45</definedName>
    <definedName name="yesno">'4. Roadway Analysis'!$O$49:$O$50</definedName>
    <definedName name="Z_4FEDB3BD_111A_4B7D_AA97_E67173A5F707_.wvu.PrintArea" localSheetId="49" hidden="1">'Architecture Guidelines'!$A$1:$A$57</definedName>
    <definedName name="Z_4FEDB3BD_111A_4B7D_AA97_E67173A5F707_.wvu.PrintArea" localSheetId="19" hidden="1">'Environmental Permit Guidelines'!$A$1:$A$63</definedName>
    <definedName name="Z_4FEDB3BD_111A_4B7D_AA97_E67173A5F707_.wvu.PrintArea" localSheetId="56" hidden="1">'Geotechnical Guidelines'!$A$1:$A$19</definedName>
    <definedName name="Z_4FEDB3BD_111A_4B7D_AA97_E67173A5F707_.wvu.PrintArea" localSheetId="38" hidden="1">'Lighting Guidelines'!$A$1:$A$36</definedName>
    <definedName name="Z_4FEDB3BD_111A_4B7D_AA97_E67173A5F707_.wvu.PrintArea" localSheetId="12" hidden="1">'Roadway Guidelines'!$A$1:$A$74</definedName>
    <definedName name="Z_4FEDB3BD_111A_4B7D_AA97_E67173A5F707_.wvu.PrintArea" localSheetId="35" hidden="1">'Signalization Guidelines'!$A$1:$A$38</definedName>
    <definedName name="Z_4FEDB3BD_111A_4B7D_AA97_E67173A5F707_.wvu.PrintArea" localSheetId="32" hidden="1">'Signing &amp; Marking Guidelines'!$A$1:$A$44</definedName>
    <definedName name="Z_4FEDB3BD_111A_4B7D_AA97_E67173A5F707_.wvu.PrintArea" localSheetId="21" hidden="1">'Structures-Guidelines'!$A$1:$A$61</definedName>
    <definedName name="Z_4FEDB3BD_111A_4B7D_AA97_E67173A5F707_.wvu.PrintArea" localSheetId="44" hidden="1">'Survey Guidelines'!$A$1:$A$48</definedName>
    <definedName name="Z_4FEDB3BD_111A_4B7D_AA97_E67173A5F707_.wvu.PrintArea" localSheetId="17" hidden="1">'Utility Guidelines'!$A$1:$A$46</definedName>
    <definedName name="Z_60E4326C_3B00_4FE4_9F0D_DCD952285ADA_.wvu.Cols" localSheetId="55" hidden="1">'34. ITS Plans'!$I:$I</definedName>
    <definedName name="Z_60E4326C_3B00_4FE4_9F0D_DCD952285ADA_.wvu.Cols" localSheetId="14" hidden="1">'5. Roadway Plans'!$H:$H</definedName>
    <definedName name="Z_60E4326C_3B00_4FE4_9F0D_DCD952285ADA_.wvu.Cols" localSheetId="16" hidden="1">'6b. Drainage Plans'!#REF!</definedName>
    <definedName name="Z_60E4326C_3B00_4FE4_9F0D_DCD952285ADA_.wvu.PrintArea" localSheetId="25" hidden="1">'12. Short Span Concrete'!$A$1:$H$47</definedName>
    <definedName name="Z_60E4326C_3B00_4FE4_9F0D_DCD952285ADA_.wvu.PrintArea" localSheetId="26" hidden="1">'13. Medium Span Concrete '!$A$1:$H$77</definedName>
    <definedName name="Z_60E4326C_3B00_4FE4_9F0D_DCD952285ADA_.wvu.PrintArea" localSheetId="27" hidden="1">'14. Structures-Structural Steel'!$A$1:$H$83</definedName>
    <definedName name="Z_60E4326C_3B00_4FE4_9F0D_DCD952285ADA_.wvu.PrintArea" localSheetId="31" hidden="1">'18. Structures-Miscellaneous'!$A$1:$H$55</definedName>
    <definedName name="Z_60E4326C_3B00_4FE4_9F0D_DCD952285ADA_.wvu.PrintArea" localSheetId="33" hidden="1">'19. Signing &amp; Marking Analysis'!$A$1:$H$39</definedName>
    <definedName name="Z_60E4326C_3B00_4FE4_9F0D_DCD952285ADA_.wvu.PrintArea" localSheetId="34" hidden="1">'20. Signing &amp; Marking Plans'!$A$1:$I$24</definedName>
    <definedName name="Z_60E4326C_3B00_4FE4_9F0D_DCD952285ADA_.wvu.PrintArea" localSheetId="36" hidden="1">'21. Signalization Analysis'!$A$1:$H$31</definedName>
    <definedName name="Z_60E4326C_3B00_4FE4_9F0D_DCD952285ADA_.wvu.PrintArea" localSheetId="37" hidden="1">'22. Signalization Plans'!$A$1:$I$27</definedName>
    <definedName name="Z_60E4326C_3B00_4FE4_9F0D_DCD952285ADA_.wvu.PrintArea" localSheetId="39" hidden="1">'23. Lighting Analysis'!$A$1:$H$43</definedName>
    <definedName name="Z_60E4326C_3B00_4FE4_9F0D_DCD952285ADA_.wvu.PrintArea" localSheetId="40" hidden="1">'24. Lighting Plans'!$A$1:$I$23</definedName>
    <definedName name="Z_60E4326C_3B00_4FE4_9F0D_DCD952285ADA_.wvu.PrintArea" localSheetId="43" hidden="1">'26. Landscape Plans'!$A$1:$I$26</definedName>
    <definedName name="Z_60E4326C_3B00_4FE4_9F0D_DCD952285ADA_.wvu.PrintArea" localSheetId="9" hidden="1">'3. Project General Tasks'!$A$1:$G$68</definedName>
    <definedName name="Z_60E4326C_3B00_4FE4_9F0D_DCD952285ADA_.wvu.PrintArea" localSheetId="50" hidden="1">'31. Architecture Development'!$A$1:$L$229</definedName>
    <definedName name="Z_60E4326C_3B00_4FE4_9F0D_DCD952285ADA_.wvu.PrintArea" localSheetId="52" hidden="1">'32. Noise Barrier Assessment'!$A$1:$H$32</definedName>
    <definedName name="Z_60E4326C_3B00_4FE4_9F0D_DCD952285ADA_.wvu.PrintArea" localSheetId="54" hidden="1">'33. ITS Analysis'!$A$1:$H$45</definedName>
    <definedName name="Z_60E4326C_3B00_4FE4_9F0D_DCD952285ADA_.wvu.PrintArea" localSheetId="57" hidden="1">'35. Geotechnical'!$A$1:$H$84</definedName>
    <definedName name="Z_60E4326C_3B00_4FE4_9F0D_DCD952285ADA_.wvu.PrintArea" localSheetId="59" hidden="1">'36. 3D Modeling'!$A$1:$H$20</definedName>
    <definedName name="Z_60E4326C_3B00_4FE4_9F0D_DCD952285ADA_.wvu.PrintArea" localSheetId="13" hidden="1">'4. Roadway Analysis'!$A$1:$I$58</definedName>
    <definedName name="Z_60E4326C_3B00_4FE4_9F0D_DCD952285ADA_.wvu.PrintArea" localSheetId="15" hidden="1">'6a. Drainage Analysis'!$A$1:$G$56</definedName>
    <definedName name="Z_60E4326C_3B00_4FE4_9F0D_DCD952285ADA_.wvu.PrintArea" localSheetId="18" hidden="1">'7. Utilities'!$A$1:$H$37</definedName>
    <definedName name="Z_60E4326C_3B00_4FE4_9F0D_DCD952285ADA_.wvu.PrintArea" localSheetId="20" hidden="1">'8. Env. Permits and Clearances'!$A$1:$H$66</definedName>
    <definedName name="Z_60E4326C_3B00_4FE4_9F0D_DCD952285ADA_.wvu.PrintArea" localSheetId="22" hidden="1">'9. Structures Summary'!$A$1:$L$59</definedName>
    <definedName name="Z_60E4326C_3B00_4FE4_9F0D_DCD952285ADA_.wvu.PrintArea" localSheetId="7" hidden="1">'Fee Sheet - Prime'!$A$1:$Q$71</definedName>
    <definedName name="Z_60E4326C_3B00_4FE4_9F0D_DCD952285ADA_.wvu.PrintArea" localSheetId="8" hidden="1">'Fee Sheet - Sub'!$A$1:$Q$58</definedName>
    <definedName name="Z_60E4326C_3B00_4FE4_9F0D_DCD952285ADA_.wvu.PrintArea" localSheetId="3" hidden="1">'Project Information'!$A$1:$N$23</definedName>
    <definedName name="Z_60E4326C_3B00_4FE4_9F0D_DCD952285ADA_.wvu.PrintArea" localSheetId="2" hidden="1">'Spreadsheet instructions'!$A$1:$B$31</definedName>
    <definedName name="Z_60E4326C_3B00_4FE4_9F0D_DCD952285ADA_.wvu.PrintArea" localSheetId="6" hidden="1">'Staff Hour Summary - Firm'!$A$1:$Q$96</definedName>
    <definedName name="Z_60E4326C_3B00_4FE4_9F0D_DCD952285ADA_.wvu.PrintArea" localSheetId="5" hidden="1">'Staff Hour Summary--Grand Total'!$A$1:$Q$102</definedName>
    <definedName name="Z_60E4326C_3B00_4FE4_9F0D_DCD952285ADA_.wvu.PrintArea" localSheetId="4" hidden="1">Summary!$A$1:$P$46</definedName>
    <definedName name="Z_60E4326C_3B00_4FE4_9F0D_DCD952285ADA_.wvu.PrintTitles" localSheetId="23" hidden="1">'10. Structures-BDR'!$9:$9</definedName>
    <definedName name="Z_60E4326C_3B00_4FE4_9F0D_DCD952285ADA_.wvu.PrintTitles" localSheetId="24" hidden="1">'11. Temporary Bridge'!$A:$B</definedName>
    <definedName name="Z_60E4326C_3B00_4FE4_9F0D_DCD952285ADA_.wvu.PrintTitles" localSheetId="25" hidden="1">'12. Short Span Concrete'!$A:$B,'12. Short Span Concrete'!$9:$9</definedName>
    <definedName name="Z_60E4326C_3B00_4FE4_9F0D_DCD952285ADA_.wvu.PrintTitles" localSheetId="26" hidden="1">'13. Medium Span Concrete '!$9:$9</definedName>
    <definedName name="Z_60E4326C_3B00_4FE4_9F0D_DCD952285ADA_.wvu.PrintTitles" localSheetId="27" hidden="1">'14. Structures-Structural Steel'!$9:$9</definedName>
    <definedName name="Z_60E4326C_3B00_4FE4_9F0D_DCD952285ADA_.wvu.PrintTitles" localSheetId="28" hidden="1">'15.Str.-Segmental Concrete'!$9:$9</definedName>
    <definedName name="Z_60E4326C_3B00_4FE4_9F0D_DCD952285ADA_.wvu.PrintTitles" localSheetId="29" hidden="1">'16. Structures-Movable Span'!$9:$9</definedName>
    <definedName name="Z_60E4326C_3B00_4FE4_9F0D_DCD952285ADA_.wvu.PrintTitles" localSheetId="30" hidden="1">'17. Str-Retaining Walls'!$9:$9</definedName>
    <definedName name="Z_60E4326C_3B00_4FE4_9F0D_DCD952285ADA_.wvu.PrintTitles" localSheetId="31" hidden="1">'18. Structures-Miscellaneous'!$A:$B</definedName>
    <definedName name="Z_60E4326C_3B00_4FE4_9F0D_DCD952285ADA_.wvu.PrintTitles" localSheetId="33" hidden="1">'19. Signing &amp; Marking Analysis'!$9:$9</definedName>
    <definedName name="Z_60E4326C_3B00_4FE4_9F0D_DCD952285ADA_.wvu.PrintTitles" localSheetId="43" hidden="1">'26. Landscape Plans'!$9:$9</definedName>
    <definedName name="Z_60E4326C_3B00_4FE4_9F0D_DCD952285ADA_.wvu.PrintTitles" localSheetId="9" hidden="1">'3. Project General Tasks'!$9:$9</definedName>
    <definedName name="Z_60E4326C_3B00_4FE4_9F0D_DCD952285ADA_.wvu.PrintTitles" localSheetId="50" hidden="1">'31. Architecture Development'!$9:$9</definedName>
    <definedName name="Z_60E4326C_3B00_4FE4_9F0D_DCD952285ADA_.wvu.PrintTitles" localSheetId="52" hidden="1">'32. Noise Barrier Assessment'!$9:$9</definedName>
    <definedName name="Z_60E4326C_3B00_4FE4_9F0D_DCD952285ADA_.wvu.PrintTitles" localSheetId="54" hidden="1">'33. ITS Analysis'!$9:$9</definedName>
    <definedName name="Z_60E4326C_3B00_4FE4_9F0D_DCD952285ADA_.wvu.PrintTitles" localSheetId="55" hidden="1">'34. ITS Plans'!$9:$9</definedName>
    <definedName name="Z_60E4326C_3B00_4FE4_9F0D_DCD952285ADA_.wvu.PrintTitles" localSheetId="57" hidden="1">'35. Geotechnical'!$9:$9</definedName>
    <definedName name="Z_60E4326C_3B00_4FE4_9F0D_DCD952285ADA_.wvu.PrintTitles" localSheetId="59" hidden="1">'36. 3D Modeling'!$9:$9</definedName>
    <definedName name="Z_60E4326C_3B00_4FE4_9F0D_DCD952285ADA_.wvu.PrintTitles" localSheetId="13" hidden="1">'4. Roadway Analysis'!$9:$9</definedName>
    <definedName name="Z_60E4326C_3B00_4FE4_9F0D_DCD952285ADA_.wvu.PrintTitles" localSheetId="14" hidden="1">'5. Roadway Plans'!$9:$9</definedName>
    <definedName name="Z_60E4326C_3B00_4FE4_9F0D_DCD952285ADA_.wvu.PrintTitles" localSheetId="15" hidden="1">'6a. Drainage Analysis'!$9:$9</definedName>
    <definedName name="Z_60E4326C_3B00_4FE4_9F0D_DCD952285ADA_.wvu.PrintTitles" localSheetId="16" hidden="1">'6b. Drainage Plans'!#REF!</definedName>
    <definedName name="Z_60E4326C_3B00_4FE4_9F0D_DCD952285ADA_.wvu.PrintTitles" localSheetId="20" hidden="1">'8. Env. Permits and Clearances'!$9:$9</definedName>
    <definedName name="Z_60E4326C_3B00_4FE4_9F0D_DCD952285ADA_.wvu.Rows" localSheetId="22" hidden="1">'9. Structures Summary'!$26:$32</definedName>
    <definedName name="Z_7AB36DFF_8FA7_4277_BB8E_931BBD7445B5_.wvu.Cols" localSheetId="55" hidden="1">'34. ITS Plans'!$I:$I</definedName>
    <definedName name="Z_7AB36DFF_8FA7_4277_BB8E_931BBD7445B5_.wvu.Cols" localSheetId="14" hidden="1">'5. Roadway Plans'!$H:$H</definedName>
    <definedName name="Z_7AB36DFF_8FA7_4277_BB8E_931BBD7445B5_.wvu.Cols" localSheetId="16" hidden="1">'6b. Drainage Plans'!#REF!</definedName>
    <definedName name="Z_7AB36DFF_8FA7_4277_BB8E_931BBD7445B5_.wvu.PrintArea" localSheetId="25" hidden="1">'12. Short Span Concrete'!$A$1:$H$47</definedName>
    <definedName name="Z_7AB36DFF_8FA7_4277_BB8E_931BBD7445B5_.wvu.PrintArea" localSheetId="26" hidden="1">'13. Medium Span Concrete '!$A$1:$H$77</definedName>
    <definedName name="Z_7AB36DFF_8FA7_4277_BB8E_931BBD7445B5_.wvu.PrintArea" localSheetId="27" hidden="1">'14. Structures-Structural Steel'!$A$1:$H$83</definedName>
    <definedName name="Z_7AB36DFF_8FA7_4277_BB8E_931BBD7445B5_.wvu.PrintArea" localSheetId="31" hidden="1">'18. Structures-Miscellaneous'!$A$1:$H$55</definedName>
    <definedName name="Z_7AB36DFF_8FA7_4277_BB8E_931BBD7445B5_.wvu.PrintArea" localSheetId="33" hidden="1">'19. Signing &amp; Marking Analysis'!$A$1:$H$39</definedName>
    <definedName name="Z_7AB36DFF_8FA7_4277_BB8E_931BBD7445B5_.wvu.PrintArea" localSheetId="34" hidden="1">'20. Signing &amp; Marking Plans'!$A$1:$I$24</definedName>
    <definedName name="Z_7AB36DFF_8FA7_4277_BB8E_931BBD7445B5_.wvu.PrintArea" localSheetId="36" hidden="1">'21. Signalization Analysis'!$A$1:$H$31</definedName>
    <definedName name="Z_7AB36DFF_8FA7_4277_BB8E_931BBD7445B5_.wvu.PrintArea" localSheetId="37" hidden="1">'22. Signalization Plans'!$A$1:$I$27</definedName>
    <definedName name="Z_7AB36DFF_8FA7_4277_BB8E_931BBD7445B5_.wvu.PrintArea" localSheetId="39" hidden="1">'23. Lighting Analysis'!$A$1:$H$43</definedName>
    <definedName name="Z_7AB36DFF_8FA7_4277_BB8E_931BBD7445B5_.wvu.PrintArea" localSheetId="40" hidden="1">'24. Lighting Plans'!$A$1:$I$23</definedName>
    <definedName name="Z_7AB36DFF_8FA7_4277_BB8E_931BBD7445B5_.wvu.PrintArea" localSheetId="43" hidden="1">'26. Landscape Plans'!$A$1:$I$26</definedName>
    <definedName name="Z_7AB36DFF_8FA7_4277_BB8E_931BBD7445B5_.wvu.PrintArea" localSheetId="9" hidden="1">'3. Project General Tasks'!$A$1:$G$68</definedName>
    <definedName name="Z_7AB36DFF_8FA7_4277_BB8E_931BBD7445B5_.wvu.PrintArea" localSheetId="50" hidden="1">'31. Architecture Development'!$A$1:$L$229</definedName>
    <definedName name="Z_7AB36DFF_8FA7_4277_BB8E_931BBD7445B5_.wvu.PrintArea" localSheetId="52" hidden="1">'32. Noise Barrier Assessment'!$A$1:$H$32</definedName>
    <definedName name="Z_7AB36DFF_8FA7_4277_BB8E_931BBD7445B5_.wvu.PrintArea" localSheetId="54" hidden="1">'33. ITS Analysis'!$A$1:$H$45</definedName>
    <definedName name="Z_7AB36DFF_8FA7_4277_BB8E_931BBD7445B5_.wvu.PrintArea" localSheetId="57" hidden="1">'35. Geotechnical'!$A$1:$H$84</definedName>
    <definedName name="Z_7AB36DFF_8FA7_4277_BB8E_931BBD7445B5_.wvu.PrintArea" localSheetId="59" hidden="1">'36. 3D Modeling'!$A$1:$H$20</definedName>
    <definedName name="Z_7AB36DFF_8FA7_4277_BB8E_931BBD7445B5_.wvu.PrintArea" localSheetId="13" hidden="1">'4. Roadway Analysis'!$A$1:$I$58</definedName>
    <definedName name="Z_7AB36DFF_8FA7_4277_BB8E_931BBD7445B5_.wvu.PrintArea" localSheetId="15" hidden="1">'6a. Drainage Analysis'!$A$1:$G$56</definedName>
    <definedName name="Z_7AB36DFF_8FA7_4277_BB8E_931BBD7445B5_.wvu.PrintArea" localSheetId="18" hidden="1">'7. Utilities'!$A$1:$H$37</definedName>
    <definedName name="Z_7AB36DFF_8FA7_4277_BB8E_931BBD7445B5_.wvu.PrintArea" localSheetId="20" hidden="1">'8. Env. Permits and Clearances'!$A$1:$H$66</definedName>
    <definedName name="Z_7AB36DFF_8FA7_4277_BB8E_931BBD7445B5_.wvu.PrintArea" localSheetId="22" hidden="1">'9. Structures Summary'!$A$1:$L$59</definedName>
    <definedName name="Z_7AB36DFF_8FA7_4277_BB8E_931BBD7445B5_.wvu.PrintArea" localSheetId="7" hidden="1">'Fee Sheet - Prime'!$A$1:$Q$71</definedName>
    <definedName name="Z_7AB36DFF_8FA7_4277_BB8E_931BBD7445B5_.wvu.PrintArea" localSheetId="8" hidden="1">'Fee Sheet - Sub'!$A$1:$Q$58</definedName>
    <definedName name="Z_7AB36DFF_8FA7_4277_BB8E_931BBD7445B5_.wvu.PrintArea" localSheetId="3" hidden="1">'Project Information'!$A$1:$N$23</definedName>
    <definedName name="Z_7AB36DFF_8FA7_4277_BB8E_931BBD7445B5_.wvu.PrintArea" localSheetId="2" hidden="1">'Spreadsheet instructions'!$A$1:$B$31</definedName>
    <definedName name="Z_7AB36DFF_8FA7_4277_BB8E_931BBD7445B5_.wvu.PrintArea" localSheetId="6" hidden="1">'Staff Hour Summary - Firm'!$A$1:$Q$96</definedName>
    <definedName name="Z_7AB36DFF_8FA7_4277_BB8E_931BBD7445B5_.wvu.PrintArea" localSheetId="5" hidden="1">'Staff Hour Summary--Grand Total'!$A$1:$Q$102</definedName>
    <definedName name="Z_7AB36DFF_8FA7_4277_BB8E_931BBD7445B5_.wvu.PrintArea" localSheetId="4" hidden="1">Summary!$A$1:$P$46</definedName>
    <definedName name="Z_7AB36DFF_8FA7_4277_BB8E_931BBD7445B5_.wvu.PrintTitles" localSheetId="23" hidden="1">'10. Structures-BDR'!$9:$9</definedName>
    <definedName name="Z_7AB36DFF_8FA7_4277_BB8E_931BBD7445B5_.wvu.PrintTitles" localSheetId="24" hidden="1">'11. Temporary Bridge'!$A:$B</definedName>
    <definedName name="Z_7AB36DFF_8FA7_4277_BB8E_931BBD7445B5_.wvu.PrintTitles" localSheetId="25" hidden="1">'12. Short Span Concrete'!$A:$B,'12. Short Span Concrete'!$9:$9</definedName>
    <definedName name="Z_7AB36DFF_8FA7_4277_BB8E_931BBD7445B5_.wvu.PrintTitles" localSheetId="26" hidden="1">'13. Medium Span Concrete '!$9:$9</definedName>
    <definedName name="Z_7AB36DFF_8FA7_4277_BB8E_931BBD7445B5_.wvu.PrintTitles" localSheetId="27" hidden="1">'14. Structures-Structural Steel'!$9:$9</definedName>
    <definedName name="Z_7AB36DFF_8FA7_4277_BB8E_931BBD7445B5_.wvu.PrintTitles" localSheetId="28" hidden="1">'15.Str.-Segmental Concrete'!$9:$9</definedName>
    <definedName name="Z_7AB36DFF_8FA7_4277_BB8E_931BBD7445B5_.wvu.PrintTitles" localSheetId="29" hidden="1">'16. Structures-Movable Span'!$9:$9</definedName>
    <definedName name="Z_7AB36DFF_8FA7_4277_BB8E_931BBD7445B5_.wvu.PrintTitles" localSheetId="30" hidden="1">'17. Str-Retaining Walls'!$9:$9</definedName>
    <definedName name="Z_7AB36DFF_8FA7_4277_BB8E_931BBD7445B5_.wvu.PrintTitles" localSheetId="31" hidden="1">'18. Structures-Miscellaneous'!$A:$B</definedName>
    <definedName name="Z_7AB36DFF_8FA7_4277_BB8E_931BBD7445B5_.wvu.PrintTitles" localSheetId="33" hidden="1">'19. Signing &amp; Marking Analysis'!$9:$9</definedName>
    <definedName name="Z_7AB36DFF_8FA7_4277_BB8E_931BBD7445B5_.wvu.PrintTitles" localSheetId="43" hidden="1">'26. Landscape Plans'!$9:$9</definedName>
    <definedName name="Z_7AB36DFF_8FA7_4277_BB8E_931BBD7445B5_.wvu.PrintTitles" localSheetId="9" hidden="1">'3. Project General Tasks'!$9:$9</definedName>
    <definedName name="Z_7AB36DFF_8FA7_4277_BB8E_931BBD7445B5_.wvu.PrintTitles" localSheetId="50" hidden="1">'31. Architecture Development'!$9:$9</definedName>
    <definedName name="Z_7AB36DFF_8FA7_4277_BB8E_931BBD7445B5_.wvu.PrintTitles" localSheetId="52" hidden="1">'32. Noise Barrier Assessment'!$9:$9</definedName>
    <definedName name="Z_7AB36DFF_8FA7_4277_BB8E_931BBD7445B5_.wvu.PrintTitles" localSheetId="54" hidden="1">'33. ITS Analysis'!$9:$9</definedName>
    <definedName name="Z_7AB36DFF_8FA7_4277_BB8E_931BBD7445B5_.wvu.PrintTitles" localSheetId="55" hidden="1">'34. ITS Plans'!$9:$9</definedName>
    <definedName name="Z_7AB36DFF_8FA7_4277_BB8E_931BBD7445B5_.wvu.PrintTitles" localSheetId="57" hidden="1">'35. Geotechnical'!$9:$9</definedName>
    <definedName name="Z_7AB36DFF_8FA7_4277_BB8E_931BBD7445B5_.wvu.PrintTitles" localSheetId="59" hidden="1">'36. 3D Modeling'!$9:$9</definedName>
    <definedName name="Z_7AB36DFF_8FA7_4277_BB8E_931BBD7445B5_.wvu.PrintTitles" localSheetId="13" hidden="1">'4. Roadway Analysis'!$9:$9</definedName>
    <definedName name="Z_7AB36DFF_8FA7_4277_BB8E_931BBD7445B5_.wvu.PrintTitles" localSheetId="14" hidden="1">'5. Roadway Plans'!$9:$9</definedName>
    <definedName name="Z_7AB36DFF_8FA7_4277_BB8E_931BBD7445B5_.wvu.PrintTitles" localSheetId="15" hidden="1">'6a. Drainage Analysis'!$9:$9</definedName>
    <definedName name="Z_7AB36DFF_8FA7_4277_BB8E_931BBD7445B5_.wvu.PrintTitles" localSheetId="16" hidden="1">'6b. Drainage Plans'!#REF!</definedName>
    <definedName name="Z_7AB36DFF_8FA7_4277_BB8E_931BBD7445B5_.wvu.PrintTitles" localSheetId="20" hidden="1">'8. Env. Permits and Clearances'!$9:$9</definedName>
    <definedName name="Z_7AB36DFF_8FA7_4277_BB8E_931BBD7445B5_.wvu.Rows" localSheetId="22" hidden="1">'9. Structures Summary'!$26:$32</definedName>
    <definedName name="Z_960FB4AF_B150_4523_972C_3F7C93F049F3_.wvu.PrintArea" localSheetId="49" hidden="1">'Architecture Guidelines'!$A$1:$A$57</definedName>
    <definedName name="Z_960FB4AF_B150_4523_972C_3F7C93F049F3_.wvu.PrintArea" localSheetId="19" hidden="1">'Environmental Permit Guidelines'!$A$1:$A$63</definedName>
    <definedName name="Z_960FB4AF_B150_4523_972C_3F7C93F049F3_.wvu.PrintArea" localSheetId="56" hidden="1">'Geotechnical Guidelines'!$A$1:$A$19</definedName>
    <definedName name="Z_960FB4AF_B150_4523_972C_3F7C93F049F3_.wvu.PrintArea" localSheetId="38" hidden="1">'Lighting Guidelines'!$A$1:$A$36</definedName>
    <definedName name="Z_960FB4AF_B150_4523_972C_3F7C93F049F3_.wvu.PrintArea" localSheetId="12" hidden="1">'Roadway Guidelines'!$A$1:$A$74</definedName>
    <definedName name="Z_960FB4AF_B150_4523_972C_3F7C93F049F3_.wvu.PrintArea" localSheetId="35" hidden="1">'Signalization Guidelines'!$A$1:$A$38</definedName>
    <definedName name="Z_960FB4AF_B150_4523_972C_3F7C93F049F3_.wvu.PrintArea" localSheetId="32" hidden="1">'Signing &amp; Marking Guidelines'!$A$1:$A$44</definedName>
    <definedName name="Z_960FB4AF_B150_4523_972C_3F7C93F049F3_.wvu.PrintArea" localSheetId="21" hidden="1">'Structures-Guidelines'!$A$1:$A$61</definedName>
    <definedName name="Z_960FB4AF_B150_4523_972C_3F7C93F049F3_.wvu.PrintArea" localSheetId="44" hidden="1">'Survey Guidelines'!$A$1:$A$48</definedName>
    <definedName name="Z_960FB4AF_B150_4523_972C_3F7C93F049F3_.wvu.PrintArea" localSheetId="17" hidden="1">'Utility Guidelines'!$A$1:$A$46</definedName>
    <definedName name="Z_9A49CBDC_5824_479B_A57D_2870A1FAA7B5_.wvu.Cols" localSheetId="55" hidden="1">'34. ITS Plans'!$I:$I</definedName>
    <definedName name="Z_9A49CBDC_5824_479B_A57D_2870A1FAA7B5_.wvu.Cols" localSheetId="16" hidden="1">'6b. Drainage Plans'!#REF!</definedName>
    <definedName name="Z_9A49CBDC_5824_479B_A57D_2870A1FAA7B5_.wvu.PrintArea" localSheetId="52" hidden="1">'32. Noise Barrier Assessment'!$A$1:$H$22</definedName>
    <definedName name="Z_9A49CBDC_5824_479B_A57D_2870A1FAA7B5_.wvu.PrintArea" localSheetId="54" hidden="1">'33. ITS Analysis'!$A$1:$H$33</definedName>
    <definedName name="Z_9A49CBDC_5824_479B_A57D_2870A1FAA7B5_.wvu.PrintArea" localSheetId="3" hidden="1">'Project Information'!$A$1:$N$23</definedName>
    <definedName name="Z_9A49CBDC_5824_479B_A57D_2870A1FAA7B5_.wvu.PrintTitles" localSheetId="52" hidden="1">'32. Noise Barrier Assessment'!$9:$9</definedName>
    <definedName name="Z_9A49CBDC_5824_479B_A57D_2870A1FAA7B5_.wvu.PrintTitles" localSheetId="54" hidden="1">'33. ITS Analysis'!$9:$9</definedName>
    <definedName name="Z_9A49CBDC_5824_479B_A57D_2870A1FAA7B5_.wvu.PrintTitles" localSheetId="55" hidden="1">'34. ITS Plans'!$9:$9</definedName>
    <definedName name="Z_9A49CBDC_5824_479B_A57D_2870A1FAA7B5_.wvu.PrintTitles" localSheetId="16" hidden="1">'6b. Drainage Plans'!#REF!</definedName>
    <definedName name="Z_D5FFA8DD_F2DB_47F2_B4D2_3681726B2E8F_.wvu.PrintArea" localSheetId="19" hidden="1">'Environmental Permit Guidelines'!$A$1:$A$63</definedName>
    <definedName name="Z_D5FFA8DD_F2DB_47F2_B4D2_3681726B2E8F_.wvu.PrintArea" localSheetId="12" hidden="1">'Roadway Guidelines'!$A$1:$A$74</definedName>
    <definedName name="Z_D5FFA8DD_F2DB_47F2_B4D2_3681726B2E8F_.wvu.PrintArea" localSheetId="17" hidden="1">'Utility Guidelines'!$A$1:$A$46</definedName>
    <definedName name="Z_D6E4F54A_545A_412E_8F8E_5B84FD797FEB_.wvu.Cols" localSheetId="55" hidden="1">'34. ITS Plans'!$I:$I</definedName>
    <definedName name="Z_D6E4F54A_545A_412E_8F8E_5B84FD797FEB_.wvu.Cols" localSheetId="14" hidden="1">'5. Roadway Plans'!$H:$H</definedName>
    <definedName name="Z_D6E4F54A_545A_412E_8F8E_5B84FD797FEB_.wvu.Cols" localSheetId="16" hidden="1">'6b. Drainage Plans'!#REF!</definedName>
    <definedName name="Z_D6E4F54A_545A_412E_8F8E_5B84FD797FEB_.wvu.PrintArea" localSheetId="25" hidden="1">'12. Short Span Concrete'!$A$1:$H$47</definedName>
    <definedName name="Z_D6E4F54A_545A_412E_8F8E_5B84FD797FEB_.wvu.PrintArea" localSheetId="26" hidden="1">'13. Medium Span Concrete '!$A$1:$H$77</definedName>
    <definedName name="Z_D6E4F54A_545A_412E_8F8E_5B84FD797FEB_.wvu.PrintArea" localSheetId="27" hidden="1">'14. Structures-Structural Steel'!$A$1:$H$83</definedName>
    <definedName name="Z_D6E4F54A_545A_412E_8F8E_5B84FD797FEB_.wvu.PrintArea" localSheetId="31" hidden="1">'18. Structures-Miscellaneous'!$A$1:$H$55</definedName>
    <definedName name="Z_D6E4F54A_545A_412E_8F8E_5B84FD797FEB_.wvu.PrintArea" localSheetId="33" hidden="1">'19. Signing &amp; Marking Analysis'!$A$1:$H$28</definedName>
    <definedName name="Z_D6E4F54A_545A_412E_8F8E_5B84FD797FEB_.wvu.PrintArea" localSheetId="34" hidden="1">'20. Signing &amp; Marking Plans'!$A$1:$I$24</definedName>
    <definedName name="Z_D6E4F54A_545A_412E_8F8E_5B84FD797FEB_.wvu.PrintArea" localSheetId="36" hidden="1">'21. Signalization Analysis'!$A$1:$H$31</definedName>
    <definedName name="Z_D6E4F54A_545A_412E_8F8E_5B84FD797FEB_.wvu.PrintArea" localSheetId="37" hidden="1">'22. Signalization Plans'!$A$1:$I$27</definedName>
    <definedName name="Z_D6E4F54A_545A_412E_8F8E_5B84FD797FEB_.wvu.PrintArea" localSheetId="39" hidden="1">'23. Lighting Analysis'!$A$1:$H$29</definedName>
    <definedName name="Z_D6E4F54A_545A_412E_8F8E_5B84FD797FEB_.wvu.PrintArea" localSheetId="40" hidden="1">'24. Lighting Plans'!$A$1:$I$23</definedName>
    <definedName name="Z_D6E4F54A_545A_412E_8F8E_5B84FD797FEB_.wvu.PrintArea" localSheetId="43" hidden="1">'26. Landscape Plans'!$A$1:$I$26</definedName>
    <definedName name="Z_D6E4F54A_545A_412E_8F8E_5B84FD797FEB_.wvu.PrintArea" localSheetId="9" hidden="1">'3. Project General Tasks'!$A$1:$G$63</definedName>
    <definedName name="Z_D6E4F54A_545A_412E_8F8E_5B84FD797FEB_.wvu.PrintArea" localSheetId="50" hidden="1">'31. Architecture Development'!$A$1:$L$214</definedName>
    <definedName name="Z_D6E4F54A_545A_412E_8F8E_5B84FD797FEB_.wvu.PrintArea" localSheetId="52" hidden="1">'32. Noise Barrier Assessment'!$A$1:$H$22</definedName>
    <definedName name="Z_D6E4F54A_545A_412E_8F8E_5B84FD797FEB_.wvu.PrintArea" localSheetId="54" hidden="1">'33. ITS Analysis'!$A$1:$H$33</definedName>
    <definedName name="Z_D6E4F54A_545A_412E_8F8E_5B84FD797FEB_.wvu.PrintArea" localSheetId="57" hidden="1">'35. Geotechnical'!$A$1:$H$71</definedName>
    <definedName name="Z_D6E4F54A_545A_412E_8F8E_5B84FD797FEB_.wvu.PrintArea" localSheetId="59" hidden="1">'36. 3D Modeling'!$A$1:$H$20</definedName>
    <definedName name="Z_D6E4F54A_545A_412E_8F8E_5B84FD797FEB_.wvu.PrintArea" localSheetId="13" hidden="1">'4. Roadway Analysis'!$A$1:$I$40</definedName>
    <definedName name="Z_D6E4F54A_545A_412E_8F8E_5B84FD797FEB_.wvu.PrintArea" localSheetId="15" hidden="1">'6a. Drainage Analysis'!$A$1:$G$42</definedName>
    <definedName name="Z_D6E4F54A_545A_412E_8F8E_5B84FD797FEB_.wvu.PrintArea" localSheetId="18" hidden="1">'7. Utilities'!$A$1:$H$27</definedName>
    <definedName name="Z_D6E4F54A_545A_412E_8F8E_5B84FD797FEB_.wvu.PrintArea" localSheetId="20" hidden="1">'8. Env. Permits and Clearances'!$A$1:$H$50</definedName>
    <definedName name="Z_D6E4F54A_545A_412E_8F8E_5B84FD797FEB_.wvu.PrintArea" localSheetId="22" hidden="1">'9. Structures Summary'!$A$1:$L$45</definedName>
    <definedName name="Z_D6E4F54A_545A_412E_8F8E_5B84FD797FEB_.wvu.PrintArea" localSheetId="7" hidden="1">'Fee Sheet - Prime'!$A$1:$Q$71</definedName>
    <definedName name="Z_D6E4F54A_545A_412E_8F8E_5B84FD797FEB_.wvu.PrintArea" localSheetId="8" hidden="1">'Fee Sheet - Sub'!$A$1:$Q$58</definedName>
    <definedName name="Z_D6E4F54A_545A_412E_8F8E_5B84FD797FEB_.wvu.PrintArea" localSheetId="3" hidden="1">'Project Information'!$A$1:$N$23</definedName>
    <definedName name="Z_D6E4F54A_545A_412E_8F8E_5B84FD797FEB_.wvu.PrintArea" localSheetId="2" hidden="1">'Spreadsheet instructions'!$A$1:$B$31</definedName>
    <definedName name="Z_D6E4F54A_545A_412E_8F8E_5B84FD797FEB_.wvu.PrintArea" localSheetId="6" hidden="1">'Staff Hour Summary - Firm'!$A$1:$Q$94</definedName>
    <definedName name="Z_D6E4F54A_545A_412E_8F8E_5B84FD797FEB_.wvu.PrintArea" localSheetId="5" hidden="1">'Staff Hour Summary--Grand Total'!$A$1:$Q$102</definedName>
    <definedName name="Z_D6E4F54A_545A_412E_8F8E_5B84FD797FEB_.wvu.PrintArea" localSheetId="4" hidden="1">Summary!$A$1:$P$46</definedName>
    <definedName name="Z_D6E4F54A_545A_412E_8F8E_5B84FD797FEB_.wvu.PrintTitles" localSheetId="23" hidden="1">'10. Structures-BDR'!$9:$9</definedName>
    <definedName name="Z_D6E4F54A_545A_412E_8F8E_5B84FD797FEB_.wvu.PrintTitles" localSheetId="24" hidden="1">'11. Temporary Bridge'!$A:$B</definedName>
    <definedName name="Z_D6E4F54A_545A_412E_8F8E_5B84FD797FEB_.wvu.PrintTitles" localSheetId="25" hidden="1">'12. Short Span Concrete'!$A:$B,'12. Short Span Concrete'!$9:$9</definedName>
    <definedName name="Z_D6E4F54A_545A_412E_8F8E_5B84FD797FEB_.wvu.PrintTitles" localSheetId="26" hidden="1">'13. Medium Span Concrete '!$9:$9</definedName>
    <definedName name="Z_D6E4F54A_545A_412E_8F8E_5B84FD797FEB_.wvu.PrintTitles" localSheetId="27" hidden="1">'14. Structures-Structural Steel'!$9:$9</definedName>
    <definedName name="Z_D6E4F54A_545A_412E_8F8E_5B84FD797FEB_.wvu.PrintTitles" localSheetId="28" hidden="1">'15.Str.-Segmental Concrete'!$9:$9</definedName>
    <definedName name="Z_D6E4F54A_545A_412E_8F8E_5B84FD797FEB_.wvu.PrintTitles" localSheetId="29" hidden="1">'16. Structures-Movable Span'!$9:$9</definedName>
    <definedName name="Z_D6E4F54A_545A_412E_8F8E_5B84FD797FEB_.wvu.PrintTitles" localSheetId="30" hidden="1">'17. Str-Retaining Walls'!$9:$9</definedName>
    <definedName name="Z_D6E4F54A_545A_412E_8F8E_5B84FD797FEB_.wvu.PrintTitles" localSheetId="31" hidden="1">'18. Structures-Miscellaneous'!$A:$B</definedName>
    <definedName name="Z_D6E4F54A_545A_412E_8F8E_5B84FD797FEB_.wvu.PrintTitles" localSheetId="33" hidden="1">'19. Signing &amp; Marking Analysis'!$9:$9</definedName>
    <definedName name="Z_D6E4F54A_545A_412E_8F8E_5B84FD797FEB_.wvu.PrintTitles" localSheetId="43" hidden="1">'26. Landscape Plans'!$9:$9</definedName>
    <definedName name="Z_D6E4F54A_545A_412E_8F8E_5B84FD797FEB_.wvu.PrintTitles" localSheetId="9" hidden="1">'3. Project General Tasks'!$9:$9</definedName>
    <definedName name="Z_D6E4F54A_545A_412E_8F8E_5B84FD797FEB_.wvu.PrintTitles" localSheetId="50" hidden="1">'31. Architecture Development'!$9:$9</definedName>
    <definedName name="Z_D6E4F54A_545A_412E_8F8E_5B84FD797FEB_.wvu.PrintTitles" localSheetId="52" hidden="1">'32. Noise Barrier Assessment'!$9:$9</definedName>
    <definedName name="Z_D6E4F54A_545A_412E_8F8E_5B84FD797FEB_.wvu.PrintTitles" localSheetId="54" hidden="1">'33. ITS Analysis'!$9:$9</definedName>
    <definedName name="Z_D6E4F54A_545A_412E_8F8E_5B84FD797FEB_.wvu.PrintTitles" localSheetId="55" hidden="1">'34. ITS Plans'!$9:$9</definedName>
    <definedName name="Z_D6E4F54A_545A_412E_8F8E_5B84FD797FEB_.wvu.PrintTitles" localSheetId="57" hidden="1">'35. Geotechnical'!$9:$9</definedName>
    <definedName name="Z_D6E4F54A_545A_412E_8F8E_5B84FD797FEB_.wvu.PrintTitles" localSheetId="59" hidden="1">'36. 3D Modeling'!$9:$9</definedName>
    <definedName name="Z_D6E4F54A_545A_412E_8F8E_5B84FD797FEB_.wvu.PrintTitles" localSheetId="13" hidden="1">'4. Roadway Analysis'!$9:$9</definedName>
    <definedName name="Z_D6E4F54A_545A_412E_8F8E_5B84FD797FEB_.wvu.PrintTitles" localSheetId="14" hidden="1">'5. Roadway Plans'!$9:$9</definedName>
    <definedName name="Z_D6E4F54A_545A_412E_8F8E_5B84FD797FEB_.wvu.PrintTitles" localSheetId="15" hidden="1">'6a. Drainage Analysis'!$9:$9</definedName>
    <definedName name="Z_D6E4F54A_545A_412E_8F8E_5B84FD797FEB_.wvu.PrintTitles" localSheetId="16" hidden="1">'6b. Drainage Plans'!#REF!</definedName>
    <definedName name="Z_D6E4F54A_545A_412E_8F8E_5B84FD797FEB_.wvu.PrintTitles" localSheetId="20" hidden="1">'8. Env. Permits and Clearances'!$9:$9</definedName>
    <definedName name="Z_D6E4F54A_545A_412E_8F8E_5B84FD797FEB_.wvu.Rows" localSheetId="22" hidden="1">'9. Structures Summary'!$26:$32</definedName>
    <definedName name="Z_DF3BD4C9_2986_4236_8E90_D96736404377_.wvu.PrintArea" localSheetId="49" hidden="1">'Architecture Guidelines'!$A$1:$A$57</definedName>
    <definedName name="Z_DF3BD4C9_2986_4236_8E90_D96736404377_.wvu.PrintArea" localSheetId="19" hidden="1">'Environmental Permit Guidelines'!$A$1:$A$63</definedName>
    <definedName name="Z_DF3BD4C9_2986_4236_8E90_D96736404377_.wvu.PrintArea" localSheetId="56" hidden="1">'Geotechnical Guidelines'!$A$1:$A$19</definedName>
    <definedName name="Z_DF3BD4C9_2986_4236_8E90_D96736404377_.wvu.PrintArea" localSheetId="38" hidden="1">'Lighting Guidelines'!$A$1:$A$36</definedName>
    <definedName name="Z_DF3BD4C9_2986_4236_8E90_D96736404377_.wvu.PrintArea" localSheetId="12" hidden="1">'Roadway Guidelines'!$A$1:$A$74</definedName>
    <definedName name="Z_DF3BD4C9_2986_4236_8E90_D96736404377_.wvu.PrintArea" localSheetId="35" hidden="1">'Signalization Guidelines'!$A$1:$A$38</definedName>
    <definedName name="Z_DF3BD4C9_2986_4236_8E90_D96736404377_.wvu.PrintArea" localSheetId="32" hidden="1">'Signing &amp; Marking Guidelines'!$A$1:$A$44</definedName>
    <definedName name="Z_DF3BD4C9_2986_4236_8E90_D96736404377_.wvu.PrintArea" localSheetId="21" hidden="1">'Structures-Guidelines'!$A$1:$A$61</definedName>
    <definedName name="Z_DF3BD4C9_2986_4236_8E90_D96736404377_.wvu.PrintArea" localSheetId="44" hidden="1">'Survey Guidelines'!$A$1:$A$48</definedName>
    <definedName name="Z_DF3BD4C9_2986_4236_8E90_D96736404377_.wvu.PrintArea" localSheetId="17" hidden="1">'Utility Guidelines'!$A$1:$A$46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86" i="51" l="1"/>
  <c r="K83" i="50"/>
  <c r="K81" i="50"/>
  <c r="K79" i="50"/>
  <c r="E36" i="17" l="1"/>
  <c r="I171" i="39"/>
  <c r="I170" i="39"/>
  <c r="I160" i="39"/>
  <c r="K76" i="50" l="1"/>
  <c r="K26" i="50"/>
  <c r="I86" i="51"/>
  <c r="F48" i="47"/>
  <c r="F21" i="31"/>
  <c r="G11" i="18"/>
  <c r="I56" i="12" l="1"/>
  <c r="F40" i="12"/>
  <c r="F39" i="12"/>
  <c r="F38" i="12"/>
  <c r="F31" i="12"/>
  <c r="D63" i="11"/>
  <c r="F63" i="11"/>
  <c r="F23" i="11"/>
  <c r="G12" i="101"/>
  <c r="F26" i="11" l="1"/>
  <c r="F42" i="47"/>
  <c r="F55" i="14"/>
  <c r="F52" i="14"/>
  <c r="F33" i="14"/>
  <c r="F26" i="14"/>
  <c r="F56" i="106" l="1"/>
  <c r="F27" i="11" l="1"/>
  <c r="F54" i="82" l="1"/>
  <c r="F45" i="47" l="1"/>
  <c r="F36" i="47"/>
  <c r="J89" i="48" l="1"/>
  <c r="F37" i="47" l="1"/>
  <c r="F35" i="47"/>
  <c r="F33" i="47"/>
  <c r="F32" i="47"/>
  <c r="F31" i="47"/>
  <c r="F30" i="47"/>
  <c r="F27" i="47"/>
  <c r="F26" i="47"/>
  <c r="F25" i="47"/>
  <c r="F24" i="47"/>
  <c r="F22" i="47"/>
  <c r="F21" i="47"/>
  <c r="F20" i="47"/>
  <c r="F19" i="47"/>
  <c r="F16" i="47"/>
  <c r="F15" i="47"/>
  <c r="F13" i="47"/>
  <c r="F12" i="47"/>
  <c r="J87" i="48" l="1"/>
  <c r="F40" i="47" l="1"/>
  <c r="F31" i="14" l="1"/>
  <c r="F22" i="12" l="1"/>
  <c r="F23" i="12"/>
  <c r="F22" i="31" l="1"/>
  <c r="F36" i="11"/>
  <c r="F37" i="11" l="1"/>
  <c r="G17" i="17" l="1"/>
  <c r="F52" i="26" l="1"/>
  <c r="F53" i="26"/>
  <c r="F51" i="26"/>
  <c r="F40" i="26"/>
  <c r="G54" i="26"/>
  <c r="G53" i="26"/>
  <c r="G52" i="26"/>
  <c r="G51" i="26"/>
  <c r="F29" i="14"/>
  <c r="F30" i="14"/>
  <c r="F21" i="14"/>
  <c r="F51" i="105" l="1"/>
  <c r="F15" i="103" l="1"/>
  <c r="G36" i="13" l="1"/>
  <c r="G37" i="13"/>
  <c r="G33" i="13"/>
  <c r="G12" i="13"/>
  <c r="G34" i="13"/>
  <c r="F24" i="12"/>
  <c r="F25" i="12"/>
  <c r="F38" i="11"/>
  <c r="A98" i="7" l="1"/>
  <c r="A97" i="7"/>
  <c r="O97" i="7"/>
  <c r="A44" i="8" l="1"/>
  <c r="A44" i="9"/>
  <c r="O99" i="6"/>
  <c r="F14" i="103"/>
  <c r="F13" i="103"/>
  <c r="F12" i="103"/>
  <c r="F11" i="103"/>
  <c r="F10" i="103"/>
  <c r="H2" i="103"/>
  <c r="H1" i="103"/>
  <c r="C1" i="5"/>
  <c r="F16" i="103" l="1"/>
  <c r="F18" i="103" s="1"/>
  <c r="F42" i="48"/>
  <c r="J42" i="48" s="1"/>
  <c r="F17" i="103" l="1"/>
  <c r="F19" i="103"/>
  <c r="H42" i="48"/>
  <c r="F16" i="12"/>
  <c r="F17" i="12"/>
  <c r="F20" i="103" l="1"/>
  <c r="C39" i="5" s="1"/>
  <c r="B98" i="7" l="1"/>
  <c r="B46" i="7"/>
  <c r="P39" i="5"/>
  <c r="O3" i="9"/>
  <c r="B6" i="9"/>
  <c r="B5" i="9"/>
  <c r="B4" i="9"/>
  <c r="B3" i="9"/>
  <c r="O3" i="8"/>
  <c r="B6" i="8"/>
  <c r="B5" i="8"/>
  <c r="B4" i="8"/>
  <c r="B3" i="8"/>
  <c r="O5" i="7"/>
  <c r="O3" i="7"/>
  <c r="B5" i="7"/>
  <c r="B3" i="7"/>
  <c r="N5" i="6"/>
  <c r="N3" i="6"/>
  <c r="B5" i="6"/>
  <c r="B3" i="6"/>
  <c r="M46" i="7" l="1"/>
  <c r="G46" i="7"/>
  <c r="H46" i="7"/>
  <c r="B44" i="9"/>
  <c r="F46" i="7"/>
  <c r="K46" i="7"/>
  <c r="L46" i="7"/>
  <c r="B44" i="8"/>
  <c r="E46" i="7"/>
  <c r="J46" i="7"/>
  <c r="D46" i="7"/>
  <c r="I46" i="7"/>
  <c r="N46" i="7"/>
  <c r="C46" i="7"/>
  <c r="B46" i="6"/>
  <c r="B99" i="6"/>
  <c r="I2" i="38"/>
  <c r="I1" i="38"/>
  <c r="I2" i="45"/>
  <c r="I1" i="45"/>
  <c r="I2" i="44"/>
  <c r="I1" i="44"/>
  <c r="I2" i="40"/>
  <c r="I1" i="40"/>
  <c r="M2" i="39"/>
  <c r="M1" i="39"/>
  <c r="M2" i="50"/>
  <c r="M1" i="50"/>
  <c r="I2" i="49"/>
  <c r="I1" i="49"/>
  <c r="N2" i="51"/>
  <c r="N1" i="51"/>
  <c r="K2" i="48"/>
  <c r="K1" i="48"/>
  <c r="I2" i="34"/>
  <c r="I1" i="34"/>
  <c r="I2" i="47"/>
  <c r="I1" i="47"/>
  <c r="I2" i="32"/>
  <c r="I1" i="32"/>
  <c r="I2" i="31"/>
  <c r="I1" i="31"/>
  <c r="I2" i="30"/>
  <c r="I1" i="30"/>
  <c r="I2" i="29"/>
  <c r="I1" i="29"/>
  <c r="I2" i="28"/>
  <c r="I1" i="28"/>
  <c r="I2" i="27"/>
  <c r="I1" i="27"/>
  <c r="H2" i="26"/>
  <c r="H1" i="26"/>
  <c r="H2" i="25"/>
  <c r="H1" i="25"/>
  <c r="H2" i="24"/>
  <c r="H1" i="24"/>
  <c r="H2" i="23"/>
  <c r="H1" i="23"/>
  <c r="H2" i="22"/>
  <c r="H1" i="22"/>
  <c r="H2" i="21"/>
  <c r="H1" i="21"/>
  <c r="H2" i="20"/>
  <c r="H1" i="20"/>
  <c r="H2" i="19"/>
  <c r="H1" i="19"/>
  <c r="H2" i="18"/>
  <c r="H1" i="18"/>
  <c r="L2" i="17"/>
  <c r="L1" i="17"/>
  <c r="I2" i="16"/>
  <c r="I1" i="16"/>
  <c r="I2" i="15"/>
  <c r="I1" i="15"/>
  <c r="H2" i="101"/>
  <c r="H1" i="101"/>
  <c r="I2" i="14"/>
  <c r="I1" i="14"/>
  <c r="H2" i="13"/>
  <c r="H1" i="13"/>
  <c r="I2" i="12"/>
  <c r="I1" i="12"/>
  <c r="G2" i="11"/>
  <c r="G1" i="11"/>
  <c r="C46" i="6" l="1"/>
  <c r="N46" i="6"/>
  <c r="L46" i="6"/>
  <c r="E46" i="6"/>
  <c r="H46" i="6"/>
  <c r="D46" i="6"/>
  <c r="I46" i="6"/>
  <c r="F46" i="6"/>
  <c r="G46" i="6"/>
  <c r="M46" i="6"/>
  <c r="J46" i="6"/>
  <c r="K46" i="6"/>
  <c r="C44" i="8"/>
  <c r="C44" i="9"/>
  <c r="F33" i="12" l="1"/>
  <c r="F10" i="14" l="1"/>
  <c r="F29" i="38" l="1"/>
  <c r="F14" i="38"/>
  <c r="F35" i="25"/>
  <c r="F34" i="25"/>
  <c r="F33" i="25"/>
  <c r="F29" i="25"/>
  <c r="F28" i="25"/>
  <c r="F27" i="25"/>
  <c r="F26" i="25"/>
  <c r="F22" i="25"/>
  <c r="F21" i="25"/>
  <c r="F20" i="25"/>
  <c r="F17" i="25"/>
  <c r="F16" i="25"/>
  <c r="F15" i="25"/>
  <c r="F11" i="25"/>
  <c r="F41" i="26" l="1"/>
  <c r="G36" i="26" l="1"/>
  <c r="F36" i="26"/>
  <c r="G33" i="26"/>
  <c r="F33" i="26"/>
  <c r="G32" i="26"/>
  <c r="F32" i="26"/>
  <c r="G23" i="26"/>
  <c r="G25" i="26"/>
  <c r="F25" i="26"/>
  <c r="G24" i="26"/>
  <c r="F24" i="26"/>
  <c r="F20" i="26"/>
  <c r="G20" i="26"/>
  <c r="F21" i="26"/>
  <c r="G21" i="26"/>
  <c r="F13" i="26"/>
  <c r="F55" i="26" s="1"/>
  <c r="G13" i="26"/>
  <c r="F14" i="26"/>
  <c r="G14" i="26"/>
  <c r="G17" i="101" l="1"/>
  <c r="A14" i="9" l="1"/>
  <c r="A14" i="8"/>
  <c r="O68" i="7"/>
  <c r="A68" i="7"/>
  <c r="O69" i="6"/>
  <c r="A69" i="6"/>
  <c r="F40" i="16" l="1"/>
  <c r="F36" i="14" l="1"/>
  <c r="G14" i="13" l="1"/>
  <c r="F81" i="38" l="1"/>
  <c r="F80" i="38"/>
  <c r="I79" i="38"/>
  <c r="I82" i="38" s="1"/>
  <c r="D59" i="11" s="1"/>
  <c r="F78" i="38"/>
  <c r="F77" i="38"/>
  <c r="F76" i="38"/>
  <c r="F75" i="38"/>
  <c r="F74" i="38"/>
  <c r="F39" i="44"/>
  <c r="F43" i="44"/>
  <c r="F42" i="44"/>
  <c r="I41" i="44"/>
  <c r="I44" i="44" s="1"/>
  <c r="D58" i="11" s="1"/>
  <c r="F40" i="44"/>
  <c r="F38" i="44"/>
  <c r="F37" i="44"/>
  <c r="F36" i="44"/>
  <c r="F30" i="40"/>
  <c r="F29" i="40"/>
  <c r="I28" i="40"/>
  <c r="I31" i="40" s="1"/>
  <c r="D57" i="11" s="1"/>
  <c r="F27" i="40"/>
  <c r="F26" i="40"/>
  <c r="F25" i="40"/>
  <c r="F24" i="40"/>
  <c r="I226" i="39"/>
  <c r="I225" i="39"/>
  <c r="I221" i="39"/>
  <c r="I222" i="39"/>
  <c r="I223" i="39"/>
  <c r="I220" i="39"/>
  <c r="M224" i="39"/>
  <c r="M227" i="39" s="1"/>
  <c r="D56" i="11" s="1"/>
  <c r="G93" i="50"/>
  <c r="G92" i="50"/>
  <c r="M91" i="50"/>
  <c r="M94" i="50" s="1"/>
  <c r="D55" i="11" s="1"/>
  <c r="G90" i="50"/>
  <c r="G89" i="50"/>
  <c r="F79" i="38" l="1"/>
  <c r="F82" i="38" s="1"/>
  <c r="E66" i="38" s="1"/>
  <c r="F41" i="44"/>
  <c r="F44" i="44" s="1"/>
  <c r="E28" i="44" s="1"/>
  <c r="F28" i="40"/>
  <c r="F31" i="40" s="1"/>
  <c r="E16" i="40" s="1"/>
  <c r="I224" i="39"/>
  <c r="I227" i="39" s="1"/>
  <c r="G91" i="50"/>
  <c r="G94" i="50" s="1"/>
  <c r="K73" i="50" s="1"/>
  <c r="F60" i="49"/>
  <c r="F59" i="49"/>
  <c r="I58" i="49"/>
  <c r="I61" i="49" s="1"/>
  <c r="D54" i="11" s="1"/>
  <c r="F57" i="49"/>
  <c r="F56" i="49"/>
  <c r="F55" i="49"/>
  <c r="F54" i="49"/>
  <c r="F94" i="51"/>
  <c r="F93" i="51"/>
  <c r="L92" i="51"/>
  <c r="L95" i="51" s="1"/>
  <c r="D53" i="11" s="1"/>
  <c r="F91" i="51"/>
  <c r="F90" i="51"/>
  <c r="F58" i="49" l="1"/>
  <c r="F61" i="49" s="1"/>
  <c r="E45" i="49" s="1"/>
  <c r="F92" i="51"/>
  <c r="F95" i="51" s="1"/>
  <c r="F79" i="51" s="1"/>
  <c r="L79" i="51" s="1"/>
  <c r="F118" i="48"/>
  <c r="F123" i="48"/>
  <c r="F122" i="48"/>
  <c r="J121" i="48"/>
  <c r="J124" i="48" s="1"/>
  <c r="D52" i="11" s="1"/>
  <c r="F120" i="48"/>
  <c r="F119" i="48"/>
  <c r="F117" i="48"/>
  <c r="F116" i="48"/>
  <c r="F115" i="48"/>
  <c r="F114" i="48"/>
  <c r="F68" i="47"/>
  <c r="F67" i="47"/>
  <c r="I66" i="47"/>
  <c r="I69" i="47" s="1"/>
  <c r="D51" i="11" s="1"/>
  <c r="F65" i="47"/>
  <c r="F64" i="47"/>
  <c r="F63" i="47"/>
  <c r="F62" i="47"/>
  <c r="F61" i="47"/>
  <c r="F60" i="47"/>
  <c r="F36" i="31"/>
  <c r="F41" i="31"/>
  <c r="F40" i="31"/>
  <c r="I39" i="31"/>
  <c r="I42" i="31" s="1"/>
  <c r="D50" i="11" s="1"/>
  <c r="F38" i="31"/>
  <c r="F37" i="31"/>
  <c r="F35" i="31"/>
  <c r="F34" i="31"/>
  <c r="F33" i="31"/>
  <c r="F32" i="31"/>
  <c r="F36" i="29"/>
  <c r="F37" i="29"/>
  <c r="F38" i="29"/>
  <c r="F42" i="29"/>
  <c r="F41" i="29"/>
  <c r="I40" i="29"/>
  <c r="I43" i="29" s="1"/>
  <c r="D49" i="11" s="1"/>
  <c r="F39" i="29"/>
  <c r="F35" i="29"/>
  <c r="F34" i="29"/>
  <c r="F10" i="29"/>
  <c r="F11" i="29"/>
  <c r="F12" i="29"/>
  <c r="F13" i="29"/>
  <c r="F121" i="48" l="1"/>
  <c r="F124" i="48" s="1"/>
  <c r="D100" i="48" s="1"/>
  <c r="F66" i="47"/>
  <c r="F69" i="47" s="1"/>
  <c r="E50" i="47" s="1"/>
  <c r="F39" i="31"/>
  <c r="F42" i="31" s="1"/>
  <c r="E23" i="31" s="1"/>
  <c r="F40" i="29"/>
  <c r="F43" i="29" s="1"/>
  <c r="E25" i="29" s="1"/>
  <c r="F37" i="27"/>
  <c r="F36" i="27"/>
  <c r="I35" i="27"/>
  <c r="I38" i="27" s="1"/>
  <c r="D48" i="11" s="1"/>
  <c r="F34" i="27"/>
  <c r="F33" i="27"/>
  <c r="F32" i="27"/>
  <c r="F31" i="27"/>
  <c r="F35" i="27" l="1"/>
  <c r="F38" i="27" s="1"/>
  <c r="E22" i="27" s="1"/>
  <c r="F52" i="17"/>
  <c r="F57" i="17"/>
  <c r="F56" i="17"/>
  <c r="L55" i="17"/>
  <c r="L58" i="17" s="1"/>
  <c r="D47" i="11" s="1"/>
  <c r="F54" i="17"/>
  <c r="F53" i="17"/>
  <c r="F51" i="17"/>
  <c r="F50" i="17"/>
  <c r="F49" i="17"/>
  <c r="F48" i="17"/>
  <c r="F63" i="16"/>
  <c r="F62" i="16"/>
  <c r="I61" i="16"/>
  <c r="I64" i="16" s="1"/>
  <c r="D46" i="11" s="1"/>
  <c r="F60" i="16"/>
  <c r="F59" i="16"/>
  <c r="F58" i="16"/>
  <c r="F57" i="16"/>
  <c r="F56" i="16"/>
  <c r="F55" i="16"/>
  <c r="F54" i="16"/>
  <c r="F53" i="16"/>
  <c r="I36" i="15"/>
  <c r="D45" i="11" s="1"/>
  <c r="F35" i="15"/>
  <c r="F34" i="15"/>
  <c r="E18" i="15" s="1"/>
  <c r="F33" i="15"/>
  <c r="F32" i="15"/>
  <c r="E15" i="15" s="1"/>
  <c r="F31" i="15"/>
  <c r="E14" i="15" s="1"/>
  <c r="F30" i="15"/>
  <c r="E10" i="15" s="1"/>
  <c r="I52" i="14"/>
  <c r="I55" i="14" s="1"/>
  <c r="D44" i="11" s="1"/>
  <c r="F36" i="15" l="1"/>
  <c r="F55" i="17"/>
  <c r="F58" i="17" s="1"/>
  <c r="E39" i="17" s="1"/>
  <c r="F61" i="16"/>
  <c r="F64" i="16" s="1"/>
  <c r="E45" i="16" s="1"/>
  <c r="I53" i="12" l="1"/>
  <c r="D43" i="11" s="1"/>
  <c r="F46" i="12"/>
  <c r="G18" i="101" l="1"/>
  <c r="G16" i="101"/>
  <c r="G15" i="101"/>
  <c r="G14" i="101"/>
  <c r="G13" i="101"/>
  <c r="G11" i="101"/>
  <c r="G10" i="101"/>
  <c r="G19" i="101" s="1"/>
  <c r="N2" i="5"/>
  <c r="L1" i="5"/>
  <c r="J26" i="51"/>
  <c r="L26" i="51" s="1"/>
  <c r="H26" i="45"/>
  <c r="O5" i="9"/>
  <c r="O5" i="8"/>
  <c r="O58" i="7"/>
  <c r="O61" i="6"/>
  <c r="O59" i="6"/>
  <c r="F53" i="11"/>
  <c r="L77" i="51"/>
  <c r="L76" i="51"/>
  <c r="K73" i="51"/>
  <c r="L73" i="51" s="1"/>
  <c r="J72" i="51"/>
  <c r="L72" i="51" s="1"/>
  <c r="I71" i="51"/>
  <c r="L71" i="51" s="1"/>
  <c r="H70" i="51"/>
  <c r="L70" i="51" s="1"/>
  <c r="G69" i="51"/>
  <c r="L69" i="51" s="1"/>
  <c r="F68" i="51"/>
  <c r="L68" i="51" s="1"/>
  <c r="G66" i="51"/>
  <c r="L66" i="51" s="1"/>
  <c r="H65" i="51"/>
  <c r="L65" i="51" s="1"/>
  <c r="I61" i="51"/>
  <c r="L61" i="51" s="1"/>
  <c r="H60" i="51"/>
  <c r="L60" i="51" s="1"/>
  <c r="G58" i="51"/>
  <c r="L58" i="51" s="1"/>
  <c r="G56" i="51"/>
  <c r="L56" i="51" s="1"/>
  <c r="I54" i="51"/>
  <c r="L54" i="51" s="1"/>
  <c r="H53" i="51"/>
  <c r="L53" i="51" s="1"/>
  <c r="I51" i="51"/>
  <c r="L51" i="51" s="1"/>
  <c r="I49" i="51"/>
  <c r="L49" i="51" s="1"/>
  <c r="I47" i="51"/>
  <c r="L47" i="51" s="1"/>
  <c r="G45" i="51"/>
  <c r="G44" i="51"/>
  <c r="L44" i="51" s="1"/>
  <c r="G41" i="51"/>
  <c r="L41" i="51" s="1"/>
  <c r="F40" i="51"/>
  <c r="L40" i="51" s="1"/>
  <c r="G39" i="51"/>
  <c r="L39" i="51" s="1"/>
  <c r="F38" i="51"/>
  <c r="L38" i="51" s="1"/>
  <c r="H35" i="51"/>
  <c r="H63" i="51" s="1"/>
  <c r="G34" i="51"/>
  <c r="L34" i="51" s="1"/>
  <c r="F33" i="51"/>
  <c r="L33" i="51" s="1"/>
  <c r="J31" i="51"/>
  <c r="I30" i="51"/>
  <c r="L30" i="51" s="1"/>
  <c r="J28" i="51"/>
  <c r="L28" i="51" s="1"/>
  <c r="K24" i="51"/>
  <c r="L24" i="51" s="1"/>
  <c r="K23" i="51"/>
  <c r="L23" i="51" s="1"/>
  <c r="K20" i="51"/>
  <c r="L20" i="51" s="1"/>
  <c r="K19" i="51"/>
  <c r="L19" i="51" s="1"/>
  <c r="G16" i="51"/>
  <c r="L16" i="51" s="1"/>
  <c r="F15" i="51"/>
  <c r="L15" i="51" s="1"/>
  <c r="G12" i="51"/>
  <c r="L12" i="51" s="1"/>
  <c r="K11" i="51"/>
  <c r="L11" i="51" s="1"/>
  <c r="D40" i="5"/>
  <c r="E40" i="5"/>
  <c r="F40" i="5"/>
  <c r="G40" i="5"/>
  <c r="H40" i="5"/>
  <c r="I40" i="5"/>
  <c r="J40" i="5"/>
  <c r="K40" i="5"/>
  <c r="L40" i="5"/>
  <c r="M40" i="5"/>
  <c r="N40" i="5"/>
  <c r="O40" i="5"/>
  <c r="D35" i="50"/>
  <c r="G35" i="50" s="1"/>
  <c r="K35" i="50" s="1"/>
  <c r="A38" i="9"/>
  <c r="A38" i="8"/>
  <c r="O92" i="7"/>
  <c r="A92" i="7"/>
  <c r="O93" i="6"/>
  <c r="A93" i="6"/>
  <c r="F55" i="11"/>
  <c r="K70" i="50"/>
  <c r="K69" i="50"/>
  <c r="J66" i="50"/>
  <c r="K66" i="50" s="1"/>
  <c r="I65" i="50"/>
  <c r="K65" i="50" s="1"/>
  <c r="H64" i="50"/>
  <c r="K64" i="50" s="1"/>
  <c r="G63" i="50"/>
  <c r="K63" i="50" s="1"/>
  <c r="F62" i="50"/>
  <c r="K62" i="50" s="1"/>
  <c r="D60" i="50"/>
  <c r="H60" i="50" s="1"/>
  <c r="K60" i="50" s="1"/>
  <c r="D59" i="50"/>
  <c r="G59" i="50" s="1"/>
  <c r="K59" i="50" s="1"/>
  <c r="F58" i="50"/>
  <c r="K58" i="50" s="1"/>
  <c r="B58" i="50"/>
  <c r="D56" i="50"/>
  <c r="H56" i="50" s="1"/>
  <c r="K56" i="50" s="1"/>
  <c r="D55" i="50"/>
  <c r="G55" i="50" s="1"/>
  <c r="K55" i="50" s="1"/>
  <c r="F54" i="50"/>
  <c r="K54" i="50" s="1"/>
  <c r="B54" i="50"/>
  <c r="D52" i="50"/>
  <c r="H52" i="50" s="1"/>
  <c r="K52" i="50" s="1"/>
  <c r="D51" i="50"/>
  <c r="G51" i="50" s="1"/>
  <c r="K51" i="50" s="1"/>
  <c r="F50" i="50"/>
  <c r="K50" i="50" s="1"/>
  <c r="B50" i="50"/>
  <c r="D48" i="50"/>
  <c r="H48" i="50" s="1"/>
  <c r="K48" i="50" s="1"/>
  <c r="D47" i="50"/>
  <c r="G47" i="50" s="1"/>
  <c r="K47" i="50" s="1"/>
  <c r="F46" i="50"/>
  <c r="K46" i="50" s="1"/>
  <c r="B46" i="50"/>
  <c r="D44" i="50"/>
  <c r="H44" i="50" s="1"/>
  <c r="K44" i="50" s="1"/>
  <c r="D43" i="50"/>
  <c r="G43" i="50"/>
  <c r="K43" i="50" s="1"/>
  <c r="F42" i="50"/>
  <c r="K42" i="50" s="1"/>
  <c r="B42" i="50"/>
  <c r="D40" i="50"/>
  <c r="H40" i="50" s="1"/>
  <c r="K40" i="50" s="1"/>
  <c r="D39" i="50"/>
  <c r="G39" i="50" s="1"/>
  <c r="K39" i="50" s="1"/>
  <c r="F38" i="50"/>
  <c r="K38" i="50" s="1"/>
  <c r="B38" i="50"/>
  <c r="D36" i="50"/>
  <c r="H36" i="50" s="1"/>
  <c r="K36" i="50" s="1"/>
  <c r="D34" i="50"/>
  <c r="F34" i="50" s="1"/>
  <c r="K34" i="50" s="1"/>
  <c r="B34" i="50"/>
  <c r="D32" i="50"/>
  <c r="H32" i="50" s="1"/>
  <c r="K32" i="50" s="1"/>
  <c r="D31" i="50"/>
  <c r="G31" i="50" s="1"/>
  <c r="K31" i="50" s="1"/>
  <c r="D30" i="50"/>
  <c r="F30" i="50" s="1"/>
  <c r="K30" i="50" s="1"/>
  <c r="D28" i="50"/>
  <c r="I28" i="50" s="1"/>
  <c r="K28" i="50" s="1"/>
  <c r="D27" i="50"/>
  <c r="G27" i="50" s="1"/>
  <c r="K27" i="50" s="1"/>
  <c r="D26" i="50"/>
  <c r="F26" i="50" s="1"/>
  <c r="B26" i="50"/>
  <c r="I24" i="50"/>
  <c r="D24" i="50"/>
  <c r="J24" i="50" s="1"/>
  <c r="D23" i="50"/>
  <c r="I23" i="50" s="1"/>
  <c r="K23" i="50" s="1"/>
  <c r="B23" i="50"/>
  <c r="J21" i="50"/>
  <c r="K21" i="50" s="1"/>
  <c r="I20" i="50"/>
  <c r="K20" i="50" s="1"/>
  <c r="B20" i="50"/>
  <c r="D18" i="50"/>
  <c r="H18" i="50" s="1"/>
  <c r="K18" i="50" s="1"/>
  <c r="D17" i="50"/>
  <c r="G17" i="50" s="1"/>
  <c r="K17" i="50" s="1"/>
  <c r="F16" i="50"/>
  <c r="K16" i="50" s="1"/>
  <c r="B16" i="50"/>
  <c r="B30" i="50" s="1"/>
  <c r="D14" i="50"/>
  <c r="H14" i="50" s="1"/>
  <c r="K14" i="50" s="1"/>
  <c r="D13" i="50"/>
  <c r="G13" i="50"/>
  <c r="K13" i="50" s="1"/>
  <c r="F12" i="50"/>
  <c r="K12" i="50" s="1"/>
  <c r="F44" i="17"/>
  <c r="F41" i="17"/>
  <c r="F34" i="16"/>
  <c r="F46" i="11"/>
  <c r="I211" i="39"/>
  <c r="A176" i="39"/>
  <c r="A177" i="39" s="1"/>
  <c r="A178" i="39" s="1"/>
  <c r="A179" i="39" s="1"/>
  <c r="A180" i="39" s="1"/>
  <c r="A181" i="39" s="1"/>
  <c r="A182" i="39" s="1"/>
  <c r="A183" i="39" s="1"/>
  <c r="A184" i="39" s="1"/>
  <c r="A185" i="39" s="1"/>
  <c r="A186" i="39" s="1"/>
  <c r="A187" i="39" s="1"/>
  <c r="A188" i="39" s="1"/>
  <c r="A189" i="39" s="1"/>
  <c r="A190" i="39" s="1"/>
  <c r="A191" i="39" s="1"/>
  <c r="A192" i="39" s="1"/>
  <c r="A193" i="39" s="1"/>
  <c r="A194" i="39" s="1"/>
  <c r="A195" i="39" s="1"/>
  <c r="A153" i="39"/>
  <c r="A154" i="39" s="1"/>
  <c r="A155" i="39" s="1"/>
  <c r="A156" i="39" s="1"/>
  <c r="A157" i="39" s="1"/>
  <c r="A158" i="39" s="1"/>
  <c r="A159" i="39" s="1"/>
  <c r="A128" i="39"/>
  <c r="A129" i="39" s="1"/>
  <c r="A130" i="39" s="1"/>
  <c r="A131" i="39" s="1"/>
  <c r="A132" i="39" s="1"/>
  <c r="A133" i="39" s="1"/>
  <c r="A134" i="39" s="1"/>
  <c r="A135" i="39" s="1"/>
  <c r="A136" i="39" s="1"/>
  <c r="A99" i="39"/>
  <c r="A100" i="39" s="1"/>
  <c r="A101" i="39" s="1"/>
  <c r="A102" i="39" s="1"/>
  <c r="A103" i="39" s="1"/>
  <c r="A104" i="39" s="1"/>
  <c r="A105" i="39" s="1"/>
  <c r="A106" i="39" s="1"/>
  <c r="A107" i="39" s="1"/>
  <c r="A108" i="39" s="1"/>
  <c r="A109" i="39" s="1"/>
  <c r="A110" i="39" s="1"/>
  <c r="A111" i="39" s="1"/>
  <c r="A59" i="39"/>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I25" i="39"/>
  <c r="H25" i="39"/>
  <c r="A21" i="39"/>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4" i="39" s="1"/>
  <c r="A45" i="39" s="1"/>
  <c r="A12" i="39"/>
  <c r="A13" i="39" s="1"/>
  <c r="A14" i="39" s="1"/>
  <c r="A15" i="39" s="1"/>
  <c r="A16" i="39" s="1"/>
  <c r="A17" i="39" s="1"/>
  <c r="A18" i="39" s="1"/>
  <c r="A19" i="39" s="1"/>
  <c r="I12" i="39"/>
  <c r="H12" i="39"/>
  <c r="F80" i="22"/>
  <c r="G79" i="22"/>
  <c r="G80" i="22"/>
  <c r="G73" i="21"/>
  <c r="G74" i="21"/>
  <c r="F74" i="21"/>
  <c r="G71" i="21"/>
  <c r="F42" i="16"/>
  <c r="F43" i="16"/>
  <c r="F41" i="16"/>
  <c r="F39" i="16"/>
  <c r="F38" i="16"/>
  <c r="F37" i="16"/>
  <c r="F35" i="16"/>
  <c r="F33" i="16"/>
  <c r="F32" i="16"/>
  <c r="F31" i="16"/>
  <c r="F27" i="16"/>
  <c r="F20" i="16"/>
  <c r="F19" i="16"/>
  <c r="F16" i="16"/>
  <c r="F15" i="16"/>
  <c r="F14" i="16"/>
  <c r="G13" i="13"/>
  <c r="F15" i="12"/>
  <c r="F13" i="12"/>
  <c r="F11" i="12"/>
  <c r="F35" i="11"/>
  <c r="F34" i="11"/>
  <c r="F81" i="48"/>
  <c r="J81" i="48" s="1"/>
  <c r="F75" i="48"/>
  <c r="H75" i="48" s="1"/>
  <c r="F12" i="48"/>
  <c r="F17" i="48"/>
  <c r="J17" i="48" s="1"/>
  <c r="F33" i="48"/>
  <c r="F30" i="48"/>
  <c r="H30" i="48" s="1"/>
  <c r="F29" i="48"/>
  <c r="F28" i="48"/>
  <c r="J28" i="48" s="1"/>
  <c r="F25" i="48"/>
  <c r="H25" i="48" s="1"/>
  <c r="F24" i="48"/>
  <c r="H24" i="48" s="1"/>
  <c r="F23" i="48"/>
  <c r="H23" i="48" s="1"/>
  <c r="F44" i="48"/>
  <c r="J44" i="48" s="1"/>
  <c r="F45" i="48"/>
  <c r="J45" i="48" s="1"/>
  <c r="G11" i="49"/>
  <c r="G12" i="49"/>
  <c r="G34" i="49"/>
  <c r="G35" i="49"/>
  <c r="G36" i="49"/>
  <c r="G37" i="49"/>
  <c r="G38" i="49"/>
  <c r="G39" i="49"/>
  <c r="G40" i="49"/>
  <c r="G41" i="49"/>
  <c r="G42" i="49"/>
  <c r="G21" i="49"/>
  <c r="G22" i="49"/>
  <c r="G23" i="49"/>
  <c r="G24" i="49"/>
  <c r="G25" i="49"/>
  <c r="G26" i="49"/>
  <c r="G27" i="49"/>
  <c r="G28" i="49"/>
  <c r="G29" i="49"/>
  <c r="G30" i="49"/>
  <c r="G31" i="49"/>
  <c r="G32" i="49"/>
  <c r="G13" i="49"/>
  <c r="G14" i="49"/>
  <c r="G15" i="49"/>
  <c r="G16" i="49"/>
  <c r="G17" i="49"/>
  <c r="G18" i="49"/>
  <c r="G19" i="49"/>
  <c r="G44" i="49"/>
  <c r="F43" i="49"/>
  <c r="F51" i="49" s="1"/>
  <c r="F11" i="48"/>
  <c r="F13" i="48"/>
  <c r="J13" i="48" s="1"/>
  <c r="F16" i="48"/>
  <c r="H16" i="48" s="1"/>
  <c r="F18" i="48"/>
  <c r="H18" i="48" s="1"/>
  <c r="F21" i="48"/>
  <c r="F36" i="48"/>
  <c r="J36" i="48" s="1"/>
  <c r="F38" i="48"/>
  <c r="H38" i="48" s="1"/>
  <c r="F40" i="48"/>
  <c r="H40" i="48" s="1"/>
  <c r="F49" i="48"/>
  <c r="H49" i="48" s="1"/>
  <c r="F51" i="48"/>
  <c r="J51" i="48" s="1"/>
  <c r="F53" i="48"/>
  <c r="J53" i="48" s="1"/>
  <c r="F56" i="48"/>
  <c r="H56" i="48" s="1"/>
  <c r="F58" i="48"/>
  <c r="J58" i="48" s="1"/>
  <c r="F60" i="48"/>
  <c r="H60" i="48" s="1"/>
  <c r="F62" i="48"/>
  <c r="J62" i="48" s="1"/>
  <c r="F64" i="48"/>
  <c r="H64" i="48" s="1"/>
  <c r="F66" i="48"/>
  <c r="J66" i="48" s="1"/>
  <c r="F67" i="48"/>
  <c r="H67" i="48" s="1"/>
  <c r="F69" i="48"/>
  <c r="J69" i="48" s="1"/>
  <c r="F71" i="48"/>
  <c r="H71" i="48" s="1"/>
  <c r="F73" i="48"/>
  <c r="H73" i="48" s="1"/>
  <c r="F77" i="48"/>
  <c r="H77" i="48" s="1"/>
  <c r="F78" i="48"/>
  <c r="J78" i="48" s="1"/>
  <c r="F83" i="48"/>
  <c r="F85" i="48"/>
  <c r="F91" i="48"/>
  <c r="J91" i="48" s="1"/>
  <c r="J96" i="48"/>
  <c r="J98" i="48"/>
  <c r="F27" i="44"/>
  <c r="I199" i="39"/>
  <c r="H220" i="39" s="1"/>
  <c r="H25" i="45"/>
  <c r="I197" i="39"/>
  <c r="I194" i="39"/>
  <c r="I51" i="39"/>
  <c r="C226" i="39" s="1"/>
  <c r="I91" i="39"/>
  <c r="D226" i="39" s="1"/>
  <c r="I120" i="39"/>
  <c r="E226" i="39" s="1"/>
  <c r="I145" i="39"/>
  <c r="F226" i="39" s="1"/>
  <c r="I168" i="39"/>
  <c r="G226" i="39" s="1"/>
  <c r="I204" i="39"/>
  <c r="H226" i="39" s="1"/>
  <c r="I203" i="39"/>
  <c r="H225" i="39" s="1"/>
  <c r="I50" i="39"/>
  <c r="C225" i="39" s="1"/>
  <c r="I90" i="39"/>
  <c r="D225" i="39" s="1"/>
  <c r="I119" i="39"/>
  <c r="E225" i="39" s="1"/>
  <c r="I144" i="39"/>
  <c r="F225" i="39" s="1"/>
  <c r="I167" i="39"/>
  <c r="G225" i="39" s="1"/>
  <c r="I47" i="39"/>
  <c r="C221" i="39" s="1"/>
  <c r="I87" i="39"/>
  <c r="D221" i="39" s="1"/>
  <c r="I116" i="39"/>
  <c r="E221" i="39" s="1"/>
  <c r="I141" i="39"/>
  <c r="F221" i="39" s="1"/>
  <c r="I164" i="39"/>
  <c r="G221" i="39" s="1"/>
  <c r="I200" i="39"/>
  <c r="H221" i="39" s="1"/>
  <c r="I48" i="39"/>
  <c r="C222" i="39" s="1"/>
  <c r="I88" i="39"/>
  <c r="D222" i="39" s="1"/>
  <c r="I117" i="39"/>
  <c r="E222" i="39" s="1"/>
  <c r="I142" i="39"/>
  <c r="F222" i="39" s="1"/>
  <c r="I165" i="39"/>
  <c r="G222" i="39" s="1"/>
  <c r="I201" i="39"/>
  <c r="H222" i="39" s="1"/>
  <c r="I49" i="39"/>
  <c r="C223" i="39" s="1"/>
  <c r="I89" i="39"/>
  <c r="D223" i="39" s="1"/>
  <c r="I118" i="39"/>
  <c r="E223" i="39" s="1"/>
  <c r="I143" i="39"/>
  <c r="F223" i="39" s="1"/>
  <c r="I166" i="39"/>
  <c r="G223" i="39" s="1"/>
  <c r="I202" i="39"/>
  <c r="H223" i="39" s="1"/>
  <c r="I46" i="39"/>
  <c r="C220" i="39" s="1"/>
  <c r="I86" i="39"/>
  <c r="D220" i="39" s="1"/>
  <c r="I115" i="39"/>
  <c r="E220" i="39" s="1"/>
  <c r="I140" i="39"/>
  <c r="F220" i="39" s="1"/>
  <c r="I163" i="39"/>
  <c r="G220" i="39" s="1"/>
  <c r="I152" i="39"/>
  <c r="I153" i="39"/>
  <c r="I154" i="39"/>
  <c r="I155" i="39"/>
  <c r="I156" i="39"/>
  <c r="I157" i="39"/>
  <c r="I158" i="39"/>
  <c r="I159" i="39"/>
  <c r="I161" i="39"/>
  <c r="I127" i="39"/>
  <c r="I128" i="39"/>
  <c r="I129" i="39"/>
  <c r="I130" i="39"/>
  <c r="I131" i="39"/>
  <c r="I132" i="39"/>
  <c r="I133" i="39"/>
  <c r="I134" i="39"/>
  <c r="I135" i="39"/>
  <c r="I136" i="39"/>
  <c r="I138" i="39"/>
  <c r="I98" i="39"/>
  <c r="I99" i="39"/>
  <c r="I100" i="39"/>
  <c r="I101" i="39"/>
  <c r="I102" i="39"/>
  <c r="I103" i="39"/>
  <c r="I104" i="39"/>
  <c r="I105" i="39"/>
  <c r="I106" i="39"/>
  <c r="I107" i="39"/>
  <c r="I108" i="39"/>
  <c r="I109" i="39"/>
  <c r="I110" i="39"/>
  <c r="I111" i="39"/>
  <c r="I113" i="39"/>
  <c r="I58" i="39"/>
  <c r="I59" i="39"/>
  <c r="I60" i="39"/>
  <c r="I61" i="39"/>
  <c r="I62" i="39"/>
  <c r="I63" i="39"/>
  <c r="I64" i="39"/>
  <c r="I65" i="39"/>
  <c r="I66" i="39"/>
  <c r="I67" i="39"/>
  <c r="I68" i="39"/>
  <c r="I69" i="39"/>
  <c r="I70" i="39"/>
  <c r="I71" i="39"/>
  <c r="I72" i="39"/>
  <c r="I73" i="39"/>
  <c r="I74" i="39"/>
  <c r="I75" i="39"/>
  <c r="I76" i="39"/>
  <c r="I77" i="39"/>
  <c r="I78" i="39"/>
  <c r="I79" i="39"/>
  <c r="I80" i="39"/>
  <c r="I81" i="39"/>
  <c r="I82" i="39"/>
  <c r="I84" i="39"/>
  <c r="I11" i="39"/>
  <c r="I13" i="39"/>
  <c r="I14" i="39"/>
  <c r="I15" i="39"/>
  <c r="I16" i="39"/>
  <c r="I17" i="39"/>
  <c r="I18" i="39"/>
  <c r="I19" i="39"/>
  <c r="I20" i="39"/>
  <c r="I21" i="39"/>
  <c r="I22" i="39"/>
  <c r="I23" i="39"/>
  <c r="I24" i="39"/>
  <c r="I26" i="39"/>
  <c r="I27" i="39"/>
  <c r="I28" i="39"/>
  <c r="I29" i="39"/>
  <c r="I30" i="39"/>
  <c r="I31" i="39"/>
  <c r="I32" i="39"/>
  <c r="I33" i="39"/>
  <c r="I34" i="39"/>
  <c r="I35" i="39"/>
  <c r="I36" i="39"/>
  <c r="I37" i="39"/>
  <c r="I38" i="39"/>
  <c r="I39" i="39"/>
  <c r="I40" i="39"/>
  <c r="I41" i="39"/>
  <c r="I42" i="39"/>
  <c r="I44" i="39"/>
  <c r="F10" i="44"/>
  <c r="F11" i="44"/>
  <c r="F12" i="44"/>
  <c r="F13" i="44"/>
  <c r="F14" i="44"/>
  <c r="F15" i="44"/>
  <c r="F16" i="44"/>
  <c r="F17" i="44"/>
  <c r="F18" i="44"/>
  <c r="F19" i="44"/>
  <c r="F20" i="44"/>
  <c r="F21" i="44"/>
  <c r="F22" i="44"/>
  <c r="F23" i="44"/>
  <c r="F24" i="44"/>
  <c r="F25" i="44"/>
  <c r="F10" i="40"/>
  <c r="F11" i="40"/>
  <c r="F12" i="40"/>
  <c r="F13" i="40"/>
  <c r="F14" i="40"/>
  <c r="F49" i="11"/>
  <c r="F57" i="11"/>
  <c r="F60" i="11"/>
  <c r="F61" i="11"/>
  <c r="F62" i="11"/>
  <c r="F11" i="11"/>
  <c r="F12" i="11"/>
  <c r="F13" i="11"/>
  <c r="F14" i="11"/>
  <c r="F15" i="11"/>
  <c r="F16" i="11"/>
  <c r="F17" i="11"/>
  <c r="F18" i="11"/>
  <c r="F19" i="11"/>
  <c r="F20" i="11"/>
  <c r="F21" i="11"/>
  <c r="F22" i="11"/>
  <c r="F24" i="11"/>
  <c r="F28" i="11"/>
  <c r="F29" i="11"/>
  <c r="F31" i="11"/>
  <c r="F32" i="11"/>
  <c r="F33" i="11"/>
  <c r="H10" i="45"/>
  <c r="H11" i="45"/>
  <c r="H12" i="45"/>
  <c r="H13" i="45"/>
  <c r="H14" i="45"/>
  <c r="H15" i="45"/>
  <c r="H16" i="45"/>
  <c r="H17" i="45"/>
  <c r="H18" i="45"/>
  <c r="H19" i="45"/>
  <c r="H20" i="45"/>
  <c r="H21" i="45"/>
  <c r="H22" i="45"/>
  <c r="H23" i="45"/>
  <c r="H24" i="45"/>
  <c r="F32" i="38"/>
  <c r="G22" i="34"/>
  <c r="H22" i="34"/>
  <c r="F22" i="27"/>
  <c r="G11" i="26"/>
  <c r="G55" i="26" s="1"/>
  <c r="G12" i="26"/>
  <c r="G16" i="26"/>
  <c r="G17" i="26"/>
  <c r="G18" i="26"/>
  <c r="G19" i="26"/>
  <c r="G27" i="26"/>
  <c r="G28" i="26"/>
  <c r="G29" i="26"/>
  <c r="G30" i="26"/>
  <c r="G31" i="26"/>
  <c r="G35" i="26"/>
  <c r="G38" i="26"/>
  <c r="G39" i="26"/>
  <c r="G40" i="26"/>
  <c r="G41" i="26"/>
  <c r="G42" i="26"/>
  <c r="G43" i="26"/>
  <c r="G44" i="26"/>
  <c r="G46" i="26"/>
  <c r="G47" i="26"/>
  <c r="G48" i="26"/>
  <c r="G49" i="26"/>
  <c r="F46" i="14"/>
  <c r="F47" i="14"/>
  <c r="F48" i="14"/>
  <c r="F49" i="14"/>
  <c r="F50" i="14"/>
  <c r="F51" i="14"/>
  <c r="F53" i="14"/>
  <c r="F54" i="14"/>
  <c r="F10" i="47"/>
  <c r="F39" i="47"/>
  <c r="F41" i="47"/>
  <c r="F43" i="47"/>
  <c r="F44" i="47"/>
  <c r="F46" i="47"/>
  <c r="F47" i="47"/>
  <c r="F49" i="47"/>
  <c r="F50" i="47"/>
  <c r="G10" i="45"/>
  <c r="G25" i="45"/>
  <c r="G11" i="45"/>
  <c r="G12" i="45"/>
  <c r="G13" i="45"/>
  <c r="G14" i="45"/>
  <c r="G15" i="45"/>
  <c r="G16" i="45"/>
  <c r="G17" i="45"/>
  <c r="G18" i="45"/>
  <c r="G19" i="45"/>
  <c r="G20" i="45"/>
  <c r="G21" i="45"/>
  <c r="G22" i="45"/>
  <c r="G23" i="45"/>
  <c r="G24" i="45"/>
  <c r="I175" i="39"/>
  <c r="I176" i="39"/>
  <c r="I177" i="39"/>
  <c r="I178" i="39"/>
  <c r="I179" i="39"/>
  <c r="I180" i="39"/>
  <c r="I181" i="39"/>
  <c r="I182" i="39"/>
  <c r="I183" i="39"/>
  <c r="I184" i="39"/>
  <c r="I185" i="39"/>
  <c r="I186" i="39"/>
  <c r="I187" i="39"/>
  <c r="I188" i="39"/>
  <c r="I189" i="39"/>
  <c r="I190" i="39"/>
  <c r="I191" i="39"/>
  <c r="I192" i="39"/>
  <c r="I193" i="39"/>
  <c r="I195" i="39"/>
  <c r="H175" i="39"/>
  <c r="H176" i="39"/>
  <c r="H177" i="39"/>
  <c r="H178" i="39"/>
  <c r="H179" i="39"/>
  <c r="H180" i="39"/>
  <c r="H181" i="39"/>
  <c r="H182" i="39"/>
  <c r="H183" i="39"/>
  <c r="H184" i="39"/>
  <c r="H185" i="39"/>
  <c r="H186" i="39"/>
  <c r="H187" i="39"/>
  <c r="H188" i="39"/>
  <c r="H189" i="39"/>
  <c r="H190" i="39"/>
  <c r="H152" i="39"/>
  <c r="H153" i="39"/>
  <c r="H154" i="39"/>
  <c r="H155" i="39"/>
  <c r="H156" i="39"/>
  <c r="H127" i="39"/>
  <c r="H128" i="39"/>
  <c r="H129" i="39"/>
  <c r="H130" i="39"/>
  <c r="H131" i="39"/>
  <c r="H132" i="39"/>
  <c r="H133" i="39"/>
  <c r="H98" i="39"/>
  <c r="H99" i="39"/>
  <c r="H100" i="39"/>
  <c r="H101" i="39"/>
  <c r="H102" i="39"/>
  <c r="H103" i="39"/>
  <c r="H104" i="39"/>
  <c r="H105" i="39"/>
  <c r="H106" i="39"/>
  <c r="H107" i="39"/>
  <c r="H58" i="39"/>
  <c r="H59" i="39"/>
  <c r="H60" i="39"/>
  <c r="H61" i="39"/>
  <c r="H62" i="39"/>
  <c r="H63" i="39"/>
  <c r="H64" i="39"/>
  <c r="H65" i="39"/>
  <c r="H66" i="39"/>
  <c r="H67" i="39"/>
  <c r="H68" i="39"/>
  <c r="H69" i="39"/>
  <c r="H70" i="39"/>
  <c r="H71" i="39"/>
  <c r="H72" i="39"/>
  <c r="H73" i="39"/>
  <c r="H74" i="39"/>
  <c r="H75" i="39"/>
  <c r="H76" i="39"/>
  <c r="H77" i="39"/>
  <c r="H78" i="39"/>
  <c r="H79" i="39"/>
  <c r="H11" i="39"/>
  <c r="H13" i="39"/>
  <c r="H14" i="39"/>
  <c r="H15" i="39"/>
  <c r="H16" i="39"/>
  <c r="H17" i="39"/>
  <c r="H18" i="39"/>
  <c r="H19" i="39"/>
  <c r="H20" i="39"/>
  <c r="H21" i="39"/>
  <c r="H22" i="39"/>
  <c r="H23" i="39"/>
  <c r="H24" i="39"/>
  <c r="H26" i="39"/>
  <c r="H27" i="39"/>
  <c r="H28" i="39"/>
  <c r="H29" i="39"/>
  <c r="H30" i="39"/>
  <c r="H31" i="39"/>
  <c r="H32" i="39"/>
  <c r="H33" i="39"/>
  <c r="H34" i="39"/>
  <c r="H35" i="39"/>
  <c r="H36" i="39"/>
  <c r="H37" i="39"/>
  <c r="A42" i="9"/>
  <c r="A41" i="9"/>
  <c r="A40" i="9"/>
  <c r="A42" i="8"/>
  <c r="A41" i="8"/>
  <c r="A40" i="8"/>
  <c r="A96" i="7"/>
  <c r="A94" i="7"/>
  <c r="O96" i="7"/>
  <c r="O95" i="7"/>
  <c r="O94" i="7"/>
  <c r="O93" i="7"/>
  <c r="A95" i="7"/>
  <c r="A93" i="7"/>
  <c r="F10" i="12"/>
  <c r="F12" i="12"/>
  <c r="F14" i="12"/>
  <c r="F18" i="12"/>
  <c r="F19" i="12"/>
  <c r="F20" i="12"/>
  <c r="F21" i="12"/>
  <c r="F26" i="12"/>
  <c r="F27" i="12"/>
  <c r="F28" i="12"/>
  <c r="F29" i="12"/>
  <c r="F30" i="12"/>
  <c r="F32" i="12"/>
  <c r="F44" i="12"/>
  <c r="F45" i="12"/>
  <c r="F47" i="12"/>
  <c r="F48" i="12"/>
  <c r="F49" i="12"/>
  <c r="F50" i="12"/>
  <c r="F51" i="12"/>
  <c r="F52" i="12"/>
  <c r="F54" i="12"/>
  <c r="F55" i="12"/>
  <c r="G10" i="13"/>
  <c r="G15" i="13"/>
  <c r="G16" i="13"/>
  <c r="G17" i="13"/>
  <c r="G18" i="13"/>
  <c r="G19" i="13"/>
  <c r="G20" i="13"/>
  <c r="G21" i="13"/>
  <c r="G22" i="13"/>
  <c r="G23" i="13"/>
  <c r="G24" i="13"/>
  <c r="G25" i="13"/>
  <c r="G26" i="13"/>
  <c r="G27" i="13"/>
  <c r="G28" i="13"/>
  <c r="G29" i="13"/>
  <c r="G30" i="13"/>
  <c r="G31" i="13"/>
  <c r="G38" i="13"/>
  <c r="G40" i="13"/>
  <c r="G39" i="13"/>
  <c r="F11" i="14"/>
  <c r="F12" i="14"/>
  <c r="F13" i="14"/>
  <c r="F14" i="14"/>
  <c r="F15" i="14"/>
  <c r="F16" i="14"/>
  <c r="F17" i="14"/>
  <c r="F18" i="14"/>
  <c r="F19" i="14"/>
  <c r="F20" i="14"/>
  <c r="F22" i="14"/>
  <c r="F23" i="14"/>
  <c r="F24" i="14"/>
  <c r="F25" i="14"/>
  <c r="F27" i="14"/>
  <c r="F28" i="14"/>
  <c r="F32" i="14"/>
  <c r="F34" i="14"/>
  <c r="F10" i="15"/>
  <c r="F11" i="15"/>
  <c r="F12" i="15"/>
  <c r="F13" i="15"/>
  <c r="F14" i="15"/>
  <c r="F15" i="15"/>
  <c r="F16" i="15"/>
  <c r="F17" i="15"/>
  <c r="F18" i="15"/>
  <c r="F19" i="15"/>
  <c r="F20" i="15"/>
  <c r="F21" i="15"/>
  <c r="F22" i="15"/>
  <c r="F23" i="15"/>
  <c r="F24" i="15"/>
  <c r="F25" i="15"/>
  <c r="F26" i="15"/>
  <c r="F11" i="16"/>
  <c r="F17" i="16"/>
  <c r="F21" i="16"/>
  <c r="F22" i="16"/>
  <c r="F23" i="16"/>
  <c r="F24" i="16"/>
  <c r="F25" i="16"/>
  <c r="F26" i="16"/>
  <c r="F28" i="16"/>
  <c r="G12" i="18"/>
  <c r="G13" i="18"/>
  <c r="G15" i="18"/>
  <c r="G16" i="18"/>
  <c r="G17" i="18"/>
  <c r="G18" i="18"/>
  <c r="G20" i="18"/>
  <c r="G21" i="18"/>
  <c r="G22" i="18"/>
  <c r="G24" i="18"/>
  <c r="G25" i="18"/>
  <c r="G26" i="18"/>
  <c r="G27" i="18"/>
  <c r="G28" i="18"/>
  <c r="G29" i="18"/>
  <c r="G30" i="18"/>
  <c r="G31" i="18"/>
  <c r="G32" i="18"/>
  <c r="G33" i="18"/>
  <c r="G34" i="18"/>
  <c r="G35" i="18"/>
  <c r="G36" i="18"/>
  <c r="G38" i="18"/>
  <c r="G39" i="18"/>
  <c r="G40" i="18"/>
  <c r="G41" i="18"/>
  <c r="G42" i="18"/>
  <c r="G43" i="18"/>
  <c r="G44" i="18"/>
  <c r="G46" i="18"/>
  <c r="G47" i="18"/>
  <c r="G48" i="18"/>
  <c r="G49" i="18"/>
  <c r="G50" i="18"/>
  <c r="G12" i="19"/>
  <c r="G13" i="19"/>
  <c r="G11" i="19"/>
  <c r="G15" i="19"/>
  <c r="G16" i="19"/>
  <c r="G18" i="19"/>
  <c r="G19" i="19"/>
  <c r="G21" i="19"/>
  <c r="G12" i="20"/>
  <c r="G13" i="20"/>
  <c r="G14" i="20"/>
  <c r="G15" i="20"/>
  <c r="G16" i="20"/>
  <c r="G18" i="20"/>
  <c r="G19" i="20"/>
  <c r="G20" i="20"/>
  <c r="G21" i="20"/>
  <c r="G23" i="20"/>
  <c r="G24" i="20"/>
  <c r="G25" i="20"/>
  <c r="G26" i="20"/>
  <c r="G27" i="20"/>
  <c r="G29" i="20"/>
  <c r="G32" i="20"/>
  <c r="G34" i="20"/>
  <c r="G35" i="20"/>
  <c r="G36" i="20"/>
  <c r="G38" i="20"/>
  <c r="G39" i="20"/>
  <c r="G40" i="20"/>
  <c r="G41" i="20"/>
  <c r="G42" i="20"/>
  <c r="G44" i="20"/>
  <c r="G46" i="20"/>
  <c r="G11" i="20"/>
  <c r="G31" i="20"/>
  <c r="G11" i="21"/>
  <c r="G12" i="21"/>
  <c r="G13" i="21"/>
  <c r="G14" i="21"/>
  <c r="G15" i="21"/>
  <c r="G16" i="21"/>
  <c r="G18" i="21"/>
  <c r="G19" i="21"/>
  <c r="G20" i="21"/>
  <c r="G21" i="21"/>
  <c r="G22" i="21"/>
  <c r="G24" i="21"/>
  <c r="G25" i="21"/>
  <c r="G26" i="21"/>
  <c r="G27" i="21"/>
  <c r="G28" i="21"/>
  <c r="G30" i="21"/>
  <c r="G31" i="21"/>
  <c r="G32" i="21"/>
  <c r="G33" i="21"/>
  <c r="G34" i="21"/>
  <c r="G36" i="21"/>
  <c r="G38" i="21"/>
  <c r="G39" i="21"/>
  <c r="G40" i="21"/>
  <c r="G41" i="21"/>
  <c r="G42" i="21"/>
  <c r="G43" i="21"/>
  <c r="G44" i="21"/>
  <c r="G45" i="21"/>
  <c r="G47" i="21"/>
  <c r="G49" i="21"/>
  <c r="G50" i="21"/>
  <c r="G51" i="21"/>
  <c r="G52" i="21"/>
  <c r="G53" i="21"/>
  <c r="G54" i="21"/>
  <c r="G55" i="21"/>
  <c r="G56" i="21"/>
  <c r="G57" i="21"/>
  <c r="G58" i="21"/>
  <c r="G59" i="21"/>
  <c r="G60" i="21"/>
  <c r="G61" i="21"/>
  <c r="G62" i="21"/>
  <c r="G63" i="21"/>
  <c r="G64" i="21"/>
  <c r="G65" i="21"/>
  <c r="G67" i="21"/>
  <c r="G68" i="21"/>
  <c r="G69" i="21"/>
  <c r="G76" i="21"/>
  <c r="G11" i="22"/>
  <c r="G12" i="22"/>
  <c r="G13" i="22"/>
  <c r="G14" i="22"/>
  <c r="G15" i="22"/>
  <c r="G16" i="22"/>
  <c r="G18" i="22"/>
  <c r="G19" i="22"/>
  <c r="G20" i="22"/>
  <c r="G21" i="22"/>
  <c r="G22" i="22"/>
  <c r="G24" i="22"/>
  <c r="G25" i="22"/>
  <c r="G26" i="22"/>
  <c r="G27" i="22"/>
  <c r="G28" i="22"/>
  <c r="G30" i="22"/>
  <c r="G31" i="22"/>
  <c r="G32" i="22"/>
  <c r="G33" i="22"/>
  <c r="G34" i="22"/>
  <c r="G36" i="22"/>
  <c r="G39" i="22"/>
  <c r="G40" i="22"/>
  <c r="G41" i="22"/>
  <c r="G42" i="22"/>
  <c r="G43" i="22"/>
  <c r="G44" i="22"/>
  <c r="G46" i="22"/>
  <c r="G48" i="22"/>
  <c r="G49" i="22"/>
  <c r="G50" i="22"/>
  <c r="G51" i="22"/>
  <c r="G52" i="22"/>
  <c r="G53" i="22"/>
  <c r="G54" i="22"/>
  <c r="G55" i="22"/>
  <c r="G56" i="22"/>
  <c r="G57" i="22"/>
  <c r="G58" i="22"/>
  <c r="G59" i="22"/>
  <c r="G60" i="22"/>
  <c r="G61" i="22"/>
  <c r="G63" i="22"/>
  <c r="G64" i="22"/>
  <c r="G65" i="22"/>
  <c r="G66" i="22"/>
  <c r="G67" i="22"/>
  <c r="G68" i="22"/>
  <c r="G69" i="22"/>
  <c r="G70" i="22"/>
  <c r="G71" i="22"/>
  <c r="G72" i="22"/>
  <c r="G73" i="22"/>
  <c r="G74" i="22"/>
  <c r="G75" i="22"/>
  <c r="G76" i="22"/>
  <c r="G77" i="22"/>
  <c r="G82" i="22"/>
  <c r="G38" i="22"/>
  <c r="G11" i="23"/>
  <c r="G12" i="23"/>
  <c r="G13" i="23"/>
  <c r="G14" i="23"/>
  <c r="G15" i="23"/>
  <c r="G16" i="23"/>
  <c r="G17" i="23"/>
  <c r="G18" i="23"/>
  <c r="G19" i="23"/>
  <c r="G96" i="23"/>
  <c r="G98" i="23"/>
  <c r="G86" i="23"/>
  <c r="G87" i="23"/>
  <c r="G88" i="23"/>
  <c r="G89" i="23"/>
  <c r="G90" i="23"/>
  <c r="G91" i="23"/>
  <c r="G92" i="23"/>
  <c r="G93" i="23"/>
  <c r="G94" i="23"/>
  <c r="G76" i="23"/>
  <c r="G77" i="23"/>
  <c r="G78" i="23"/>
  <c r="G79" i="23"/>
  <c r="G80" i="23"/>
  <c r="G81" i="23"/>
  <c r="G82" i="23"/>
  <c r="G83" i="23"/>
  <c r="G84" i="23"/>
  <c r="G65" i="23"/>
  <c r="G66" i="23"/>
  <c r="G67" i="23"/>
  <c r="G68" i="23"/>
  <c r="G69" i="23"/>
  <c r="G70" i="23"/>
  <c r="G71" i="23"/>
  <c r="G72" i="23"/>
  <c r="G73" i="23"/>
  <c r="G74" i="23"/>
  <c r="G57" i="23"/>
  <c r="G58" i="23"/>
  <c r="G59" i="23"/>
  <c r="G60" i="23"/>
  <c r="G62" i="23"/>
  <c r="G63" i="23"/>
  <c r="G49" i="23"/>
  <c r="G50" i="23"/>
  <c r="G51" i="23"/>
  <c r="G52" i="23"/>
  <c r="G53" i="23"/>
  <c r="G54" i="23"/>
  <c r="G39" i="23"/>
  <c r="G40" i="23"/>
  <c r="G41" i="23"/>
  <c r="G42" i="23"/>
  <c r="G43" i="23"/>
  <c r="G44" i="23"/>
  <c r="G45" i="23"/>
  <c r="G46" i="23"/>
  <c r="G47" i="23"/>
  <c r="G34" i="23"/>
  <c r="G27" i="23"/>
  <c r="G28" i="23"/>
  <c r="G29" i="23"/>
  <c r="G30" i="23"/>
  <c r="G31" i="23"/>
  <c r="G32" i="23"/>
  <c r="G21" i="23"/>
  <c r="G22" i="23"/>
  <c r="G23" i="23"/>
  <c r="G24" i="23"/>
  <c r="G25" i="23"/>
  <c r="G61" i="23"/>
  <c r="G56" i="23"/>
  <c r="G36" i="23"/>
  <c r="G37" i="23"/>
  <c r="G38" i="23"/>
  <c r="G12" i="24"/>
  <c r="G11" i="24"/>
  <c r="G13" i="24"/>
  <c r="G14" i="24"/>
  <c r="G15" i="24"/>
  <c r="G16" i="24"/>
  <c r="G17" i="24"/>
  <c r="G18" i="24"/>
  <c r="G19" i="24"/>
  <c r="G21" i="24"/>
  <c r="G22" i="24"/>
  <c r="G23" i="24"/>
  <c r="G25" i="24"/>
  <c r="G27" i="24"/>
  <c r="G28" i="24"/>
  <c r="G29" i="24"/>
  <c r="G30" i="24"/>
  <c r="G31" i="24"/>
  <c r="G32" i="24"/>
  <c r="G33" i="24"/>
  <c r="G35" i="24"/>
  <c r="G36" i="24"/>
  <c r="G37" i="24"/>
  <c r="G38" i="24"/>
  <c r="G39" i="24"/>
  <c r="G40" i="24"/>
  <c r="G41" i="24"/>
  <c r="G42" i="24"/>
  <c r="G43" i="24"/>
  <c r="G44" i="24"/>
  <c r="G45" i="24"/>
  <c r="G46" i="24"/>
  <c r="G47" i="24"/>
  <c r="G48" i="24"/>
  <c r="G49" i="24"/>
  <c r="G50" i="24"/>
  <c r="G51" i="24"/>
  <c r="G52" i="24"/>
  <c r="G76" i="24"/>
  <c r="G77" i="24"/>
  <c r="G78" i="24"/>
  <c r="G79" i="24"/>
  <c r="G81" i="24"/>
  <c r="G82" i="24"/>
  <c r="G83" i="24"/>
  <c r="G84" i="24"/>
  <c r="G86" i="24"/>
  <c r="G95" i="24"/>
  <c r="G96" i="24"/>
  <c r="G97" i="24"/>
  <c r="G98" i="24"/>
  <c r="G99" i="24"/>
  <c r="G100" i="24"/>
  <c r="G101" i="24"/>
  <c r="G126" i="24"/>
  <c r="G117" i="24"/>
  <c r="G119" i="24"/>
  <c r="G121" i="24"/>
  <c r="G54" i="24"/>
  <c r="G88" i="24"/>
  <c r="G89" i="24"/>
  <c r="G90" i="24"/>
  <c r="G91" i="24"/>
  <c r="G92" i="24"/>
  <c r="G93" i="24"/>
  <c r="G55" i="24"/>
  <c r="G56" i="24"/>
  <c r="G57" i="24"/>
  <c r="G58" i="24"/>
  <c r="G59" i="24"/>
  <c r="G60" i="24"/>
  <c r="G61" i="24"/>
  <c r="G62" i="24"/>
  <c r="G63" i="24"/>
  <c r="G64" i="24"/>
  <c r="G65" i="24"/>
  <c r="G66" i="24"/>
  <c r="G67" i="24"/>
  <c r="G68" i="24"/>
  <c r="G69" i="24"/>
  <c r="G70" i="24"/>
  <c r="G71" i="24"/>
  <c r="G72" i="24"/>
  <c r="G73" i="24"/>
  <c r="G74" i="24"/>
  <c r="G103" i="24"/>
  <c r="G104" i="24"/>
  <c r="G105" i="24"/>
  <c r="G106" i="24"/>
  <c r="G107" i="24"/>
  <c r="G108" i="24"/>
  <c r="G109" i="24"/>
  <c r="G110" i="24"/>
  <c r="G111" i="24"/>
  <c r="G112" i="24"/>
  <c r="G113" i="24"/>
  <c r="G114" i="24"/>
  <c r="G115" i="24"/>
  <c r="G118" i="24"/>
  <c r="G120" i="24"/>
  <c r="G122" i="24"/>
  <c r="G124" i="24"/>
  <c r="G11" i="25"/>
  <c r="G12" i="25"/>
  <c r="G14" i="25"/>
  <c r="G15" i="25"/>
  <c r="G16" i="25"/>
  <c r="G17" i="25"/>
  <c r="G19" i="25"/>
  <c r="G20" i="25"/>
  <c r="G21" i="25"/>
  <c r="G22" i="25"/>
  <c r="G24" i="25"/>
  <c r="G25" i="25"/>
  <c r="G26" i="25"/>
  <c r="G27" i="25"/>
  <c r="G28" i="25"/>
  <c r="G29" i="25"/>
  <c r="G31" i="25"/>
  <c r="G32" i="25"/>
  <c r="G33" i="25"/>
  <c r="G34" i="25"/>
  <c r="G35" i="25"/>
  <c r="C25" i="17"/>
  <c r="C26" i="17"/>
  <c r="C27" i="17"/>
  <c r="C28" i="17"/>
  <c r="C29" i="17"/>
  <c r="C30" i="17"/>
  <c r="C31" i="17"/>
  <c r="C32" i="17"/>
  <c r="C33" i="17"/>
  <c r="G12" i="17"/>
  <c r="G13" i="17"/>
  <c r="G14" i="17"/>
  <c r="G15" i="17"/>
  <c r="G16" i="17"/>
  <c r="G18" i="17"/>
  <c r="G19" i="17"/>
  <c r="G20" i="17"/>
  <c r="G21" i="17"/>
  <c r="F38" i="17"/>
  <c r="F10" i="27"/>
  <c r="F11" i="27"/>
  <c r="F12" i="27"/>
  <c r="F13" i="27"/>
  <c r="F14" i="27"/>
  <c r="F15" i="27"/>
  <c r="F16" i="27"/>
  <c r="F17" i="27"/>
  <c r="F18" i="27"/>
  <c r="F19" i="27"/>
  <c r="F21" i="27"/>
  <c r="H10" i="28"/>
  <c r="H11" i="28"/>
  <c r="H12" i="28"/>
  <c r="H13" i="28"/>
  <c r="H14" i="28"/>
  <c r="H15" i="28"/>
  <c r="H16" i="28"/>
  <c r="H17" i="28"/>
  <c r="H18" i="28"/>
  <c r="H19" i="28"/>
  <c r="H20" i="28"/>
  <c r="F14" i="29"/>
  <c r="F15" i="29"/>
  <c r="F16" i="29"/>
  <c r="F17" i="29"/>
  <c r="F18" i="29"/>
  <c r="F19" i="29"/>
  <c r="F20" i="29"/>
  <c r="F21" i="29"/>
  <c r="F22" i="29"/>
  <c r="F24" i="29"/>
  <c r="F25" i="29"/>
  <c r="H10" i="30"/>
  <c r="H11" i="30"/>
  <c r="H12" i="30"/>
  <c r="H13" i="30"/>
  <c r="H14" i="30"/>
  <c r="H15" i="30"/>
  <c r="H16" i="30"/>
  <c r="H17" i="30"/>
  <c r="H18" i="30"/>
  <c r="H19" i="30"/>
  <c r="H20" i="30"/>
  <c r="H21" i="30"/>
  <c r="H22" i="30"/>
  <c r="H23" i="30"/>
  <c r="F10" i="31"/>
  <c r="F11" i="31"/>
  <c r="F12" i="31"/>
  <c r="F13" i="31"/>
  <c r="F14" i="31"/>
  <c r="F15" i="31"/>
  <c r="F16" i="31"/>
  <c r="F17" i="31"/>
  <c r="F18" i="31"/>
  <c r="F19" i="31"/>
  <c r="F20" i="31"/>
  <c r="H10" i="32"/>
  <c r="H11" i="32"/>
  <c r="H12" i="32"/>
  <c r="H13" i="32"/>
  <c r="H14" i="32"/>
  <c r="H15" i="32"/>
  <c r="H16" i="32"/>
  <c r="H17" i="32"/>
  <c r="H18" i="32"/>
  <c r="H19" i="32"/>
  <c r="H10" i="34"/>
  <c r="H11" i="34"/>
  <c r="H12" i="34"/>
  <c r="H13" i="34"/>
  <c r="H14" i="34"/>
  <c r="H15" i="34"/>
  <c r="H16" i="34"/>
  <c r="H17" i="34"/>
  <c r="H18" i="34"/>
  <c r="H19" i="34"/>
  <c r="H20" i="34"/>
  <c r="H21" i="34"/>
  <c r="F11" i="38"/>
  <c r="F12" i="38"/>
  <c r="F13" i="38"/>
  <c r="F15" i="38"/>
  <c r="F16" i="38"/>
  <c r="F17" i="38"/>
  <c r="F18" i="38"/>
  <c r="F19" i="38"/>
  <c r="F20" i="38"/>
  <c r="F21" i="38"/>
  <c r="F22" i="38"/>
  <c r="F23" i="38"/>
  <c r="F24" i="38"/>
  <c r="F25" i="38"/>
  <c r="F26" i="38"/>
  <c r="F27" i="38"/>
  <c r="F28" i="38"/>
  <c r="F30" i="38"/>
  <c r="F34" i="38"/>
  <c r="F35" i="38"/>
  <c r="F36" i="38"/>
  <c r="F31" i="38"/>
  <c r="F33" i="38"/>
  <c r="F40" i="38"/>
  <c r="F41" i="38"/>
  <c r="F42" i="38"/>
  <c r="F43" i="38"/>
  <c r="F44" i="38"/>
  <c r="F45" i="38"/>
  <c r="F46" i="38"/>
  <c r="F47" i="38"/>
  <c r="F48" i="38"/>
  <c r="F49" i="38"/>
  <c r="F50" i="38"/>
  <c r="F51" i="38"/>
  <c r="F52" i="38"/>
  <c r="F53" i="38"/>
  <c r="F54" i="38"/>
  <c r="F55" i="38"/>
  <c r="F56" i="38"/>
  <c r="F57" i="38"/>
  <c r="F58" i="38"/>
  <c r="F59" i="38"/>
  <c r="F60" i="38"/>
  <c r="F61" i="38"/>
  <c r="F39" i="38"/>
  <c r="F64" i="38"/>
  <c r="F65" i="38"/>
  <c r="O96" i="6"/>
  <c r="A96" i="6"/>
  <c r="O95" i="6"/>
  <c r="A95" i="6"/>
  <c r="G10" i="34"/>
  <c r="G11" i="34"/>
  <c r="G12" i="34"/>
  <c r="G13" i="34"/>
  <c r="G14" i="34"/>
  <c r="G15" i="34"/>
  <c r="G16" i="34"/>
  <c r="G17" i="34"/>
  <c r="G18" i="34"/>
  <c r="G19" i="34"/>
  <c r="G20" i="34"/>
  <c r="G21" i="34"/>
  <c r="G10" i="32"/>
  <c r="G11" i="32"/>
  <c r="G12" i="32"/>
  <c r="G13" i="32"/>
  <c r="G14" i="32"/>
  <c r="G15" i="32"/>
  <c r="G16" i="32"/>
  <c r="G17" i="32"/>
  <c r="G18" i="32"/>
  <c r="G10" i="30"/>
  <c r="G11" i="30"/>
  <c r="G12" i="30"/>
  <c r="G13" i="30"/>
  <c r="G16" i="30"/>
  <c r="G22" i="30"/>
  <c r="G10" i="28"/>
  <c r="G11" i="28"/>
  <c r="G12" i="28"/>
  <c r="G13" i="28"/>
  <c r="F21" i="24"/>
  <c r="F22" i="24"/>
  <c r="F23" i="24"/>
  <c r="F25" i="24"/>
  <c r="F27" i="24"/>
  <c r="F28" i="24"/>
  <c r="F29" i="24"/>
  <c r="F30" i="24"/>
  <c r="F31" i="24"/>
  <c r="F32" i="24"/>
  <c r="F33" i="24"/>
  <c r="F54" i="24"/>
  <c r="F55" i="24"/>
  <c r="F56" i="24"/>
  <c r="F57" i="24"/>
  <c r="F58" i="24"/>
  <c r="F59" i="24"/>
  <c r="F60" i="24"/>
  <c r="F61" i="24"/>
  <c r="F62" i="24"/>
  <c r="F63" i="24"/>
  <c r="F64" i="24"/>
  <c r="F65" i="24"/>
  <c r="F66" i="24"/>
  <c r="F67" i="24"/>
  <c r="F68" i="24"/>
  <c r="F69" i="24"/>
  <c r="F70" i="24"/>
  <c r="F71" i="24"/>
  <c r="F72" i="24"/>
  <c r="F73" i="24"/>
  <c r="F74" i="24"/>
  <c r="F88" i="24"/>
  <c r="F89" i="24"/>
  <c r="F90" i="24"/>
  <c r="F91" i="24"/>
  <c r="F92" i="24"/>
  <c r="F93" i="24"/>
  <c r="F103" i="24"/>
  <c r="F104" i="24"/>
  <c r="F105" i="24"/>
  <c r="F106" i="24"/>
  <c r="F107" i="24"/>
  <c r="F108" i="24"/>
  <c r="F109" i="24"/>
  <c r="F110" i="24"/>
  <c r="F111" i="24"/>
  <c r="F112" i="24"/>
  <c r="F113" i="24"/>
  <c r="F114" i="24"/>
  <c r="F115" i="24"/>
  <c r="F118" i="24"/>
  <c r="F120" i="24"/>
  <c r="F122" i="24"/>
  <c r="F124" i="24"/>
  <c r="F14" i="23"/>
  <c r="F16" i="23"/>
  <c r="F17" i="23"/>
  <c r="F18" i="23"/>
  <c r="F24" i="23"/>
  <c r="F25" i="23"/>
  <c r="F31" i="23"/>
  <c r="F32" i="23"/>
  <c r="F34" i="23"/>
  <c r="F65" i="23"/>
  <c r="F66" i="23"/>
  <c r="F67" i="23"/>
  <c r="F68" i="23"/>
  <c r="F69" i="23"/>
  <c r="F70" i="23"/>
  <c r="F71" i="23"/>
  <c r="F72" i="23"/>
  <c r="F73" i="23"/>
  <c r="F74" i="23"/>
  <c r="F76" i="23"/>
  <c r="F77" i="23"/>
  <c r="F78" i="23"/>
  <c r="F79" i="23"/>
  <c r="F80" i="23"/>
  <c r="F81" i="23"/>
  <c r="F82" i="23"/>
  <c r="F83" i="23"/>
  <c r="F84" i="23"/>
  <c r="F86" i="23"/>
  <c r="F87" i="23"/>
  <c r="F88" i="23"/>
  <c r="F89" i="23"/>
  <c r="F90" i="23"/>
  <c r="F91" i="23"/>
  <c r="F92" i="23"/>
  <c r="F93" i="23"/>
  <c r="F94" i="23"/>
  <c r="F96" i="23"/>
  <c r="F13" i="22"/>
  <c r="F14" i="22"/>
  <c r="F15" i="22"/>
  <c r="F16" i="22"/>
  <c r="F21" i="22"/>
  <c r="F22" i="22"/>
  <c r="F27" i="22"/>
  <c r="F28" i="22"/>
  <c r="F33" i="22"/>
  <c r="F34" i="22"/>
  <c r="F36" i="22"/>
  <c r="F39" i="22"/>
  <c r="F42" i="22"/>
  <c r="F43" i="22"/>
  <c r="F44" i="22"/>
  <c r="F46" i="22"/>
  <c r="F57" i="22"/>
  <c r="F58" i="22"/>
  <c r="F59" i="22"/>
  <c r="F60" i="22"/>
  <c r="F61" i="22"/>
  <c r="F73" i="22"/>
  <c r="F74" i="22"/>
  <c r="F75" i="22"/>
  <c r="F76" i="22"/>
  <c r="F77" i="22"/>
  <c r="F13" i="21"/>
  <c r="F14" i="21"/>
  <c r="F15" i="21"/>
  <c r="F16" i="21"/>
  <c r="F21" i="21"/>
  <c r="F22" i="21"/>
  <c r="F27" i="21"/>
  <c r="F28" i="21"/>
  <c r="F33" i="21"/>
  <c r="F34" i="21"/>
  <c r="F36" i="21"/>
  <c r="F39" i="21"/>
  <c r="F43" i="21"/>
  <c r="F44" i="21"/>
  <c r="F45" i="21"/>
  <c r="F47" i="21"/>
  <c r="F60" i="21"/>
  <c r="F61" i="21"/>
  <c r="F62" i="21"/>
  <c r="F63" i="21"/>
  <c r="F64" i="21"/>
  <c r="F65" i="21"/>
  <c r="F68" i="21"/>
  <c r="F69" i="21"/>
  <c r="F13" i="20"/>
  <c r="F14" i="20"/>
  <c r="F15" i="20"/>
  <c r="F16" i="20"/>
  <c r="F20" i="20"/>
  <c r="F21" i="20"/>
  <c r="F26" i="20"/>
  <c r="F27" i="20"/>
  <c r="F29" i="20"/>
  <c r="F32" i="20"/>
  <c r="F35" i="20"/>
  <c r="F36" i="20"/>
  <c r="F39" i="20"/>
  <c r="F40" i="20"/>
  <c r="F41" i="20"/>
  <c r="F42" i="20"/>
  <c r="F44" i="20"/>
  <c r="F12" i="19"/>
  <c r="F13" i="19"/>
  <c r="F16" i="19"/>
  <c r="F19" i="19"/>
  <c r="F12" i="17"/>
  <c r="F13" i="17"/>
  <c r="F14" i="17"/>
  <c r="F15" i="17"/>
  <c r="F16" i="17"/>
  <c r="C7" i="9"/>
  <c r="D7" i="9"/>
  <c r="E7" i="9"/>
  <c r="F7" i="9"/>
  <c r="G7" i="9"/>
  <c r="H7" i="9"/>
  <c r="I7" i="9"/>
  <c r="J7" i="9"/>
  <c r="K7" i="9"/>
  <c r="L7" i="9"/>
  <c r="M7" i="9"/>
  <c r="N7" i="9"/>
  <c r="A10" i="9"/>
  <c r="A11" i="9"/>
  <c r="A12" i="9"/>
  <c r="A13" i="9"/>
  <c r="A15" i="9"/>
  <c r="A16" i="9"/>
  <c r="A17" i="9"/>
  <c r="A18" i="9"/>
  <c r="A19" i="9"/>
  <c r="A20" i="9"/>
  <c r="A21" i="9"/>
  <c r="A22" i="9"/>
  <c r="A23" i="9"/>
  <c r="A24" i="9"/>
  <c r="A25" i="9"/>
  <c r="A26" i="9"/>
  <c r="A27" i="9"/>
  <c r="A28" i="9"/>
  <c r="A29" i="9"/>
  <c r="A30" i="9"/>
  <c r="A31" i="9"/>
  <c r="A32" i="9"/>
  <c r="A33" i="9"/>
  <c r="A34" i="9"/>
  <c r="A35" i="9"/>
  <c r="A36" i="9"/>
  <c r="A37" i="9"/>
  <c r="A43" i="9"/>
  <c r="A39" i="9"/>
  <c r="C7" i="8"/>
  <c r="D7" i="8"/>
  <c r="E7" i="8"/>
  <c r="F7" i="8"/>
  <c r="G7" i="8"/>
  <c r="H7" i="8"/>
  <c r="I7" i="8"/>
  <c r="J7" i="8"/>
  <c r="K7" i="8"/>
  <c r="L7" i="8"/>
  <c r="M7" i="8"/>
  <c r="N7" i="8"/>
  <c r="A10" i="8"/>
  <c r="A11" i="8"/>
  <c r="A12" i="8"/>
  <c r="A13" i="8"/>
  <c r="A15" i="8"/>
  <c r="A16" i="8"/>
  <c r="A17" i="8"/>
  <c r="A18" i="8"/>
  <c r="A19" i="8"/>
  <c r="A20" i="8"/>
  <c r="A21" i="8"/>
  <c r="A22" i="8"/>
  <c r="A23" i="8"/>
  <c r="A24" i="8"/>
  <c r="A25" i="8"/>
  <c r="A26" i="8"/>
  <c r="A27" i="8"/>
  <c r="A28" i="8"/>
  <c r="A29" i="8"/>
  <c r="A30" i="8"/>
  <c r="A31" i="8"/>
  <c r="A32" i="8"/>
  <c r="A33" i="8"/>
  <c r="A34" i="8"/>
  <c r="A35" i="8"/>
  <c r="A36" i="8"/>
  <c r="A37" i="8"/>
  <c r="A43" i="8"/>
  <c r="A39" i="8"/>
  <c r="L55" i="8"/>
  <c r="L56" i="8"/>
  <c r="L57" i="8"/>
  <c r="L58" i="8"/>
  <c r="L59" i="8"/>
  <c r="L60" i="8"/>
  <c r="L61" i="8"/>
  <c r="L62" i="8"/>
  <c r="L63" i="8"/>
  <c r="L64" i="8"/>
  <c r="L65" i="8"/>
  <c r="L66" i="8"/>
  <c r="B58" i="7"/>
  <c r="B60" i="7"/>
  <c r="K5" i="7"/>
  <c r="O60" i="7"/>
  <c r="C10" i="7"/>
  <c r="C63" i="7" s="1"/>
  <c r="D10" i="7"/>
  <c r="E10" i="7"/>
  <c r="E63" i="7" s="1"/>
  <c r="F10" i="7"/>
  <c r="F63" i="7" s="1"/>
  <c r="G10" i="7"/>
  <c r="G63" i="7" s="1"/>
  <c r="H10" i="7"/>
  <c r="H63" i="7" s="1"/>
  <c r="I10" i="7"/>
  <c r="I63" i="7" s="1"/>
  <c r="J10" i="7"/>
  <c r="J63" i="7" s="1"/>
  <c r="K10" i="7"/>
  <c r="K63" i="7" s="1"/>
  <c r="L10" i="7"/>
  <c r="L63" i="7" s="1"/>
  <c r="M10" i="7"/>
  <c r="M63" i="7" s="1"/>
  <c r="N10" i="7"/>
  <c r="N63" i="7" s="1"/>
  <c r="K60" i="7"/>
  <c r="D63" i="7"/>
  <c r="A64" i="7"/>
  <c r="O64" i="7"/>
  <c r="A65" i="7"/>
  <c r="O65" i="7"/>
  <c r="A66" i="7"/>
  <c r="O66" i="7"/>
  <c r="A67" i="7"/>
  <c r="O67" i="7"/>
  <c r="A69" i="7"/>
  <c r="O69" i="7"/>
  <c r="A70" i="7"/>
  <c r="O70" i="7"/>
  <c r="A71" i="7"/>
  <c r="O71" i="7"/>
  <c r="A72" i="7"/>
  <c r="O72" i="7"/>
  <c r="A73" i="7"/>
  <c r="O73" i="7"/>
  <c r="A74" i="7"/>
  <c r="O74" i="7"/>
  <c r="A75" i="7"/>
  <c r="O75" i="7"/>
  <c r="A76" i="7"/>
  <c r="O76" i="7"/>
  <c r="A77" i="7"/>
  <c r="O77" i="7"/>
  <c r="A78" i="7"/>
  <c r="O78" i="7"/>
  <c r="A79" i="7"/>
  <c r="O79" i="7"/>
  <c r="A80" i="7"/>
  <c r="O80" i="7"/>
  <c r="A81" i="7"/>
  <c r="O81" i="7"/>
  <c r="A82" i="7"/>
  <c r="O82" i="7"/>
  <c r="A83" i="7"/>
  <c r="O83" i="7"/>
  <c r="A84" i="7"/>
  <c r="O84" i="7"/>
  <c r="A85" i="7"/>
  <c r="O85" i="7"/>
  <c r="A86" i="7"/>
  <c r="O86" i="7"/>
  <c r="A87" i="7"/>
  <c r="O87" i="7"/>
  <c r="A88" i="7"/>
  <c r="O88" i="7"/>
  <c r="A89" i="7"/>
  <c r="O89" i="7"/>
  <c r="A90" i="7"/>
  <c r="O90" i="7"/>
  <c r="A91" i="7"/>
  <c r="O91" i="7"/>
  <c r="O98" i="7"/>
  <c r="B59" i="6"/>
  <c r="B61" i="6"/>
  <c r="K5" i="6"/>
  <c r="K61" i="6"/>
  <c r="C64" i="6"/>
  <c r="D64" i="6"/>
  <c r="E64" i="6"/>
  <c r="F64" i="6"/>
  <c r="G64" i="6"/>
  <c r="H64" i="6"/>
  <c r="I64" i="6"/>
  <c r="J64" i="6"/>
  <c r="K64" i="6"/>
  <c r="L64" i="6"/>
  <c r="M64" i="6"/>
  <c r="N64" i="6"/>
  <c r="A65" i="6"/>
  <c r="O65" i="6"/>
  <c r="A66" i="6"/>
  <c r="O66" i="6"/>
  <c r="A67" i="6"/>
  <c r="O67" i="6"/>
  <c r="A68" i="6"/>
  <c r="O68" i="6"/>
  <c r="A70" i="6"/>
  <c r="O70" i="6"/>
  <c r="A71" i="6"/>
  <c r="O71" i="6"/>
  <c r="A72" i="6"/>
  <c r="O72" i="6"/>
  <c r="A73" i="6"/>
  <c r="O73" i="6"/>
  <c r="A74" i="6"/>
  <c r="O74" i="6"/>
  <c r="A75" i="6"/>
  <c r="O75" i="6"/>
  <c r="A76" i="6"/>
  <c r="O76" i="6"/>
  <c r="A77" i="6"/>
  <c r="O77" i="6"/>
  <c r="A78" i="6"/>
  <c r="O78" i="6"/>
  <c r="A79" i="6"/>
  <c r="O79" i="6"/>
  <c r="A80" i="6"/>
  <c r="O80" i="6"/>
  <c r="A81" i="6"/>
  <c r="O81" i="6"/>
  <c r="A82" i="6"/>
  <c r="O82" i="6"/>
  <c r="A83" i="6"/>
  <c r="O83" i="6"/>
  <c r="A84" i="6"/>
  <c r="O84" i="6"/>
  <c r="A85" i="6"/>
  <c r="O85" i="6"/>
  <c r="A86" i="6"/>
  <c r="O86" i="6"/>
  <c r="A87" i="6"/>
  <c r="O87" i="6"/>
  <c r="A88" i="6"/>
  <c r="O88" i="6"/>
  <c r="A89" i="6"/>
  <c r="O89" i="6"/>
  <c r="A90" i="6"/>
  <c r="O90" i="6"/>
  <c r="A91" i="6"/>
  <c r="O91" i="6"/>
  <c r="A92" i="6"/>
  <c r="O92" i="6"/>
  <c r="A98" i="6"/>
  <c r="O98" i="6"/>
  <c r="A94" i="6"/>
  <c r="O94" i="6"/>
  <c r="A97" i="6"/>
  <c r="O97" i="6"/>
  <c r="F39" i="17"/>
  <c r="F48" i="11"/>
  <c r="F28" i="44"/>
  <c r="H51" i="48"/>
  <c r="F23" i="31"/>
  <c r="H69" i="48"/>
  <c r="H62" i="48"/>
  <c r="F51" i="11"/>
  <c r="F50" i="11"/>
  <c r="F66" i="38"/>
  <c r="F47" i="11"/>
  <c r="F43" i="11"/>
  <c r="F58" i="11"/>
  <c r="F59" i="11"/>
  <c r="H17" i="48"/>
  <c r="H27" i="45" l="1"/>
  <c r="G63" i="51"/>
  <c r="G20" i="32"/>
  <c r="G23" i="32" s="1"/>
  <c r="L35" i="17"/>
  <c r="F77" i="21"/>
  <c r="G24" i="30"/>
  <c r="G27" i="30" s="1"/>
  <c r="G23" i="34"/>
  <c r="G26" i="34" s="1"/>
  <c r="H23" i="34"/>
  <c r="H24" i="34" s="1"/>
  <c r="H24" i="30"/>
  <c r="H25" i="30" s="1"/>
  <c r="F47" i="20"/>
  <c r="H21" i="28"/>
  <c r="H22" i="28" s="1"/>
  <c r="G47" i="20"/>
  <c r="F24" i="17" s="1"/>
  <c r="F36" i="17" s="1"/>
  <c r="C15" i="5" s="1"/>
  <c r="P15" i="5" s="1"/>
  <c r="G22" i="19"/>
  <c r="E24" i="17" s="1"/>
  <c r="G51" i="18"/>
  <c r="D24" i="17" s="1"/>
  <c r="D36" i="17" s="1"/>
  <c r="C13" i="5" s="1"/>
  <c r="P13" i="5" s="1"/>
  <c r="B73" i="6" s="1"/>
  <c r="H28" i="48"/>
  <c r="F22" i="19"/>
  <c r="F83" i="22"/>
  <c r="H20" i="32"/>
  <c r="H22" i="32" s="1"/>
  <c r="F27" i="15"/>
  <c r="C10" i="5" s="1"/>
  <c r="P10" i="5" s="1"/>
  <c r="B17" i="6" s="1"/>
  <c r="D17" i="6" s="1"/>
  <c r="F53" i="12"/>
  <c r="F56" i="12" s="1"/>
  <c r="E34" i="12" s="1"/>
  <c r="F34" i="12" s="1"/>
  <c r="F37" i="38"/>
  <c r="F62" i="38"/>
  <c r="G27" i="45"/>
  <c r="G30" i="45" s="1"/>
  <c r="F26" i="44"/>
  <c r="F30" i="44" s="1"/>
  <c r="F26" i="31"/>
  <c r="F99" i="23"/>
  <c r="F36" i="25"/>
  <c r="H29" i="45"/>
  <c r="H28" i="45"/>
  <c r="H30" i="45" s="1"/>
  <c r="C37" i="5" s="1"/>
  <c r="F15" i="40"/>
  <c r="F18" i="40" s="1"/>
  <c r="J220" i="39"/>
  <c r="J222" i="39"/>
  <c r="J223" i="39"/>
  <c r="J221" i="39"/>
  <c r="J226" i="39"/>
  <c r="J225" i="39"/>
  <c r="H43" i="39"/>
  <c r="H56" i="39" s="1"/>
  <c r="I52" i="39"/>
  <c r="H112" i="39"/>
  <c r="H125" i="39" s="1"/>
  <c r="H160" i="39"/>
  <c r="H173" i="39" s="1"/>
  <c r="I83" i="39"/>
  <c r="I93" i="39" s="1"/>
  <c r="I146" i="39"/>
  <c r="H83" i="39"/>
  <c r="H96" i="39" s="1"/>
  <c r="H137" i="39"/>
  <c r="H150" i="39" s="1"/>
  <c r="I43" i="39"/>
  <c r="I54" i="39" s="1"/>
  <c r="I169" i="39"/>
  <c r="I121" i="39"/>
  <c r="I112" i="39"/>
  <c r="I122" i="39" s="1"/>
  <c r="I137" i="39"/>
  <c r="I148" i="39" s="1"/>
  <c r="I92" i="39"/>
  <c r="K24" i="50"/>
  <c r="K67" i="50" s="1"/>
  <c r="G43" i="49"/>
  <c r="G46" i="49" s="1"/>
  <c r="G45" i="49"/>
  <c r="F54" i="11"/>
  <c r="L35" i="51"/>
  <c r="G86" i="51"/>
  <c r="L45" i="51"/>
  <c r="K86" i="51"/>
  <c r="H86" i="51"/>
  <c r="I63" i="51"/>
  <c r="H45" i="48"/>
  <c r="J40" i="48"/>
  <c r="H58" i="48"/>
  <c r="J49" i="48"/>
  <c r="J23" i="48"/>
  <c r="J71" i="48"/>
  <c r="H66" i="48"/>
  <c r="J25" i="48"/>
  <c r="J16" i="48"/>
  <c r="J64" i="48"/>
  <c r="H91" i="48"/>
  <c r="H13" i="48"/>
  <c r="H36" i="48"/>
  <c r="F52" i="11"/>
  <c r="J67" i="48"/>
  <c r="J100" i="48"/>
  <c r="H81" i="48"/>
  <c r="J24" i="48"/>
  <c r="E46" i="48"/>
  <c r="F46" i="48" s="1"/>
  <c r="H53" i="48"/>
  <c r="J60" i="48"/>
  <c r="J77" i="48"/>
  <c r="J30" i="48"/>
  <c r="H44" i="48"/>
  <c r="J75" i="48"/>
  <c r="F23" i="29"/>
  <c r="F27" i="29" s="1"/>
  <c r="F26" i="29"/>
  <c r="G21" i="28"/>
  <c r="G24" i="28" s="1"/>
  <c r="F20" i="27"/>
  <c r="F25" i="27" s="1"/>
  <c r="F23" i="27"/>
  <c r="F22" i="17"/>
  <c r="B22" i="6"/>
  <c r="B75" i="6"/>
  <c r="B20" i="7"/>
  <c r="F45" i="16"/>
  <c r="F44" i="16"/>
  <c r="F46" i="16" s="1"/>
  <c r="F45" i="11"/>
  <c r="G20" i="101"/>
  <c r="F44" i="11"/>
  <c r="E35" i="14"/>
  <c r="F35" i="14" s="1"/>
  <c r="F40" i="14" s="1"/>
  <c r="C14" i="5"/>
  <c r="G36" i="25"/>
  <c r="K34" i="17" s="1"/>
  <c r="G127" i="24"/>
  <c r="J24" i="17" s="1"/>
  <c r="J36" i="17" s="1"/>
  <c r="C19" i="5" s="1"/>
  <c r="G99" i="23"/>
  <c r="I24" i="17" s="1"/>
  <c r="I36" i="17" s="1"/>
  <c r="C18" i="5" s="1"/>
  <c r="G83" i="22"/>
  <c r="H24" i="17" s="1"/>
  <c r="H36" i="17" s="1"/>
  <c r="C17" i="5" s="1"/>
  <c r="G77" i="21"/>
  <c r="G24" i="17" s="1"/>
  <c r="G36" i="17" s="1"/>
  <c r="C16" i="5" s="1"/>
  <c r="L36" i="17"/>
  <c r="C21" i="5" s="1"/>
  <c r="C35" i="17"/>
  <c r="G41" i="13"/>
  <c r="H196" i="39"/>
  <c r="H209" i="39" s="1"/>
  <c r="I196" i="39"/>
  <c r="H25" i="34"/>
  <c r="H29" i="48"/>
  <c r="J29" i="48"/>
  <c r="H12" i="48"/>
  <c r="J12" i="48"/>
  <c r="B22" i="7"/>
  <c r="B74" i="7"/>
  <c r="G22" i="17"/>
  <c r="F127" i="24"/>
  <c r="F16" i="40"/>
  <c r="I205" i="39"/>
  <c r="H21" i="48"/>
  <c r="J21" i="48"/>
  <c r="J11" i="48"/>
  <c r="H11" i="48"/>
  <c r="J33" i="48"/>
  <c r="H33" i="48"/>
  <c r="H78" i="48"/>
  <c r="J73" i="48"/>
  <c r="J56" i="48"/>
  <c r="J38" i="48"/>
  <c r="J18" i="48"/>
  <c r="L31" i="51"/>
  <c r="J63" i="51"/>
  <c r="H23" i="28" l="1"/>
  <c r="H26" i="30"/>
  <c r="F24" i="31"/>
  <c r="F24" i="27"/>
  <c r="F28" i="29"/>
  <c r="B72" i="7"/>
  <c r="F63" i="38"/>
  <c r="F67" i="38" s="1"/>
  <c r="F25" i="31"/>
  <c r="F27" i="31" s="1"/>
  <c r="F28" i="31" s="1"/>
  <c r="F29" i="31" s="1"/>
  <c r="C26" i="5" s="1"/>
  <c r="H21" i="32"/>
  <c r="H23" i="32" s="1"/>
  <c r="C27" i="5" s="1"/>
  <c r="F17" i="40"/>
  <c r="F29" i="29"/>
  <c r="F30" i="29" s="1"/>
  <c r="F29" i="44"/>
  <c r="F31" i="44" s="1"/>
  <c r="F32" i="44" s="1"/>
  <c r="F33" i="44" s="1"/>
  <c r="C36" i="5" s="1"/>
  <c r="F35" i="12"/>
  <c r="B17" i="7"/>
  <c r="C17" i="7" s="1"/>
  <c r="F17" i="6"/>
  <c r="F37" i="12"/>
  <c r="F36" i="12"/>
  <c r="M17" i="6"/>
  <c r="C17" i="6"/>
  <c r="H24" i="28"/>
  <c r="C23" i="5" s="1"/>
  <c r="P23" i="5" s="1"/>
  <c r="H27" i="30"/>
  <c r="C25" i="5" s="1"/>
  <c r="B84" i="7" s="1"/>
  <c r="F26" i="27"/>
  <c r="F47" i="16"/>
  <c r="F48" i="16" s="1"/>
  <c r="F49" i="16" s="1"/>
  <c r="F50" i="16" s="1"/>
  <c r="C11" i="5" s="1"/>
  <c r="B70" i="6"/>
  <c r="B69" i="7"/>
  <c r="I17" i="6"/>
  <c r="K17" i="6"/>
  <c r="N17" i="6"/>
  <c r="H17" i="6"/>
  <c r="L17" i="6"/>
  <c r="J17" i="6"/>
  <c r="G17" i="6"/>
  <c r="E17" i="6"/>
  <c r="B44" i="7"/>
  <c r="C44" i="7" s="1"/>
  <c r="B96" i="7"/>
  <c r="P37" i="5"/>
  <c r="B44" i="6" s="1"/>
  <c r="F19" i="40"/>
  <c r="F20" i="40" s="1"/>
  <c r="F21" i="40" s="1"/>
  <c r="C35" i="5" s="1"/>
  <c r="J224" i="39"/>
  <c r="J227" i="39" s="1"/>
  <c r="I94" i="39"/>
  <c r="I172" i="39"/>
  <c r="F56" i="11"/>
  <c r="I123" i="39"/>
  <c r="H210" i="39"/>
  <c r="H214" i="39" s="1"/>
  <c r="I147" i="39"/>
  <c r="I55" i="39"/>
  <c r="I95" i="39"/>
  <c r="I149" i="39"/>
  <c r="I53" i="39"/>
  <c r="I124" i="39"/>
  <c r="G47" i="49"/>
  <c r="G48" i="49" s="1"/>
  <c r="H46" i="48"/>
  <c r="H92" i="48" s="1"/>
  <c r="J46" i="48"/>
  <c r="J92" i="48" s="1"/>
  <c r="F92" i="48"/>
  <c r="E94" i="48" s="1"/>
  <c r="F94" i="48" s="1"/>
  <c r="F107" i="48" s="1"/>
  <c r="M54" i="9" s="1"/>
  <c r="Q54" i="9" s="1"/>
  <c r="F27" i="27"/>
  <c r="F28" i="27" s="1"/>
  <c r="C22" i="5" s="1"/>
  <c r="B20" i="6"/>
  <c r="E20" i="6" s="1"/>
  <c r="C22" i="6"/>
  <c r="E22" i="6"/>
  <c r="K22" i="6"/>
  <c r="F22" i="6"/>
  <c r="M22" i="6"/>
  <c r="N22" i="6"/>
  <c r="L22" i="6"/>
  <c r="D22" i="6"/>
  <c r="J22" i="6"/>
  <c r="H22" i="6"/>
  <c r="G22" i="6"/>
  <c r="I22" i="6"/>
  <c r="C20" i="7"/>
  <c r="F20" i="7"/>
  <c r="I20" i="7"/>
  <c r="B18" i="9"/>
  <c r="J20" i="7"/>
  <c r="G20" i="7"/>
  <c r="H20" i="7"/>
  <c r="L20" i="7"/>
  <c r="B18" i="8"/>
  <c r="N20" i="7"/>
  <c r="K20" i="7"/>
  <c r="D20" i="7"/>
  <c r="M20" i="7"/>
  <c r="E20" i="7"/>
  <c r="G21" i="101"/>
  <c r="G22" i="101" s="1"/>
  <c r="L63" i="51"/>
  <c r="F52" i="47"/>
  <c r="F53" i="47"/>
  <c r="F51" i="47"/>
  <c r="I206" i="39"/>
  <c r="I208" i="39"/>
  <c r="I207" i="39"/>
  <c r="L75" i="51"/>
  <c r="H26" i="34"/>
  <c r="C29" i="5" s="1"/>
  <c r="B80" i="7"/>
  <c r="P21" i="5"/>
  <c r="B28" i="7"/>
  <c r="B77" i="7"/>
  <c r="P18" i="5"/>
  <c r="B25" i="7"/>
  <c r="C24" i="17"/>
  <c r="B26" i="7"/>
  <c r="P19" i="5"/>
  <c r="B78" i="7"/>
  <c r="F39" i="14"/>
  <c r="F37" i="14"/>
  <c r="F38" i="14"/>
  <c r="L22" i="7"/>
  <c r="C22" i="7"/>
  <c r="N22" i="7"/>
  <c r="G22" i="7"/>
  <c r="M22" i="7"/>
  <c r="J22" i="7"/>
  <c r="H22" i="7"/>
  <c r="B20" i="8"/>
  <c r="F22" i="7"/>
  <c r="I22" i="7"/>
  <c r="D22" i="7"/>
  <c r="E22" i="7"/>
  <c r="K22" i="7"/>
  <c r="B20" i="9"/>
  <c r="B23" i="7"/>
  <c r="P16" i="5"/>
  <c r="B75" i="7"/>
  <c r="K36" i="17"/>
  <c r="C20" i="5" s="1"/>
  <c r="C34" i="17"/>
  <c r="B73" i="7"/>
  <c r="B21" i="7"/>
  <c r="P14" i="5"/>
  <c r="G42" i="13"/>
  <c r="G43" i="13"/>
  <c r="B76" i="7"/>
  <c r="P17" i="5"/>
  <c r="B24" i="7"/>
  <c r="C9" i="5" l="1"/>
  <c r="E30" i="11"/>
  <c r="F30" i="11" s="1"/>
  <c r="F39" i="11" s="1"/>
  <c r="F54" i="47"/>
  <c r="F31" i="29"/>
  <c r="C24" i="5" s="1"/>
  <c r="P24" i="5" s="1"/>
  <c r="B32" i="7"/>
  <c r="L32" i="7" s="1"/>
  <c r="P25" i="5"/>
  <c r="B32" i="6" s="1"/>
  <c r="F68" i="38"/>
  <c r="F69" i="38" s="1"/>
  <c r="F70" i="38" s="1"/>
  <c r="F71" i="38" s="1"/>
  <c r="C38" i="5" s="1"/>
  <c r="B97" i="7" s="1"/>
  <c r="B86" i="7"/>
  <c r="B34" i="7"/>
  <c r="P27" i="5"/>
  <c r="B87" i="6" s="1"/>
  <c r="B82" i="7"/>
  <c r="B15" i="8"/>
  <c r="F17" i="7"/>
  <c r="N17" i="7"/>
  <c r="N15" i="8" s="1"/>
  <c r="B97" i="6"/>
  <c r="M17" i="7"/>
  <c r="M15" i="9" s="1"/>
  <c r="K17" i="7"/>
  <c r="K15" i="9" s="1"/>
  <c r="G17" i="7"/>
  <c r="G15" i="8" s="1"/>
  <c r="J17" i="7"/>
  <c r="J15" i="9" s="1"/>
  <c r="D17" i="7"/>
  <c r="D15" i="8" s="1"/>
  <c r="H17" i="7"/>
  <c r="H15" i="9" s="1"/>
  <c r="I17" i="7"/>
  <c r="I15" i="9" s="1"/>
  <c r="E17" i="7"/>
  <c r="E15" i="9" s="1"/>
  <c r="B15" i="9"/>
  <c r="L17" i="7"/>
  <c r="L15" i="9" s="1"/>
  <c r="B83" i="7"/>
  <c r="B30" i="7"/>
  <c r="L30" i="7" s="1"/>
  <c r="P9" i="5"/>
  <c r="B69" i="6" s="1"/>
  <c r="B68" i="7"/>
  <c r="B16" i="7"/>
  <c r="O17" i="6"/>
  <c r="P17" i="6"/>
  <c r="I173" i="39"/>
  <c r="K85" i="50"/>
  <c r="C33" i="5" s="1"/>
  <c r="G49" i="49"/>
  <c r="G50" i="49"/>
  <c r="M44" i="7"/>
  <c r="L44" i="7"/>
  <c r="N44" i="7"/>
  <c r="E44" i="7"/>
  <c r="K44" i="7"/>
  <c r="J44" i="7"/>
  <c r="H44" i="7"/>
  <c r="G44" i="7"/>
  <c r="D44" i="7"/>
  <c r="B42" i="8"/>
  <c r="I44" i="7"/>
  <c r="B42" i="9"/>
  <c r="F44" i="7"/>
  <c r="I125" i="39"/>
  <c r="I56" i="39"/>
  <c r="I96" i="39"/>
  <c r="I150" i="39"/>
  <c r="I209" i="39"/>
  <c r="M53" i="8"/>
  <c r="Q53" i="8" s="1"/>
  <c r="C41" i="5"/>
  <c r="J49" i="7" s="1"/>
  <c r="B85" i="7"/>
  <c r="B33" i="7"/>
  <c r="L33" i="7" s="1"/>
  <c r="P26" i="5"/>
  <c r="B33" i="6" s="1"/>
  <c r="B31" i="7"/>
  <c r="G31" i="7" s="1"/>
  <c r="B29" i="7"/>
  <c r="H29" i="7" s="1"/>
  <c r="B81" i="7"/>
  <c r="P22" i="5"/>
  <c r="B82" i="6" s="1"/>
  <c r="K20" i="6"/>
  <c r="D20" i="6"/>
  <c r="L20" i="6"/>
  <c r="I20" i="6"/>
  <c r="H20" i="6"/>
  <c r="G20" i="6"/>
  <c r="N20" i="6"/>
  <c r="J20" i="6"/>
  <c r="C20" i="6"/>
  <c r="F20" i="6"/>
  <c r="M20" i="6"/>
  <c r="E18" i="8"/>
  <c r="E18" i="9"/>
  <c r="N18" i="9"/>
  <c r="N18" i="8"/>
  <c r="G18" i="8"/>
  <c r="G18" i="9"/>
  <c r="F18" i="9"/>
  <c r="F18" i="8"/>
  <c r="P22" i="6"/>
  <c r="M18" i="9"/>
  <c r="M18" i="8"/>
  <c r="J18" i="8"/>
  <c r="J18" i="9"/>
  <c r="O20" i="7"/>
  <c r="P20" i="7"/>
  <c r="C18" i="9"/>
  <c r="C18" i="8"/>
  <c r="D18" i="8"/>
  <c r="D18" i="9"/>
  <c r="L18" i="8"/>
  <c r="L18" i="9"/>
  <c r="K18" i="8"/>
  <c r="K18" i="9"/>
  <c r="H18" i="9"/>
  <c r="H18" i="8"/>
  <c r="I18" i="8"/>
  <c r="I18" i="9"/>
  <c r="O22" i="6"/>
  <c r="C15" i="9"/>
  <c r="C15" i="8"/>
  <c r="F15" i="8"/>
  <c r="F15" i="9"/>
  <c r="G44" i="13"/>
  <c r="C7" i="5" s="1"/>
  <c r="P7" i="5" s="1"/>
  <c r="B70" i="7"/>
  <c r="B18" i="7"/>
  <c r="P11" i="5"/>
  <c r="B31" i="6"/>
  <c r="B84" i="6"/>
  <c r="E20" i="9"/>
  <c r="E20" i="8"/>
  <c r="G20" i="9"/>
  <c r="G20" i="8"/>
  <c r="B23" i="8"/>
  <c r="H25" i="7"/>
  <c r="D25" i="7"/>
  <c r="J25" i="7"/>
  <c r="L25" i="7"/>
  <c r="E25" i="7"/>
  <c r="N25" i="7"/>
  <c r="C25" i="7"/>
  <c r="I25" i="7"/>
  <c r="K25" i="7"/>
  <c r="M25" i="7"/>
  <c r="G25" i="7"/>
  <c r="F25" i="7"/>
  <c r="B23" i="9"/>
  <c r="B24" i="6"/>
  <c r="B77" i="6"/>
  <c r="B76" i="6"/>
  <c r="B23" i="6"/>
  <c r="K20" i="8"/>
  <c r="K20" i="9"/>
  <c r="F20" i="8"/>
  <c r="F20" i="9"/>
  <c r="M20" i="9"/>
  <c r="M20" i="8"/>
  <c r="L20" i="9"/>
  <c r="L20" i="8"/>
  <c r="J102" i="48"/>
  <c r="J106" i="48"/>
  <c r="J94" i="48"/>
  <c r="B28" i="6"/>
  <c r="B81" i="6"/>
  <c r="P29" i="5"/>
  <c r="B88" i="7"/>
  <c r="B36" i="7"/>
  <c r="B30" i="8"/>
  <c r="K32" i="7"/>
  <c r="N32" i="7"/>
  <c r="E32" i="7"/>
  <c r="B30" i="9"/>
  <c r="M32" i="7"/>
  <c r="H32" i="7"/>
  <c r="C32" i="7"/>
  <c r="J32" i="7"/>
  <c r="D32" i="7"/>
  <c r="B21" i="6"/>
  <c r="B74" i="6"/>
  <c r="G23" i="7"/>
  <c r="M23" i="7"/>
  <c r="N23" i="7"/>
  <c r="C23" i="7"/>
  <c r="D23" i="7"/>
  <c r="F23" i="7"/>
  <c r="H23" i="7"/>
  <c r="B21" i="8"/>
  <c r="J23" i="7"/>
  <c r="I23" i="7"/>
  <c r="L23" i="7"/>
  <c r="B21" i="9"/>
  <c r="E23" i="7"/>
  <c r="K23" i="7"/>
  <c r="L81" i="51"/>
  <c r="L83" i="51"/>
  <c r="F83" i="51" s="1"/>
  <c r="L24" i="7"/>
  <c r="E24" i="7"/>
  <c r="M24" i="7"/>
  <c r="F24" i="7"/>
  <c r="G24" i="7"/>
  <c r="I24" i="7"/>
  <c r="D24" i="7"/>
  <c r="C24" i="7"/>
  <c r="N24" i="7"/>
  <c r="B22" i="8"/>
  <c r="J24" i="7"/>
  <c r="B22" i="9"/>
  <c r="K24" i="7"/>
  <c r="H24" i="7"/>
  <c r="I21" i="7"/>
  <c r="K21" i="7"/>
  <c r="J21" i="7"/>
  <c r="D21" i="7"/>
  <c r="E21" i="7"/>
  <c r="G21" i="7"/>
  <c r="B19" i="9"/>
  <c r="B19" i="8"/>
  <c r="H21" i="7"/>
  <c r="L21" i="7"/>
  <c r="N21" i="7"/>
  <c r="C21" i="7"/>
  <c r="F21" i="7"/>
  <c r="M21" i="7"/>
  <c r="B79" i="7"/>
  <c r="P20" i="5"/>
  <c r="B27" i="7"/>
  <c r="H44" i="6"/>
  <c r="L44" i="6"/>
  <c r="K44" i="6"/>
  <c r="N44" i="6"/>
  <c r="E44" i="6"/>
  <c r="F44" i="6"/>
  <c r="J44" i="6"/>
  <c r="C44" i="6"/>
  <c r="I44" i="6"/>
  <c r="M44" i="6"/>
  <c r="D44" i="6"/>
  <c r="G44" i="6"/>
  <c r="D20" i="9"/>
  <c r="D20" i="8"/>
  <c r="H20" i="8"/>
  <c r="H20" i="9"/>
  <c r="N20" i="9"/>
  <c r="N20" i="8"/>
  <c r="B26" i="6"/>
  <c r="B79" i="6"/>
  <c r="B78" i="6"/>
  <c r="B25" i="6"/>
  <c r="P36" i="5"/>
  <c r="B95" i="7"/>
  <c r="B43" i="7"/>
  <c r="G29" i="7"/>
  <c r="B30" i="6"/>
  <c r="B83" i="6"/>
  <c r="H94" i="48"/>
  <c r="H107" i="48" s="1"/>
  <c r="J104" i="48"/>
  <c r="P35" i="5"/>
  <c r="B42" i="7"/>
  <c r="B94" i="7"/>
  <c r="I20" i="8"/>
  <c r="I20" i="9"/>
  <c r="J20" i="8"/>
  <c r="J20" i="9"/>
  <c r="C20" i="8"/>
  <c r="C20" i="9"/>
  <c r="O22" i="7"/>
  <c r="P22" i="7"/>
  <c r="L26" i="7"/>
  <c r="C26" i="7"/>
  <c r="G26" i="7"/>
  <c r="N26" i="7"/>
  <c r="D26" i="7"/>
  <c r="B24" i="8"/>
  <c r="E26" i="7"/>
  <c r="B24" i="9"/>
  <c r="I26" i="7"/>
  <c r="H26" i="7"/>
  <c r="F26" i="7"/>
  <c r="K26" i="7"/>
  <c r="J26" i="7"/>
  <c r="M26" i="7"/>
  <c r="C36" i="17"/>
  <c r="L28" i="7"/>
  <c r="N28" i="7"/>
  <c r="D28" i="7"/>
  <c r="C28" i="7"/>
  <c r="B26" i="9"/>
  <c r="K28" i="7"/>
  <c r="B26" i="8"/>
  <c r="E28" i="7"/>
  <c r="M28" i="7"/>
  <c r="G28" i="7"/>
  <c r="F28" i="7"/>
  <c r="H28" i="7"/>
  <c r="I28" i="7"/>
  <c r="J28" i="7"/>
  <c r="C5" i="5" l="1"/>
  <c r="B85" i="6"/>
  <c r="I32" i="7"/>
  <c r="G32" i="7"/>
  <c r="F32" i="7"/>
  <c r="B34" i="6"/>
  <c r="H34" i="6" s="1"/>
  <c r="D30" i="7"/>
  <c r="N15" i="9"/>
  <c r="F56" i="47"/>
  <c r="F34" i="7"/>
  <c r="I34" i="7"/>
  <c r="B32" i="9"/>
  <c r="D34" i="7"/>
  <c r="M34" i="7"/>
  <c r="J34" i="7"/>
  <c r="E34" i="7"/>
  <c r="K34" i="7"/>
  <c r="C34" i="7"/>
  <c r="N34" i="7"/>
  <c r="G34" i="7"/>
  <c r="H34" i="7"/>
  <c r="B32" i="8"/>
  <c r="L34" i="7"/>
  <c r="G51" i="49"/>
  <c r="C32" i="5" s="1"/>
  <c r="M15" i="8"/>
  <c r="L15" i="8"/>
  <c r="E30" i="7"/>
  <c r="E28" i="9" s="1"/>
  <c r="K15" i="8"/>
  <c r="H15" i="8"/>
  <c r="E34" i="6"/>
  <c r="L34" i="6"/>
  <c r="K34" i="6"/>
  <c r="J15" i="8"/>
  <c r="J34" i="6"/>
  <c r="M34" i="6"/>
  <c r="F34" i="6"/>
  <c r="D34" i="6"/>
  <c r="C6" i="5"/>
  <c r="P38" i="5"/>
  <c r="B45" i="6" s="1"/>
  <c r="B45" i="7"/>
  <c r="E15" i="8"/>
  <c r="D15" i="9"/>
  <c r="G15" i="9"/>
  <c r="P17" i="7"/>
  <c r="I15" i="8"/>
  <c r="O17" i="7"/>
  <c r="N30" i="7"/>
  <c r="N28" i="9" s="1"/>
  <c r="C30" i="7"/>
  <c r="C28" i="8" s="1"/>
  <c r="F30" i="7"/>
  <c r="F28" i="8" s="1"/>
  <c r="I30" i="7"/>
  <c r="I28" i="9" s="1"/>
  <c r="M30" i="7"/>
  <c r="M28" i="8" s="1"/>
  <c r="K30" i="7"/>
  <c r="K28" i="9" s="1"/>
  <c r="B28" i="8"/>
  <c r="H30" i="7"/>
  <c r="H28" i="8" s="1"/>
  <c r="G30" i="7"/>
  <c r="B28" i="9"/>
  <c r="J30" i="7"/>
  <c r="J28" i="8" s="1"/>
  <c r="B14" i="8"/>
  <c r="B14" i="9"/>
  <c r="B16" i="6"/>
  <c r="D16" i="6" s="1"/>
  <c r="E16" i="7"/>
  <c r="I16" i="7"/>
  <c r="M16" i="7"/>
  <c r="F16" i="7"/>
  <c r="J16" i="7"/>
  <c r="N16" i="7"/>
  <c r="G16" i="7"/>
  <c r="K16" i="7"/>
  <c r="C16" i="7"/>
  <c r="D16" i="7"/>
  <c r="H16" i="7"/>
  <c r="L16" i="7"/>
  <c r="B27" i="9"/>
  <c r="J33" i="7"/>
  <c r="J31" i="8" s="1"/>
  <c r="K33" i="7"/>
  <c r="K31" i="8" s="1"/>
  <c r="B31" i="9"/>
  <c r="F33" i="7"/>
  <c r="F31" i="8" s="1"/>
  <c r="M29" i="7"/>
  <c r="M27" i="8" s="1"/>
  <c r="J29" i="7"/>
  <c r="J27" i="9" s="1"/>
  <c r="B31" i="8"/>
  <c r="N33" i="7"/>
  <c r="N31" i="9" s="1"/>
  <c r="I33" i="7"/>
  <c r="I31" i="9" s="1"/>
  <c r="C29" i="7"/>
  <c r="C27" i="8" s="1"/>
  <c r="L29" i="7"/>
  <c r="L27" i="9" s="1"/>
  <c r="B27" i="8"/>
  <c r="E29" i="7"/>
  <c r="E27" i="9" s="1"/>
  <c r="D33" i="7"/>
  <c r="D31" i="8" s="1"/>
  <c r="M33" i="7"/>
  <c r="M31" i="8" s="1"/>
  <c r="B93" i="6"/>
  <c r="B40" i="7"/>
  <c r="D40" i="7" s="1"/>
  <c r="B92" i="7"/>
  <c r="C33" i="7"/>
  <c r="C31" i="8" s="1"/>
  <c r="F29" i="7"/>
  <c r="F27" i="9" s="1"/>
  <c r="N29" i="7"/>
  <c r="N27" i="8" s="1"/>
  <c r="B66" i="7"/>
  <c r="I42" i="9"/>
  <c r="I42" i="8"/>
  <c r="G42" i="9"/>
  <c r="G42" i="8"/>
  <c r="E42" i="9"/>
  <c r="E42" i="8"/>
  <c r="H42" i="8"/>
  <c r="H42" i="9"/>
  <c r="N42" i="8"/>
  <c r="N42" i="9"/>
  <c r="F42" i="8"/>
  <c r="F42" i="9"/>
  <c r="C42" i="8"/>
  <c r="O44" i="7"/>
  <c r="C42" i="9"/>
  <c r="P44" i="7"/>
  <c r="J42" i="8"/>
  <c r="J42" i="9"/>
  <c r="L42" i="9"/>
  <c r="L42" i="8"/>
  <c r="D42" i="8"/>
  <c r="D42" i="9"/>
  <c r="K42" i="8"/>
  <c r="K42" i="9"/>
  <c r="M42" i="8"/>
  <c r="M42" i="9"/>
  <c r="I210" i="39"/>
  <c r="I212" i="39" s="1"/>
  <c r="I214" i="39" s="1"/>
  <c r="C34" i="5" s="1"/>
  <c r="B41" i="7" s="1"/>
  <c r="P33" i="5"/>
  <c r="B40" i="6" s="1"/>
  <c r="L40" i="6" s="1"/>
  <c r="J49" i="6"/>
  <c r="P41" i="5"/>
  <c r="J107" i="48"/>
  <c r="J111" i="48" s="1"/>
  <c r="F55" i="47"/>
  <c r="B86" i="6"/>
  <c r="E33" i="7"/>
  <c r="E31" i="8" s="1"/>
  <c r="H33" i="7"/>
  <c r="H31" i="8" s="1"/>
  <c r="G33" i="7"/>
  <c r="G31" i="8" s="1"/>
  <c r="F33" i="6"/>
  <c r="C33" i="6"/>
  <c r="J33" i="6"/>
  <c r="I33" i="6"/>
  <c r="D33" i="6"/>
  <c r="N33" i="6"/>
  <c r="H33" i="6"/>
  <c r="G33" i="6"/>
  <c r="L33" i="6"/>
  <c r="K33" i="6"/>
  <c r="M33" i="6"/>
  <c r="E33" i="6"/>
  <c r="L31" i="9"/>
  <c r="L31" i="8"/>
  <c r="K31" i="7"/>
  <c r="K29" i="8" s="1"/>
  <c r="M31" i="7"/>
  <c r="M29" i="8" s="1"/>
  <c r="B29" i="8"/>
  <c r="D31" i="7"/>
  <c r="D29" i="8" s="1"/>
  <c r="I31" i="7"/>
  <c r="I29" i="9" s="1"/>
  <c r="C31" i="7"/>
  <c r="C29" i="8" s="1"/>
  <c r="F31" i="7"/>
  <c r="F29" i="9" s="1"/>
  <c r="E31" i="7"/>
  <c r="E29" i="9" s="1"/>
  <c r="B29" i="9"/>
  <c r="N31" i="7"/>
  <c r="N29" i="9" s="1"/>
  <c r="L31" i="7"/>
  <c r="L29" i="9" s="1"/>
  <c r="H31" i="7"/>
  <c r="H29" i="9" s="1"/>
  <c r="J31" i="7"/>
  <c r="J29" i="9" s="1"/>
  <c r="K29" i="7"/>
  <c r="K27" i="9" s="1"/>
  <c r="D29" i="7"/>
  <c r="D27" i="8" s="1"/>
  <c r="I29" i="7"/>
  <c r="I27" i="9" s="1"/>
  <c r="B29" i="6"/>
  <c r="L29" i="6" s="1"/>
  <c r="P20" i="6"/>
  <c r="O20" i="6"/>
  <c r="O18" i="9"/>
  <c r="P18" i="9"/>
  <c r="P18" i="8"/>
  <c r="O18" i="8"/>
  <c r="B14" i="7"/>
  <c r="M14" i="7" s="1"/>
  <c r="F41" i="14"/>
  <c r="B96" i="6"/>
  <c r="B43" i="6"/>
  <c r="L19" i="9"/>
  <c r="L19" i="8"/>
  <c r="K19" i="8"/>
  <c r="K19" i="9"/>
  <c r="F22" i="9"/>
  <c r="F22" i="8"/>
  <c r="H30" i="9"/>
  <c r="H30" i="8"/>
  <c r="M36" i="7"/>
  <c r="F36" i="7"/>
  <c r="H36" i="7"/>
  <c r="L36" i="7"/>
  <c r="C36" i="7"/>
  <c r="B34" i="8"/>
  <c r="K36" i="7"/>
  <c r="J36" i="7"/>
  <c r="G36" i="7"/>
  <c r="D36" i="7"/>
  <c r="E36" i="7"/>
  <c r="I36" i="7"/>
  <c r="N36" i="7"/>
  <c r="B34" i="9"/>
  <c r="G29" i="9"/>
  <c r="G29" i="8"/>
  <c r="K23" i="8"/>
  <c r="K23" i="9"/>
  <c r="F26" i="8"/>
  <c r="F26" i="9"/>
  <c r="D26" i="9"/>
  <c r="D26" i="8"/>
  <c r="H24" i="8"/>
  <c r="H24" i="9"/>
  <c r="J26" i="9"/>
  <c r="J26" i="8"/>
  <c r="G26" i="8"/>
  <c r="G26" i="9"/>
  <c r="K26" i="9"/>
  <c r="K26" i="8"/>
  <c r="N26" i="9"/>
  <c r="N26" i="8"/>
  <c r="J24" i="9"/>
  <c r="J24" i="8"/>
  <c r="I24" i="9"/>
  <c r="I24" i="8"/>
  <c r="D24" i="9"/>
  <c r="D24" i="8"/>
  <c r="L24" i="9"/>
  <c r="L24" i="8"/>
  <c r="P20" i="9"/>
  <c r="O20" i="9"/>
  <c r="B95" i="6"/>
  <c r="B42" i="6"/>
  <c r="K30" i="6"/>
  <c r="D30" i="6"/>
  <c r="E30" i="6"/>
  <c r="I30" i="6"/>
  <c r="F30" i="6"/>
  <c r="C30" i="6"/>
  <c r="H30" i="6"/>
  <c r="J30" i="6"/>
  <c r="G30" i="6"/>
  <c r="M30" i="6"/>
  <c r="L30" i="6"/>
  <c r="N30" i="6"/>
  <c r="G27" i="9"/>
  <c r="G27" i="8"/>
  <c r="N19" i="8"/>
  <c r="N19" i="9"/>
  <c r="J19" i="8"/>
  <c r="J19" i="9"/>
  <c r="K22" i="9"/>
  <c r="K22" i="8"/>
  <c r="N22" i="8"/>
  <c r="N22" i="9"/>
  <c r="G22" i="9"/>
  <c r="G22" i="8"/>
  <c r="L22" i="9"/>
  <c r="L22" i="8"/>
  <c r="E21" i="9"/>
  <c r="E21" i="8"/>
  <c r="J21" i="9"/>
  <c r="J21" i="8"/>
  <c r="D21" i="9"/>
  <c r="D21" i="8"/>
  <c r="G21" i="9"/>
  <c r="G21" i="8"/>
  <c r="C30" i="8"/>
  <c r="P32" i="7"/>
  <c r="C30" i="9"/>
  <c r="O32" i="7"/>
  <c r="G30" i="9"/>
  <c r="G30" i="8"/>
  <c r="E30" i="8"/>
  <c r="E30" i="9"/>
  <c r="D28" i="8"/>
  <c r="D28" i="9"/>
  <c r="M24" i="6"/>
  <c r="E24" i="6"/>
  <c r="N24" i="6"/>
  <c r="D24" i="6"/>
  <c r="C24" i="6"/>
  <c r="H24" i="6"/>
  <c r="F24" i="6"/>
  <c r="K24" i="6"/>
  <c r="J24" i="6"/>
  <c r="I24" i="6"/>
  <c r="L24" i="6"/>
  <c r="G24" i="6"/>
  <c r="M23" i="8"/>
  <c r="M23" i="9"/>
  <c r="N23" i="9"/>
  <c r="N23" i="8"/>
  <c r="D23" i="8"/>
  <c r="D23" i="9"/>
  <c r="B16" i="8"/>
  <c r="G18" i="7"/>
  <c r="B16" i="9"/>
  <c r="E18" i="7"/>
  <c r="J18" i="7"/>
  <c r="N18" i="7"/>
  <c r="H18" i="7"/>
  <c r="I18" i="7"/>
  <c r="M18" i="7"/>
  <c r="D18" i="7"/>
  <c r="C18" i="7"/>
  <c r="L18" i="7"/>
  <c r="F18" i="7"/>
  <c r="K18" i="7"/>
  <c r="I26" i="8"/>
  <c r="I26" i="9"/>
  <c r="O20" i="8"/>
  <c r="P20" i="8"/>
  <c r="M19" i="9"/>
  <c r="M19" i="8"/>
  <c r="G19" i="8"/>
  <c r="G19" i="9"/>
  <c r="O24" i="7"/>
  <c r="P24" i="7"/>
  <c r="C22" i="8"/>
  <c r="C22" i="9"/>
  <c r="N30" i="9"/>
  <c r="N30" i="8"/>
  <c r="H23" i="9"/>
  <c r="H23" i="8"/>
  <c r="F31" i="6"/>
  <c r="E31" i="6"/>
  <c r="G31" i="6"/>
  <c r="N31" i="6"/>
  <c r="I31" i="6"/>
  <c r="K31" i="6"/>
  <c r="H31" i="6"/>
  <c r="C31" i="6"/>
  <c r="L31" i="6"/>
  <c r="J31" i="6"/>
  <c r="D31" i="6"/>
  <c r="M31" i="6"/>
  <c r="H26" i="8"/>
  <c r="H26" i="9"/>
  <c r="E26" i="9"/>
  <c r="E26" i="8"/>
  <c r="C26" i="9"/>
  <c r="O28" i="7"/>
  <c r="P28" i="7"/>
  <c r="C26" i="8"/>
  <c r="F40" i="17"/>
  <c r="F42" i="17"/>
  <c r="F24" i="9"/>
  <c r="F24" i="8"/>
  <c r="E24" i="8"/>
  <c r="E24" i="9"/>
  <c r="G24" i="8"/>
  <c r="G24" i="9"/>
  <c r="H27" i="8"/>
  <c r="H27" i="9"/>
  <c r="N25" i="6"/>
  <c r="L25" i="6"/>
  <c r="I25" i="6"/>
  <c r="K25" i="6"/>
  <c r="C25" i="6"/>
  <c r="J25" i="6"/>
  <c r="F25" i="6"/>
  <c r="G25" i="6"/>
  <c r="E25" i="6"/>
  <c r="H25" i="6"/>
  <c r="M25" i="6"/>
  <c r="D25" i="6"/>
  <c r="P44" i="6"/>
  <c r="O44" i="6"/>
  <c r="J27" i="7"/>
  <c r="D27" i="7"/>
  <c r="H27" i="7"/>
  <c r="G27" i="7"/>
  <c r="B25" i="8"/>
  <c r="M27" i="7"/>
  <c r="N27" i="7"/>
  <c r="B25" i="9"/>
  <c r="E27" i="7"/>
  <c r="I27" i="7"/>
  <c r="C27" i="7"/>
  <c r="L27" i="7"/>
  <c r="K27" i="7"/>
  <c r="F27" i="7"/>
  <c r="F19" i="8"/>
  <c r="F19" i="9"/>
  <c r="H19" i="9"/>
  <c r="H19" i="8"/>
  <c r="E19" i="9"/>
  <c r="E19" i="8"/>
  <c r="I19" i="9"/>
  <c r="I19" i="8"/>
  <c r="J22" i="8"/>
  <c r="J22" i="9"/>
  <c r="D22" i="8"/>
  <c r="D22" i="9"/>
  <c r="M22" i="9"/>
  <c r="M22" i="8"/>
  <c r="C32" i="6"/>
  <c r="D32" i="6"/>
  <c r="M32" i="6"/>
  <c r="G32" i="6"/>
  <c r="K32" i="6"/>
  <c r="I32" i="6"/>
  <c r="F32" i="6"/>
  <c r="H32" i="6"/>
  <c r="N32" i="6"/>
  <c r="L32" i="6"/>
  <c r="E32" i="6"/>
  <c r="J32" i="6"/>
  <c r="F81" i="51"/>
  <c r="L84" i="51"/>
  <c r="L85" i="51" s="1"/>
  <c r="L21" i="9"/>
  <c r="L21" i="8"/>
  <c r="H21" i="8"/>
  <c r="H21" i="9"/>
  <c r="N21" i="9"/>
  <c r="N21" i="8"/>
  <c r="D21" i="6"/>
  <c r="E21" i="6"/>
  <c r="K21" i="6"/>
  <c r="H21" i="6"/>
  <c r="L21" i="6"/>
  <c r="F21" i="6"/>
  <c r="C21" i="6"/>
  <c r="N21" i="6"/>
  <c r="I21" i="6"/>
  <c r="M21" i="6"/>
  <c r="J21" i="6"/>
  <c r="G21" i="6"/>
  <c r="D30" i="8"/>
  <c r="D30" i="9"/>
  <c r="M30" i="9"/>
  <c r="M30" i="8"/>
  <c r="L30" i="9"/>
  <c r="L30" i="8"/>
  <c r="K30" i="8"/>
  <c r="K30" i="9"/>
  <c r="J28" i="9"/>
  <c r="L28" i="9"/>
  <c r="L28" i="8"/>
  <c r="N23" i="6"/>
  <c r="M23" i="6"/>
  <c r="G23" i="6"/>
  <c r="K23" i="6"/>
  <c r="C23" i="6"/>
  <c r="F23" i="6"/>
  <c r="H23" i="6"/>
  <c r="E23" i="6"/>
  <c r="J23" i="6"/>
  <c r="D23" i="6"/>
  <c r="I23" i="6"/>
  <c r="L23" i="6"/>
  <c r="F23" i="9"/>
  <c r="F23" i="8"/>
  <c r="I23" i="8"/>
  <c r="I23" i="9"/>
  <c r="L23" i="8"/>
  <c r="L23" i="9"/>
  <c r="M26" i="9"/>
  <c r="M26" i="8"/>
  <c r="L26" i="8"/>
  <c r="L26" i="9"/>
  <c r="K24" i="9"/>
  <c r="K24" i="8"/>
  <c r="N24" i="9"/>
  <c r="N24" i="8"/>
  <c r="C21" i="9"/>
  <c r="C21" i="8"/>
  <c r="P23" i="7"/>
  <c r="O23" i="7"/>
  <c r="F30" i="8"/>
  <c r="F30" i="9"/>
  <c r="N28" i="6"/>
  <c r="G28" i="6"/>
  <c r="J28" i="6"/>
  <c r="L28" i="6"/>
  <c r="C28" i="6"/>
  <c r="H28" i="6"/>
  <c r="F28" i="6"/>
  <c r="M28" i="6"/>
  <c r="K28" i="6"/>
  <c r="I28" i="6"/>
  <c r="E28" i="6"/>
  <c r="D28" i="6"/>
  <c r="E23" i="8"/>
  <c r="E23" i="9"/>
  <c r="M24" i="9"/>
  <c r="M24" i="8"/>
  <c r="C24" i="9"/>
  <c r="P26" i="7"/>
  <c r="C24" i="8"/>
  <c r="O26" i="7"/>
  <c r="M42" i="7"/>
  <c r="B40" i="8"/>
  <c r="E42" i="7"/>
  <c r="H42" i="7"/>
  <c r="D42" i="7"/>
  <c r="J42" i="7"/>
  <c r="I42" i="7"/>
  <c r="F42" i="7"/>
  <c r="K42" i="7"/>
  <c r="B40" i="9"/>
  <c r="N42" i="7"/>
  <c r="L42" i="7"/>
  <c r="C42" i="7"/>
  <c r="G42" i="7"/>
  <c r="F43" i="7"/>
  <c r="B41" i="9"/>
  <c r="B41" i="8"/>
  <c r="L43" i="7"/>
  <c r="G43" i="7"/>
  <c r="I43" i="7"/>
  <c r="K43" i="7"/>
  <c r="C43" i="7"/>
  <c r="N43" i="7"/>
  <c r="E43" i="7"/>
  <c r="J43" i="7"/>
  <c r="D43" i="7"/>
  <c r="H43" i="7"/>
  <c r="M43" i="7"/>
  <c r="C26" i="6"/>
  <c r="D26" i="6"/>
  <c r="M26" i="6"/>
  <c r="H26" i="6"/>
  <c r="F26" i="6"/>
  <c r="E26" i="6"/>
  <c r="L26" i="6"/>
  <c r="G26" i="6"/>
  <c r="J26" i="6"/>
  <c r="K26" i="6"/>
  <c r="N26" i="6"/>
  <c r="I26" i="6"/>
  <c r="B80" i="6"/>
  <c r="B27" i="6"/>
  <c r="P21" i="7"/>
  <c r="C19" i="8"/>
  <c r="C19" i="9"/>
  <c r="O21" i="7"/>
  <c r="D19" i="8"/>
  <c r="D19" i="9"/>
  <c r="H22" i="9"/>
  <c r="H22" i="8"/>
  <c r="I22" i="8"/>
  <c r="I22" i="9"/>
  <c r="E22" i="9"/>
  <c r="E22" i="8"/>
  <c r="K21" i="8"/>
  <c r="K21" i="9"/>
  <c r="I21" i="8"/>
  <c r="I21" i="9"/>
  <c r="F21" i="9"/>
  <c r="F21" i="8"/>
  <c r="M21" i="8"/>
  <c r="M21" i="9"/>
  <c r="B14" i="6"/>
  <c r="B67" i="6"/>
  <c r="J30" i="8"/>
  <c r="J30" i="9"/>
  <c r="I30" i="9"/>
  <c r="I30" i="8"/>
  <c r="F28" i="9"/>
  <c r="B89" i="6"/>
  <c r="B36" i="6"/>
  <c r="G23" i="9"/>
  <c r="G23" i="8"/>
  <c r="C23" i="8"/>
  <c r="P25" i="7"/>
  <c r="C23" i="9"/>
  <c r="O25" i="7"/>
  <c r="J23" i="8"/>
  <c r="J23" i="9"/>
  <c r="B71" i="6"/>
  <c r="B18" i="6"/>
  <c r="B12" i="7" l="1"/>
  <c r="P5" i="5"/>
  <c r="B65" i="6" s="1"/>
  <c r="B64" i="7"/>
  <c r="N34" i="6"/>
  <c r="G34" i="6"/>
  <c r="F42" i="14"/>
  <c r="C8" i="5" s="1"/>
  <c r="N28" i="8"/>
  <c r="C34" i="6"/>
  <c r="I34" i="6"/>
  <c r="E28" i="8"/>
  <c r="C32" i="9"/>
  <c r="C32" i="8"/>
  <c r="O34" i="7"/>
  <c r="P34" i="7"/>
  <c r="M32" i="8"/>
  <c r="M32" i="9"/>
  <c r="H32" i="8"/>
  <c r="H32" i="9"/>
  <c r="K32" i="9"/>
  <c r="K32" i="8"/>
  <c r="D32" i="9"/>
  <c r="D32" i="8"/>
  <c r="F57" i="47"/>
  <c r="C28" i="5" s="1"/>
  <c r="B35" i="7" s="1"/>
  <c r="E45" i="7"/>
  <c r="I45" i="7"/>
  <c r="M45" i="7"/>
  <c r="H45" i="7"/>
  <c r="L45" i="7"/>
  <c r="C45" i="7"/>
  <c r="F45" i="7"/>
  <c r="J45" i="7"/>
  <c r="N45" i="7"/>
  <c r="G45" i="7"/>
  <c r="K45" i="7"/>
  <c r="D45" i="7"/>
  <c r="F32" i="9"/>
  <c r="F32" i="8"/>
  <c r="B39" i="7"/>
  <c r="B91" i="7"/>
  <c r="P32" i="5"/>
  <c r="G32" i="9"/>
  <c r="G32" i="8"/>
  <c r="E32" i="8"/>
  <c r="E32" i="9"/>
  <c r="B12" i="6"/>
  <c r="H12" i="6" s="1"/>
  <c r="L32" i="8"/>
  <c r="L32" i="9"/>
  <c r="N32" i="9"/>
  <c r="N32" i="8"/>
  <c r="J32" i="8"/>
  <c r="J32" i="9"/>
  <c r="I32" i="9"/>
  <c r="I32" i="8"/>
  <c r="E12" i="7"/>
  <c r="B10" i="9"/>
  <c r="I12" i="7"/>
  <c r="N12" i="7"/>
  <c r="F12" i="7"/>
  <c r="M12" i="7"/>
  <c r="D12" i="7"/>
  <c r="L12" i="7"/>
  <c r="K12" i="7"/>
  <c r="J12" i="7"/>
  <c r="C12" i="7"/>
  <c r="G12" i="7"/>
  <c r="H12" i="7"/>
  <c r="B10" i="8"/>
  <c r="P15" i="9"/>
  <c r="I45" i="6"/>
  <c r="P34" i="6"/>
  <c r="M28" i="9"/>
  <c r="K45" i="6"/>
  <c r="O34" i="6"/>
  <c r="H28" i="9"/>
  <c r="K40" i="7"/>
  <c r="C45" i="6"/>
  <c r="H45" i="6"/>
  <c r="K31" i="9"/>
  <c r="C28" i="9"/>
  <c r="M45" i="6"/>
  <c r="P6" i="5"/>
  <c r="B13" i="6" s="1"/>
  <c r="E13" i="6" s="1"/>
  <c r="B13" i="7"/>
  <c r="L13" i="7" s="1"/>
  <c r="H29" i="6"/>
  <c r="G45" i="6"/>
  <c r="D45" i="6"/>
  <c r="K29" i="6"/>
  <c r="B43" i="9"/>
  <c r="B43" i="8"/>
  <c r="F45" i="6"/>
  <c r="E45" i="6"/>
  <c r="J45" i="6"/>
  <c r="L45" i="6"/>
  <c r="N45" i="6"/>
  <c r="B98" i="6"/>
  <c r="O15" i="8"/>
  <c r="O15" i="9"/>
  <c r="B65" i="7"/>
  <c r="P15" i="8"/>
  <c r="E27" i="8"/>
  <c r="L27" i="8"/>
  <c r="M40" i="7"/>
  <c r="M38" i="9" s="1"/>
  <c r="K28" i="8"/>
  <c r="G40" i="7"/>
  <c r="G38" i="8" s="1"/>
  <c r="N27" i="9"/>
  <c r="E40" i="7"/>
  <c r="E38" i="9" s="1"/>
  <c r="I28" i="8"/>
  <c r="J31" i="9"/>
  <c r="P30" i="7"/>
  <c r="C40" i="7"/>
  <c r="C38" i="8" s="1"/>
  <c r="F40" i="7"/>
  <c r="F38" i="9" s="1"/>
  <c r="E29" i="6"/>
  <c r="G28" i="8"/>
  <c r="O30" i="7"/>
  <c r="N31" i="8"/>
  <c r="G28" i="9"/>
  <c r="C31" i="9"/>
  <c r="H14" i="9"/>
  <c r="H14" i="8"/>
  <c r="G14" i="9"/>
  <c r="G14" i="8"/>
  <c r="M14" i="8"/>
  <c r="M14" i="9"/>
  <c r="D14" i="9"/>
  <c r="D14" i="8"/>
  <c r="N14" i="8"/>
  <c r="N14" i="9"/>
  <c r="I14" i="8"/>
  <c r="I14" i="9"/>
  <c r="C14" i="9"/>
  <c r="C14" i="8"/>
  <c r="J14" i="8"/>
  <c r="J14" i="9"/>
  <c r="E14" i="8"/>
  <c r="E14" i="9"/>
  <c r="L14" i="9"/>
  <c r="L14" i="8"/>
  <c r="K14" i="9"/>
  <c r="K14" i="8"/>
  <c r="F14" i="8"/>
  <c r="F14" i="9"/>
  <c r="E16" i="6"/>
  <c r="C16" i="6"/>
  <c r="J16" i="6"/>
  <c r="K16" i="6"/>
  <c r="F16" i="6"/>
  <c r="L16" i="6"/>
  <c r="G16" i="6"/>
  <c r="M16" i="6"/>
  <c r="H16" i="6"/>
  <c r="N16" i="6"/>
  <c r="I16" i="6"/>
  <c r="I27" i="8"/>
  <c r="M31" i="9"/>
  <c r="C27" i="9"/>
  <c r="J27" i="8"/>
  <c r="H40" i="7"/>
  <c r="H38" i="9" s="1"/>
  <c r="F27" i="8"/>
  <c r="F31" i="9"/>
  <c r="K27" i="8"/>
  <c r="J40" i="7"/>
  <c r="J38" i="9" s="1"/>
  <c r="N40" i="7"/>
  <c r="N38" i="8" s="1"/>
  <c r="L40" i="7"/>
  <c r="L38" i="8" s="1"/>
  <c r="B38" i="8"/>
  <c r="M27" i="9"/>
  <c r="I31" i="8"/>
  <c r="D31" i="9"/>
  <c r="I40" i="7"/>
  <c r="I38" i="8" s="1"/>
  <c r="B38" i="9"/>
  <c r="C29" i="6"/>
  <c r="N29" i="6"/>
  <c r="I40" i="6"/>
  <c r="I29" i="8"/>
  <c r="O33" i="7"/>
  <c r="P33" i="7"/>
  <c r="E31" i="9"/>
  <c r="P29" i="7"/>
  <c r="B12" i="8"/>
  <c r="F40" i="6"/>
  <c r="N40" i="6"/>
  <c r="E40" i="6"/>
  <c r="D40" i="6"/>
  <c r="K40" i="6"/>
  <c r="G29" i="6"/>
  <c r="J14" i="7"/>
  <c r="J12" i="9" s="1"/>
  <c r="B12" i="9"/>
  <c r="C14" i="7"/>
  <c r="C12" i="8" s="1"/>
  <c r="I14" i="7"/>
  <c r="I12" i="8" s="1"/>
  <c r="H14" i="7"/>
  <c r="H12" i="9" s="1"/>
  <c r="K14" i="7"/>
  <c r="K12" i="8" s="1"/>
  <c r="G14" i="7"/>
  <c r="G12" i="9" s="1"/>
  <c r="L14" i="7"/>
  <c r="L12" i="8" s="1"/>
  <c r="E14" i="7"/>
  <c r="E12" i="9" s="1"/>
  <c r="D14" i="7"/>
  <c r="F14" i="7"/>
  <c r="F12" i="9" s="1"/>
  <c r="N14" i="7"/>
  <c r="N12" i="9" s="1"/>
  <c r="P42" i="9"/>
  <c r="O42" i="9"/>
  <c r="O42" i="8"/>
  <c r="P42" i="8"/>
  <c r="B93" i="7"/>
  <c r="P34" i="5"/>
  <c r="B41" i="6" s="1"/>
  <c r="J40" i="6"/>
  <c r="M40" i="6"/>
  <c r="C40" i="6"/>
  <c r="G40" i="6"/>
  <c r="H40" i="6"/>
  <c r="C30" i="5"/>
  <c r="P30" i="5" s="1"/>
  <c r="G31" i="9"/>
  <c r="H31" i="9"/>
  <c r="O33" i="6"/>
  <c r="P33" i="6"/>
  <c r="M29" i="9"/>
  <c r="N29" i="8"/>
  <c r="C29" i="9"/>
  <c r="H29" i="8"/>
  <c r="F29" i="8"/>
  <c r="J29" i="8"/>
  <c r="P31" i="7"/>
  <c r="K29" i="9"/>
  <c r="L29" i="8"/>
  <c r="E29" i="8"/>
  <c r="O31" i="7"/>
  <c r="D29" i="9"/>
  <c r="M29" i="6"/>
  <c r="J29" i="6"/>
  <c r="I29" i="6"/>
  <c r="D29" i="6"/>
  <c r="F29" i="6"/>
  <c r="D27" i="9"/>
  <c r="O29" i="7"/>
  <c r="Q18" i="8"/>
  <c r="Q18" i="9"/>
  <c r="Q20" i="8"/>
  <c r="C41" i="9"/>
  <c r="O43" i="7"/>
  <c r="C41" i="8"/>
  <c r="P43" i="7"/>
  <c r="L40" i="8"/>
  <c r="L40" i="9"/>
  <c r="F25" i="8"/>
  <c r="F25" i="9"/>
  <c r="I25" i="9"/>
  <c r="I25" i="8"/>
  <c r="D38" i="8"/>
  <c r="D38" i="9"/>
  <c r="I16" i="9"/>
  <c r="I16" i="8"/>
  <c r="P30" i="6"/>
  <c r="O30" i="6"/>
  <c r="J34" i="9"/>
  <c r="J34" i="8"/>
  <c r="J18" i="6"/>
  <c r="C18" i="6"/>
  <c r="H18" i="6"/>
  <c r="I18" i="6"/>
  <c r="L18" i="6"/>
  <c r="D18" i="6"/>
  <c r="G18" i="6"/>
  <c r="K18" i="6"/>
  <c r="F18" i="6"/>
  <c r="M18" i="6"/>
  <c r="E18" i="6"/>
  <c r="N18" i="6"/>
  <c r="D36" i="6"/>
  <c r="H36" i="6"/>
  <c r="G36" i="6"/>
  <c r="M36" i="6"/>
  <c r="C36" i="6"/>
  <c r="I36" i="6"/>
  <c r="N36" i="6"/>
  <c r="J36" i="6"/>
  <c r="F36" i="6"/>
  <c r="E36" i="6"/>
  <c r="L36" i="6"/>
  <c r="K36" i="6"/>
  <c r="E41" i="8"/>
  <c r="E41" i="9"/>
  <c r="I41" i="9"/>
  <c r="I41" i="8"/>
  <c r="O23" i="9"/>
  <c r="P23" i="9"/>
  <c r="H41" i="8"/>
  <c r="H41" i="9"/>
  <c r="N41" i="9"/>
  <c r="N41" i="8"/>
  <c r="G41" i="8"/>
  <c r="G41" i="9"/>
  <c r="F41" i="8"/>
  <c r="F41" i="9"/>
  <c r="C40" i="9"/>
  <c r="P42" i="7"/>
  <c r="C40" i="8"/>
  <c r="O42" i="7"/>
  <c r="K40" i="8"/>
  <c r="K40" i="9"/>
  <c r="D40" i="9"/>
  <c r="D40" i="8"/>
  <c r="M40" i="8"/>
  <c r="M40" i="9"/>
  <c r="O24" i="9"/>
  <c r="P24" i="9"/>
  <c r="O28" i="6"/>
  <c r="P28" i="6"/>
  <c r="O21" i="6"/>
  <c r="P21" i="6"/>
  <c r="P27" i="7"/>
  <c r="C25" i="8"/>
  <c r="C25" i="9"/>
  <c r="O27" i="7"/>
  <c r="N25" i="8"/>
  <c r="N25" i="9"/>
  <c r="H25" i="8"/>
  <c r="H25" i="9"/>
  <c r="O25" i="6"/>
  <c r="P25" i="6"/>
  <c r="F43" i="17"/>
  <c r="F45" i="17" s="1"/>
  <c r="P26" i="9"/>
  <c r="O26" i="9"/>
  <c r="M12" i="9"/>
  <c r="M12" i="8"/>
  <c r="P22" i="8"/>
  <c r="O22" i="8"/>
  <c r="F16" i="9"/>
  <c r="F16" i="8"/>
  <c r="M16" i="8"/>
  <c r="M16" i="9"/>
  <c r="J16" i="8"/>
  <c r="J16" i="9"/>
  <c r="P30" i="8"/>
  <c r="O30" i="8"/>
  <c r="Q20" i="9"/>
  <c r="N34" i="8"/>
  <c r="N34" i="9"/>
  <c r="G34" i="9"/>
  <c r="G34" i="8"/>
  <c r="O36" i="7"/>
  <c r="C34" i="9"/>
  <c r="C34" i="8"/>
  <c r="P36" i="7"/>
  <c r="M34" i="8"/>
  <c r="M34" i="9"/>
  <c r="C27" i="6"/>
  <c r="E27" i="6"/>
  <c r="L27" i="6"/>
  <c r="H27" i="6"/>
  <c r="F27" i="6"/>
  <c r="K27" i="6"/>
  <c r="G27" i="6"/>
  <c r="M27" i="6"/>
  <c r="D27" i="6"/>
  <c r="N27" i="6"/>
  <c r="I27" i="6"/>
  <c r="J27" i="6"/>
  <c r="L41" i="9"/>
  <c r="L41" i="8"/>
  <c r="H40" i="8"/>
  <c r="H40" i="9"/>
  <c r="O21" i="8"/>
  <c r="P21" i="8"/>
  <c r="L86" i="51"/>
  <c r="C31" i="5" s="1"/>
  <c r="F85" i="51"/>
  <c r="F86" i="51" s="1"/>
  <c r="K87" i="51" s="1"/>
  <c r="D25" i="8"/>
  <c r="D25" i="9"/>
  <c r="O31" i="6"/>
  <c r="P31" i="6"/>
  <c r="L16" i="8"/>
  <c r="L16" i="9"/>
  <c r="E16" i="9"/>
  <c r="E16" i="8"/>
  <c r="P24" i="6"/>
  <c r="O24" i="6"/>
  <c r="K42" i="6"/>
  <c r="N42" i="6"/>
  <c r="L42" i="6"/>
  <c r="M42" i="6"/>
  <c r="I42" i="6"/>
  <c r="F42" i="6"/>
  <c r="G42" i="6"/>
  <c r="J42" i="6"/>
  <c r="C42" i="6"/>
  <c r="E42" i="6"/>
  <c r="H42" i="6"/>
  <c r="D42" i="6"/>
  <c r="I34" i="9"/>
  <c r="I34" i="8"/>
  <c r="L34" i="9"/>
  <c r="L34" i="8"/>
  <c r="G41" i="7"/>
  <c r="B39" i="8"/>
  <c r="D41" i="7"/>
  <c r="B39" i="9"/>
  <c r="C41" i="7"/>
  <c r="E41" i="7"/>
  <c r="L41" i="7"/>
  <c r="N41" i="7"/>
  <c r="I41" i="7"/>
  <c r="M41" i="7"/>
  <c r="F41" i="7"/>
  <c r="H41" i="7"/>
  <c r="K41" i="7"/>
  <c r="J41" i="7"/>
  <c r="O23" i="8"/>
  <c r="P23" i="8"/>
  <c r="F14" i="6"/>
  <c r="D14" i="6"/>
  <c r="K14" i="6"/>
  <c r="E14" i="6"/>
  <c r="I14" i="6"/>
  <c r="G14" i="6"/>
  <c r="H14" i="6"/>
  <c r="L14" i="6"/>
  <c r="C14" i="6"/>
  <c r="M14" i="6"/>
  <c r="N14" i="6"/>
  <c r="J14" i="6"/>
  <c r="P19" i="9"/>
  <c r="O19" i="9"/>
  <c r="P26" i="6"/>
  <c r="O26" i="6"/>
  <c r="J41" i="9"/>
  <c r="J41" i="8"/>
  <c r="K41" i="8"/>
  <c r="K41" i="9"/>
  <c r="N40" i="8"/>
  <c r="N40" i="9"/>
  <c r="I40" i="9"/>
  <c r="I40" i="8"/>
  <c r="E40" i="8"/>
  <c r="E40" i="9"/>
  <c r="P24" i="8"/>
  <c r="O24" i="8"/>
  <c r="O21" i="9"/>
  <c r="P21" i="9"/>
  <c r="P32" i="6"/>
  <c r="O32" i="6"/>
  <c r="K25" i="9"/>
  <c r="K25" i="8"/>
  <c r="E25" i="8"/>
  <c r="E25" i="9"/>
  <c r="J25" i="9"/>
  <c r="J25" i="8"/>
  <c r="C16" i="8"/>
  <c r="P18" i="7"/>
  <c r="O18" i="7"/>
  <c r="C16" i="9"/>
  <c r="H16" i="9"/>
  <c r="H16" i="8"/>
  <c r="O30" i="9"/>
  <c r="P30" i="9"/>
  <c r="E34" i="9"/>
  <c r="E34" i="8"/>
  <c r="K34" i="9"/>
  <c r="K34" i="8"/>
  <c r="H34" i="8"/>
  <c r="H34" i="9"/>
  <c r="D41" i="9"/>
  <c r="D41" i="8"/>
  <c r="F40" i="9"/>
  <c r="F40" i="8"/>
  <c r="M25" i="8"/>
  <c r="M25" i="9"/>
  <c r="P26" i="8"/>
  <c r="O26" i="8"/>
  <c r="J43" i="6"/>
  <c r="N43" i="6"/>
  <c r="C43" i="6"/>
  <c r="E43" i="6"/>
  <c r="G43" i="6"/>
  <c r="D43" i="6"/>
  <c r="H43" i="6"/>
  <c r="F43" i="6"/>
  <c r="K43" i="6"/>
  <c r="L43" i="6"/>
  <c r="M43" i="6"/>
  <c r="I43" i="6"/>
  <c r="O19" i="8"/>
  <c r="P19" i="8"/>
  <c r="M41" i="8"/>
  <c r="M41" i="9"/>
  <c r="G40" i="9"/>
  <c r="G40" i="8"/>
  <c r="J40" i="8"/>
  <c r="J40" i="9"/>
  <c r="O23" i="6"/>
  <c r="P23" i="6"/>
  <c r="L25" i="9"/>
  <c r="L25" i="8"/>
  <c r="G25" i="8"/>
  <c r="G25" i="9"/>
  <c r="K38" i="8"/>
  <c r="K38" i="9"/>
  <c r="P22" i="9"/>
  <c r="O22" i="9"/>
  <c r="K16" i="8"/>
  <c r="K16" i="9"/>
  <c r="D16" i="9"/>
  <c r="D16" i="8"/>
  <c r="N16" i="9"/>
  <c r="N16" i="8"/>
  <c r="G16" i="8"/>
  <c r="G16" i="9"/>
  <c r="D34" i="9"/>
  <c r="D34" i="8"/>
  <c r="F34" i="8"/>
  <c r="F34" i="9"/>
  <c r="B67" i="7" l="1"/>
  <c r="P8" i="5"/>
  <c r="B15" i="7"/>
  <c r="F13" i="7"/>
  <c r="P28" i="5"/>
  <c r="B35" i="6" s="1"/>
  <c r="B87" i="7"/>
  <c r="M12" i="6"/>
  <c r="F12" i="6"/>
  <c r="N12" i="6"/>
  <c r="G12" i="6"/>
  <c r="E12" i="6"/>
  <c r="D12" i="6"/>
  <c r="L12" i="6"/>
  <c r="K12" i="6"/>
  <c r="C12" i="6"/>
  <c r="B92" i="6"/>
  <c r="B39" i="6"/>
  <c r="J12" i="6"/>
  <c r="I12" i="6"/>
  <c r="O32" i="8"/>
  <c r="P32" i="8"/>
  <c r="D39" i="7"/>
  <c r="F39" i="7"/>
  <c r="H39" i="7"/>
  <c r="B37" i="8"/>
  <c r="M39" i="7"/>
  <c r="N39" i="7"/>
  <c r="J39" i="7"/>
  <c r="I39" i="7"/>
  <c r="B37" i="9"/>
  <c r="L39" i="7"/>
  <c r="C39" i="7"/>
  <c r="E39" i="7"/>
  <c r="G39" i="7"/>
  <c r="K39" i="7"/>
  <c r="P32" i="9"/>
  <c r="O32" i="9"/>
  <c r="N10" i="9"/>
  <c r="N10" i="8"/>
  <c r="C10" i="8"/>
  <c r="C10" i="9"/>
  <c r="O12" i="7"/>
  <c r="P12" i="7"/>
  <c r="D10" i="8"/>
  <c r="D10" i="9"/>
  <c r="I10" i="8"/>
  <c r="I10" i="9"/>
  <c r="G10" i="8"/>
  <c r="G10" i="9"/>
  <c r="J10" i="8"/>
  <c r="J10" i="9"/>
  <c r="M10" i="9"/>
  <c r="M10" i="8"/>
  <c r="L10" i="8"/>
  <c r="L10" i="9"/>
  <c r="H10" i="9"/>
  <c r="H10" i="8"/>
  <c r="K10" i="8"/>
  <c r="K10" i="9"/>
  <c r="F10" i="8"/>
  <c r="F10" i="9"/>
  <c r="E10" i="8"/>
  <c r="E10" i="9"/>
  <c r="E44" i="8"/>
  <c r="E44" i="9"/>
  <c r="H13" i="7"/>
  <c r="H11" i="8" s="1"/>
  <c r="D44" i="9"/>
  <c r="D44" i="8"/>
  <c r="O46" i="7"/>
  <c r="P46" i="7"/>
  <c r="I44" i="8"/>
  <c r="I44" i="9"/>
  <c r="N44" i="9"/>
  <c r="N44" i="8"/>
  <c r="J44" i="9"/>
  <c r="J44" i="8"/>
  <c r="H44" i="9"/>
  <c r="H44" i="8"/>
  <c r="M44" i="8"/>
  <c r="M44" i="9"/>
  <c r="G44" i="8"/>
  <c r="G44" i="9"/>
  <c r="L44" i="9"/>
  <c r="L44" i="8"/>
  <c r="F44" i="9"/>
  <c r="F44" i="8"/>
  <c r="K44" i="8"/>
  <c r="K44" i="9"/>
  <c r="E13" i="7"/>
  <c r="E11" i="9" s="1"/>
  <c r="D13" i="7"/>
  <c r="D11" i="9" s="1"/>
  <c r="Q15" i="9"/>
  <c r="O46" i="6"/>
  <c r="P46" i="6"/>
  <c r="N13" i="7"/>
  <c r="N11" i="8" s="1"/>
  <c r="M13" i="7"/>
  <c r="M11" i="9" s="1"/>
  <c r="K13" i="7"/>
  <c r="K11" i="8" s="1"/>
  <c r="I13" i="7"/>
  <c r="I11" i="8" s="1"/>
  <c r="I38" i="9"/>
  <c r="O14" i="8"/>
  <c r="C13" i="7"/>
  <c r="C11" i="9" s="1"/>
  <c r="B11" i="9"/>
  <c r="G13" i="7"/>
  <c r="G11" i="9" s="1"/>
  <c r="O31" i="8"/>
  <c r="J13" i="7"/>
  <c r="J11" i="9" s="1"/>
  <c r="B11" i="8"/>
  <c r="O28" i="9"/>
  <c r="O14" i="9"/>
  <c r="P31" i="8"/>
  <c r="E38" i="8"/>
  <c r="M38" i="8"/>
  <c r="K13" i="6"/>
  <c r="B66" i="6"/>
  <c r="I13" i="6"/>
  <c r="L13" i="6"/>
  <c r="G13" i="6"/>
  <c r="D13" i="6"/>
  <c r="C13" i="6"/>
  <c r="F13" i="6"/>
  <c r="H13" i="6"/>
  <c r="N13" i="6"/>
  <c r="J13" i="6"/>
  <c r="M13" i="6"/>
  <c r="O45" i="6"/>
  <c r="P45" i="6"/>
  <c r="E43" i="9"/>
  <c r="E43" i="8"/>
  <c r="I43" i="9"/>
  <c r="I43" i="8"/>
  <c r="O45" i="7"/>
  <c r="C43" i="9"/>
  <c r="C43" i="8"/>
  <c r="P45" i="7"/>
  <c r="G43" i="9"/>
  <c r="G43" i="8"/>
  <c r="J43" i="9"/>
  <c r="J43" i="8"/>
  <c r="H43" i="8"/>
  <c r="H43" i="9"/>
  <c r="L43" i="8"/>
  <c r="L43" i="9"/>
  <c r="F43" i="9"/>
  <c r="F43" i="8"/>
  <c r="N43" i="9"/>
  <c r="N43" i="8"/>
  <c r="D43" i="8"/>
  <c r="D43" i="9"/>
  <c r="K43" i="9"/>
  <c r="K43" i="8"/>
  <c r="M43" i="9"/>
  <c r="M43" i="8"/>
  <c r="Q15" i="8"/>
  <c r="C38" i="9"/>
  <c r="O28" i="8"/>
  <c r="H38" i="8"/>
  <c r="P28" i="8"/>
  <c r="F38" i="8"/>
  <c r="P28" i="9"/>
  <c r="G38" i="9"/>
  <c r="B89" i="7"/>
  <c r="N38" i="9"/>
  <c r="J38" i="8"/>
  <c r="D11" i="8"/>
  <c r="F11" i="8"/>
  <c r="F11" i="9"/>
  <c r="H11" i="9"/>
  <c r="L11" i="9"/>
  <c r="L11" i="8"/>
  <c r="P14" i="8"/>
  <c r="P14" i="9"/>
  <c r="P27" i="8"/>
  <c r="P27" i="9"/>
  <c r="O27" i="8"/>
  <c r="Q42" i="8"/>
  <c r="O40" i="7"/>
  <c r="L38" i="9"/>
  <c r="P40" i="7"/>
  <c r="P29" i="6"/>
  <c r="O27" i="9"/>
  <c r="O40" i="6"/>
  <c r="P31" i="9"/>
  <c r="Q30" i="9"/>
  <c r="O31" i="9"/>
  <c r="C12" i="9"/>
  <c r="I12" i="9"/>
  <c r="F12" i="8"/>
  <c r="J12" i="8"/>
  <c r="N12" i="8"/>
  <c r="C12" i="5"/>
  <c r="C40" i="5" s="1"/>
  <c r="Q40" i="5" s="1"/>
  <c r="O29" i="6"/>
  <c r="P40" i="6"/>
  <c r="P47" i="6" s="1"/>
  <c r="E12" i="8"/>
  <c r="K12" i="9"/>
  <c r="H12" i="8"/>
  <c r="L12" i="9"/>
  <c r="O14" i="7"/>
  <c r="D12" i="8"/>
  <c r="G12" i="8"/>
  <c r="P14" i="7"/>
  <c r="D12" i="9"/>
  <c r="Q42" i="9"/>
  <c r="B94" i="6"/>
  <c r="B37" i="7"/>
  <c r="D37" i="7" s="1"/>
  <c r="D35" i="7"/>
  <c r="N35" i="7"/>
  <c r="I35" i="7"/>
  <c r="E35" i="7"/>
  <c r="F35" i="7"/>
  <c r="L35" i="7"/>
  <c r="J35" i="7"/>
  <c r="B33" i="8"/>
  <c r="K35" i="7"/>
  <c r="G35" i="7"/>
  <c r="C35" i="7"/>
  <c r="B33" i="9"/>
  <c r="M35" i="7"/>
  <c r="H35" i="7"/>
  <c r="P29" i="9"/>
  <c r="O29" i="8"/>
  <c r="P29" i="8"/>
  <c r="O29" i="9"/>
  <c r="Q19" i="8"/>
  <c r="Q24" i="9"/>
  <c r="Q23" i="9"/>
  <c r="Q22" i="9"/>
  <c r="Q24" i="8"/>
  <c r="Q19" i="9"/>
  <c r="Q21" i="9"/>
  <c r="Q23" i="8"/>
  <c r="Q21" i="8"/>
  <c r="P43" i="6"/>
  <c r="O43" i="6"/>
  <c r="C39" i="9"/>
  <c r="O41" i="7"/>
  <c r="P41" i="7"/>
  <c r="C39" i="8"/>
  <c r="P42" i="6"/>
  <c r="O42" i="6"/>
  <c r="P25" i="9"/>
  <c r="O25" i="9"/>
  <c r="P18" i="6"/>
  <c r="O18" i="6"/>
  <c r="B90" i="6"/>
  <c r="B37" i="6"/>
  <c r="P16" i="8"/>
  <c r="O16" i="8"/>
  <c r="J39" i="8"/>
  <c r="J39" i="9"/>
  <c r="M39" i="8"/>
  <c r="M39" i="9"/>
  <c r="E39" i="8"/>
  <c r="E39" i="9"/>
  <c r="O34" i="9"/>
  <c r="P34" i="9"/>
  <c r="Q26" i="9"/>
  <c r="O40" i="8"/>
  <c r="P40" i="8"/>
  <c r="O41" i="9"/>
  <c r="P41" i="9"/>
  <c r="I41" i="6"/>
  <c r="E41" i="6"/>
  <c r="G41" i="6"/>
  <c r="M41" i="6"/>
  <c r="K41" i="6"/>
  <c r="J41" i="6"/>
  <c r="D41" i="6"/>
  <c r="F41" i="6"/>
  <c r="N41" i="6"/>
  <c r="C41" i="6"/>
  <c r="L41" i="6"/>
  <c r="H41" i="6"/>
  <c r="I39" i="9"/>
  <c r="I39" i="8"/>
  <c r="B90" i="7"/>
  <c r="B38" i="7"/>
  <c r="P31" i="5"/>
  <c r="H39" i="8"/>
  <c r="H39" i="9"/>
  <c r="N39" i="9"/>
  <c r="N39" i="8"/>
  <c r="Q30" i="8"/>
  <c r="Q22" i="8"/>
  <c r="O25" i="8"/>
  <c r="P25" i="8"/>
  <c r="O40" i="9"/>
  <c r="P40" i="9"/>
  <c r="P36" i="6"/>
  <c r="O36" i="6"/>
  <c r="P41" i="8"/>
  <c r="O41" i="8"/>
  <c r="B68" i="6"/>
  <c r="B15" i="6"/>
  <c r="O16" i="9"/>
  <c r="P16" i="9"/>
  <c r="K39" i="8"/>
  <c r="K39" i="9"/>
  <c r="G39" i="9"/>
  <c r="G39" i="8"/>
  <c r="P27" i="6"/>
  <c r="O27" i="6"/>
  <c r="H15" i="7"/>
  <c r="K15" i="7"/>
  <c r="F15" i="7"/>
  <c r="G15" i="7"/>
  <c r="C15" i="7"/>
  <c r="J15" i="7"/>
  <c r="E15" i="7"/>
  <c r="B13" i="9"/>
  <c r="M15" i="7"/>
  <c r="N15" i="7"/>
  <c r="B13" i="8"/>
  <c r="D15" i="7"/>
  <c r="L15" i="7"/>
  <c r="I15" i="7"/>
  <c r="Q26" i="8"/>
  <c r="O14" i="6"/>
  <c r="P14" i="6"/>
  <c r="F39" i="9"/>
  <c r="F39" i="8"/>
  <c r="L39" i="9"/>
  <c r="L39" i="8"/>
  <c r="D39" i="9"/>
  <c r="D39" i="8"/>
  <c r="O34" i="8"/>
  <c r="P34" i="8"/>
  <c r="B88" i="6" l="1"/>
  <c r="M11" i="8"/>
  <c r="Q32" i="8"/>
  <c r="P12" i="6"/>
  <c r="O12" i="6"/>
  <c r="M37" i="9"/>
  <c r="M37" i="8"/>
  <c r="D37" i="9"/>
  <c r="D37" i="8"/>
  <c r="E37" i="9"/>
  <c r="E37" i="8"/>
  <c r="I37" i="9"/>
  <c r="I37" i="8"/>
  <c r="D39" i="6"/>
  <c r="M39" i="6"/>
  <c r="L39" i="6"/>
  <c r="C39" i="6"/>
  <c r="I39" i="6"/>
  <c r="N39" i="6"/>
  <c r="G39" i="6"/>
  <c r="F39" i="6"/>
  <c r="E39" i="6"/>
  <c r="J39" i="6"/>
  <c r="K39" i="6"/>
  <c r="H39" i="6"/>
  <c r="N11" i="9"/>
  <c r="Q32" i="9"/>
  <c r="C37" i="8"/>
  <c r="C37" i="9"/>
  <c r="P39" i="7"/>
  <c r="O39" i="7"/>
  <c r="J37" i="9"/>
  <c r="J37" i="8"/>
  <c r="H37" i="8"/>
  <c r="H37" i="9"/>
  <c r="G37" i="8"/>
  <c r="G37" i="9"/>
  <c r="K37" i="9"/>
  <c r="K37" i="8"/>
  <c r="L37" i="9"/>
  <c r="L37" i="8"/>
  <c r="N37" i="8"/>
  <c r="N37" i="9"/>
  <c r="F37" i="9"/>
  <c r="F37" i="8"/>
  <c r="O10" i="9"/>
  <c r="P10" i="9"/>
  <c r="P10" i="8"/>
  <c r="O10" i="8"/>
  <c r="E11" i="8"/>
  <c r="P44" i="9"/>
  <c r="O44" i="9"/>
  <c r="J11" i="8"/>
  <c r="Q31" i="8"/>
  <c r="P44" i="8"/>
  <c r="O44" i="8"/>
  <c r="G11" i="8"/>
  <c r="P13" i="7"/>
  <c r="O13" i="7"/>
  <c r="Q28" i="9"/>
  <c r="I11" i="9"/>
  <c r="C11" i="8"/>
  <c r="K11" i="9"/>
  <c r="Q28" i="8"/>
  <c r="O13" i="6"/>
  <c r="P13" i="6"/>
  <c r="O43" i="8"/>
  <c r="P43" i="8"/>
  <c r="P43" i="9"/>
  <c r="O43" i="9"/>
  <c r="Q27" i="8"/>
  <c r="O38" i="8"/>
  <c r="Q14" i="9"/>
  <c r="P38" i="9"/>
  <c r="P38" i="8"/>
  <c r="Q14" i="8"/>
  <c r="Q27" i="9"/>
  <c r="O38" i="9"/>
  <c r="Q34" i="8"/>
  <c r="P16" i="7"/>
  <c r="O16" i="7"/>
  <c r="Q41" i="9"/>
  <c r="Q31" i="9"/>
  <c r="K37" i="7"/>
  <c r="K35" i="9" s="1"/>
  <c r="G37" i="7"/>
  <c r="G35" i="9" s="1"/>
  <c r="B35" i="9"/>
  <c r="N37" i="7"/>
  <c r="N35" i="9" s="1"/>
  <c r="F37" i="7"/>
  <c r="F35" i="9" s="1"/>
  <c r="Q29" i="8"/>
  <c r="Q34" i="9"/>
  <c r="I37" i="7"/>
  <c r="I35" i="9" s="1"/>
  <c r="J37" i="7"/>
  <c r="J35" i="8" s="1"/>
  <c r="B19" i="7"/>
  <c r="B47" i="7" s="1"/>
  <c r="B71" i="7"/>
  <c r="P12" i="5"/>
  <c r="P40" i="5" s="1"/>
  <c r="P12" i="8"/>
  <c r="P12" i="9"/>
  <c r="O12" i="8"/>
  <c r="O12" i="9"/>
  <c r="Q41" i="8"/>
  <c r="Q40" i="8"/>
  <c r="E37" i="7"/>
  <c r="E35" i="8" s="1"/>
  <c r="B35" i="8"/>
  <c r="H37" i="7"/>
  <c r="H35" i="8" s="1"/>
  <c r="M37" i="7"/>
  <c r="M35" i="9" s="1"/>
  <c r="L37" i="7"/>
  <c r="L35" i="9" s="1"/>
  <c r="C37" i="7"/>
  <c r="C35" i="9" s="1"/>
  <c r="H33" i="8"/>
  <c r="H33" i="9"/>
  <c r="G33" i="8"/>
  <c r="G33" i="9"/>
  <c r="N33" i="8"/>
  <c r="N33" i="9"/>
  <c r="M33" i="8"/>
  <c r="M33" i="9"/>
  <c r="F33" i="8"/>
  <c r="F33" i="9"/>
  <c r="E33" i="8"/>
  <c r="E33" i="9"/>
  <c r="L33" i="8"/>
  <c r="L33" i="9"/>
  <c r="K33" i="9"/>
  <c r="K33" i="8"/>
  <c r="D33" i="8"/>
  <c r="D33" i="9"/>
  <c r="P35" i="7"/>
  <c r="O35" i="7"/>
  <c r="C33" i="8"/>
  <c r="C33" i="9"/>
  <c r="J33" i="9"/>
  <c r="J33" i="8"/>
  <c r="I33" i="9"/>
  <c r="I33" i="8"/>
  <c r="E35" i="6"/>
  <c r="L35" i="6"/>
  <c r="K35" i="6"/>
  <c r="H35" i="6"/>
  <c r="F35" i="6"/>
  <c r="G35" i="6"/>
  <c r="M35" i="6"/>
  <c r="N35" i="6"/>
  <c r="I35" i="6"/>
  <c r="J35" i="6"/>
  <c r="D35" i="6"/>
  <c r="C35" i="6"/>
  <c r="Q29" i="9"/>
  <c r="Q25" i="9"/>
  <c r="Q16" i="8"/>
  <c r="M13" i="8"/>
  <c r="M13" i="9"/>
  <c r="H13" i="8"/>
  <c r="H13" i="9"/>
  <c r="B36" i="8"/>
  <c r="B36" i="9"/>
  <c r="G38" i="7"/>
  <c r="E38" i="7"/>
  <c r="N38" i="7"/>
  <c r="K38" i="7"/>
  <c r="M38" i="7"/>
  <c r="D38" i="7"/>
  <c r="J38" i="7"/>
  <c r="H38" i="7"/>
  <c r="I38" i="7"/>
  <c r="C38" i="7"/>
  <c r="L38" i="7"/>
  <c r="F38" i="7"/>
  <c r="I13" i="9"/>
  <c r="I13" i="8"/>
  <c r="N13" i="8"/>
  <c r="N13" i="9"/>
  <c r="J13" i="8"/>
  <c r="J13" i="9"/>
  <c r="K13" i="8"/>
  <c r="K13" i="9"/>
  <c r="Q16" i="9"/>
  <c r="Q40" i="9"/>
  <c r="B38" i="6"/>
  <c r="B91" i="6"/>
  <c r="D35" i="8"/>
  <c r="D35" i="9"/>
  <c r="P41" i="6"/>
  <c r="O41" i="6"/>
  <c r="P39" i="9"/>
  <c r="O39" i="9"/>
  <c r="D13" i="8"/>
  <c r="D13" i="9"/>
  <c r="G13" i="8"/>
  <c r="G13" i="9"/>
  <c r="I15" i="6"/>
  <c r="L15" i="6"/>
  <c r="C15" i="6"/>
  <c r="J15" i="6"/>
  <c r="G15" i="6"/>
  <c r="D15" i="6"/>
  <c r="E15" i="6"/>
  <c r="K15" i="6"/>
  <c r="F15" i="6"/>
  <c r="N15" i="6"/>
  <c r="H15" i="6"/>
  <c r="M15" i="6"/>
  <c r="Q25" i="8"/>
  <c r="P39" i="8"/>
  <c r="O39" i="8"/>
  <c r="L13" i="8"/>
  <c r="L13" i="9"/>
  <c r="C13" i="8"/>
  <c r="O15" i="7"/>
  <c r="C13" i="9"/>
  <c r="P15" i="7"/>
  <c r="E13" i="8"/>
  <c r="E13" i="9"/>
  <c r="F13" i="8"/>
  <c r="F13" i="9"/>
  <c r="H37" i="6"/>
  <c r="D37" i="6"/>
  <c r="J37" i="6"/>
  <c r="I37" i="6"/>
  <c r="F37" i="6"/>
  <c r="E37" i="6"/>
  <c r="L37" i="6"/>
  <c r="C37" i="6"/>
  <c r="N37" i="6"/>
  <c r="M37" i="6"/>
  <c r="G37" i="6"/>
  <c r="K37" i="6"/>
  <c r="Q38" i="9" l="1"/>
  <c r="Q10" i="9"/>
  <c r="P39" i="6"/>
  <c r="O39" i="6"/>
  <c r="P37" i="8"/>
  <c r="O37" i="8"/>
  <c r="P37" i="9"/>
  <c r="O37" i="9"/>
  <c r="Q10" i="8"/>
  <c r="O11" i="8"/>
  <c r="Q44" i="8"/>
  <c r="Q44" i="9"/>
  <c r="P11" i="8"/>
  <c r="P11" i="9"/>
  <c r="O11" i="9"/>
  <c r="Q43" i="9"/>
  <c r="Q43" i="8"/>
  <c r="Q38" i="8"/>
  <c r="F35" i="8"/>
  <c r="I35" i="8"/>
  <c r="K35" i="8"/>
  <c r="G19" i="7"/>
  <c r="G47" i="7" s="1"/>
  <c r="H19" i="7"/>
  <c r="H47" i="7" s="1"/>
  <c r="G35" i="8"/>
  <c r="C35" i="8"/>
  <c r="E35" i="9"/>
  <c r="P16" i="6"/>
  <c r="O16" i="6"/>
  <c r="M35" i="8"/>
  <c r="N35" i="8"/>
  <c r="J35" i="9"/>
  <c r="P37" i="7"/>
  <c r="L35" i="8"/>
  <c r="L19" i="7"/>
  <c r="L47" i="7" s="1"/>
  <c r="B17" i="8"/>
  <c r="B45" i="8" s="1"/>
  <c r="N19" i="7"/>
  <c r="N47" i="7" s="1"/>
  <c r="M19" i="7"/>
  <c r="M47" i="7" s="1"/>
  <c r="B17" i="9"/>
  <c r="B45" i="9" s="1"/>
  <c r="C19" i="7"/>
  <c r="C47" i="7" s="1"/>
  <c r="B72" i="6"/>
  <c r="K19" i="7"/>
  <c r="K47" i="7" s="1"/>
  <c r="I19" i="7"/>
  <c r="I47" i="7" s="1"/>
  <c r="F19" i="7"/>
  <c r="F47" i="7" s="1"/>
  <c r="Q12" i="8"/>
  <c r="Q12" i="9"/>
  <c r="B19" i="6"/>
  <c r="B47" i="6" s="1"/>
  <c r="E19" i="7"/>
  <c r="E47" i="7" s="1"/>
  <c r="D19" i="7"/>
  <c r="D47" i="7" s="1"/>
  <c r="J19" i="7"/>
  <c r="J47" i="7" s="1"/>
  <c r="Q39" i="9"/>
  <c r="Q39" i="8"/>
  <c r="H35" i="9"/>
  <c r="O37" i="7"/>
  <c r="P35" i="6"/>
  <c r="O35" i="6"/>
  <c r="O33" i="9"/>
  <c r="P33" i="9"/>
  <c r="P33" i="8"/>
  <c r="O33" i="8"/>
  <c r="H38" i="6"/>
  <c r="D38" i="6"/>
  <c r="N38" i="6"/>
  <c r="G38" i="6"/>
  <c r="I38" i="6"/>
  <c r="F38" i="6"/>
  <c r="L38" i="6"/>
  <c r="M38" i="6"/>
  <c r="K38" i="6"/>
  <c r="C38" i="6"/>
  <c r="E38" i="6"/>
  <c r="J38" i="6"/>
  <c r="I36" i="8"/>
  <c r="I36" i="9"/>
  <c r="P13" i="8"/>
  <c r="O13" i="8"/>
  <c r="O37" i="6"/>
  <c r="P37" i="6"/>
  <c r="C17" i="8"/>
  <c r="C36" i="9"/>
  <c r="P38" i="7"/>
  <c r="O38" i="7"/>
  <c r="C36" i="8"/>
  <c r="D36" i="9"/>
  <c r="D36" i="8"/>
  <c r="E36" i="8"/>
  <c r="E36" i="9"/>
  <c r="M36" i="9"/>
  <c r="M36" i="8"/>
  <c r="G36" i="8"/>
  <c r="G36" i="9"/>
  <c r="F36" i="8"/>
  <c r="F36" i="9"/>
  <c r="H36" i="8"/>
  <c r="H36" i="9"/>
  <c r="K36" i="8"/>
  <c r="K36" i="9"/>
  <c r="P13" i="9"/>
  <c r="O13" i="9"/>
  <c r="P15" i="6"/>
  <c r="O15" i="6"/>
  <c r="L36" i="8"/>
  <c r="L36" i="9"/>
  <c r="J36" i="9"/>
  <c r="J36" i="8"/>
  <c r="N36" i="9"/>
  <c r="N36" i="8"/>
  <c r="G17" i="9" l="1"/>
  <c r="Q11" i="8"/>
  <c r="Q37" i="8"/>
  <c r="Q37" i="9"/>
  <c r="Q11" i="9"/>
  <c r="H17" i="8"/>
  <c r="H45" i="8" s="1"/>
  <c r="H46" i="8" s="1"/>
  <c r="H17" i="9"/>
  <c r="H45" i="9" s="1"/>
  <c r="H46" i="9" s="1"/>
  <c r="G17" i="8"/>
  <c r="G45" i="8" s="1"/>
  <c r="G46" i="8" s="1"/>
  <c r="O35" i="8"/>
  <c r="M17" i="8"/>
  <c r="M45" i="8" s="1"/>
  <c r="M46" i="8" s="1"/>
  <c r="P35" i="9"/>
  <c r="M17" i="9"/>
  <c r="M45" i="9" s="1"/>
  <c r="M46" i="9" s="1"/>
  <c r="N17" i="8"/>
  <c r="N17" i="9"/>
  <c r="N45" i="9" s="1"/>
  <c r="N46" i="9" s="1"/>
  <c r="C45" i="8"/>
  <c r="C46" i="8" s="1"/>
  <c r="N45" i="8"/>
  <c r="N46" i="8" s="1"/>
  <c r="G45" i="9"/>
  <c r="G46" i="9" s="1"/>
  <c r="Q33" i="9"/>
  <c r="O35" i="9"/>
  <c r="P35" i="8"/>
  <c r="L17" i="8"/>
  <c r="L45" i="8" s="1"/>
  <c r="L46" i="8" s="1"/>
  <c r="L17" i="9"/>
  <c r="L45" i="9" s="1"/>
  <c r="L46" i="9" s="1"/>
  <c r="C17" i="9"/>
  <c r="C45" i="9" s="1"/>
  <c r="C46" i="9" s="1"/>
  <c r="I17" i="8"/>
  <c r="I45" i="8" s="1"/>
  <c r="I46" i="8" s="1"/>
  <c r="M19" i="6"/>
  <c r="M47" i="6" s="1"/>
  <c r="K17" i="8"/>
  <c r="K45" i="8" s="1"/>
  <c r="K46" i="8" s="1"/>
  <c r="C19" i="6"/>
  <c r="C47" i="6" s="1"/>
  <c r="E17" i="8"/>
  <c r="E45" i="8" s="1"/>
  <c r="E46" i="8" s="1"/>
  <c r="I17" i="9"/>
  <c r="I45" i="9" s="1"/>
  <c r="I46" i="9" s="1"/>
  <c r="F19" i="6"/>
  <c r="F47" i="6" s="1"/>
  <c r="K17" i="9"/>
  <c r="K45" i="9" s="1"/>
  <c r="K46" i="9" s="1"/>
  <c r="J17" i="9"/>
  <c r="J45" i="9" s="1"/>
  <c r="J46" i="9" s="1"/>
  <c r="H19" i="6"/>
  <c r="H47" i="6" s="1"/>
  <c r="F17" i="8"/>
  <c r="F45" i="8" s="1"/>
  <c r="F46" i="8" s="1"/>
  <c r="N19" i="6"/>
  <c r="N47" i="6" s="1"/>
  <c r="J19" i="6"/>
  <c r="J47" i="6" s="1"/>
  <c r="D19" i="6"/>
  <c r="D47" i="6" s="1"/>
  <c r="E19" i="6"/>
  <c r="E47" i="6" s="1"/>
  <c r="L19" i="6"/>
  <c r="L47" i="6" s="1"/>
  <c r="P19" i="7"/>
  <c r="P47" i="7" s="1"/>
  <c r="P49" i="7" s="1"/>
  <c r="F17" i="9"/>
  <c r="F45" i="9" s="1"/>
  <c r="F46" i="9" s="1"/>
  <c r="J17" i="8"/>
  <c r="J45" i="8" s="1"/>
  <c r="J46" i="8" s="1"/>
  <c r="D17" i="9"/>
  <c r="D45" i="9" s="1"/>
  <c r="D46" i="9" s="1"/>
  <c r="O19" i="7"/>
  <c r="O47" i="7" s="1"/>
  <c r="O49" i="7" s="1"/>
  <c r="E17" i="9"/>
  <c r="E45" i="9" s="1"/>
  <c r="E46" i="9" s="1"/>
  <c r="D17" i="8"/>
  <c r="D45" i="8" s="1"/>
  <c r="D46" i="8" s="1"/>
  <c r="K19" i="6"/>
  <c r="K47" i="6" s="1"/>
  <c r="G19" i="6"/>
  <c r="G47" i="6" s="1"/>
  <c r="I19" i="6"/>
  <c r="I47" i="6" s="1"/>
  <c r="Q33" i="8"/>
  <c r="Q13" i="8"/>
  <c r="Q13" i="9"/>
  <c r="P36" i="8"/>
  <c r="O36" i="8"/>
  <c r="P38" i="6"/>
  <c r="O38" i="6"/>
  <c r="O36" i="9"/>
  <c r="P36" i="9"/>
  <c r="Q35" i="9" l="1"/>
  <c r="Q35" i="8"/>
  <c r="P47" i="8"/>
  <c r="P47" i="9"/>
  <c r="O17" i="8"/>
  <c r="O45" i="8" s="1"/>
  <c r="O19" i="6"/>
  <c r="O47" i="6" s="1"/>
  <c r="O49" i="6" s="1"/>
  <c r="O17" i="9"/>
  <c r="O45" i="9" s="1"/>
  <c r="P17" i="8"/>
  <c r="P46" i="8" s="1"/>
  <c r="Q48" i="8" s="1"/>
  <c r="P19" i="6"/>
  <c r="P49" i="6" s="1"/>
  <c r="P17" i="9"/>
  <c r="Q36" i="8"/>
  <c r="Q36" i="9"/>
  <c r="Q17" i="9" l="1"/>
  <c r="P46" i="9"/>
  <c r="Q48" i="9" s="1"/>
  <c r="Q49" i="9" s="1"/>
  <c r="Q46" i="8"/>
  <c r="Q17" i="8"/>
  <c r="Q52" i="8"/>
  <c r="Q51" i="8"/>
  <c r="Q50" i="8"/>
  <c r="Q49" i="8"/>
  <c r="Q52" i="9" l="1"/>
  <c r="Q51" i="9"/>
  <c r="Q50" i="9"/>
  <c r="Q46" i="9"/>
  <c r="Q54" i="8"/>
  <c r="Q67" i="8" s="1"/>
  <c r="Q69" i="8" s="1"/>
  <c r="Q71" i="8" s="1"/>
  <c r="Q53" i="9" l="1"/>
  <c r="Q56" i="9" s="1"/>
  <c r="Q58" i="9" s="1"/>
</calcChain>
</file>

<file path=xl/sharedStrings.xml><?xml version="1.0" encoding="utf-8"?>
<sst xmlns="http://schemas.openxmlformats.org/spreadsheetml/2006/main" count="5579" uniqueCount="2293">
  <si>
    <t>Horizontal Project Control (HPC)</t>
  </si>
  <si>
    <t>Topography/DTM (3D)</t>
  </si>
  <si>
    <t>Planimetric (2D)</t>
  </si>
  <si>
    <t>R/W Staking / R/W Line</t>
  </si>
  <si>
    <t>Baseline Approval Review</t>
  </si>
  <si>
    <t>Network Control Review</t>
  </si>
  <si>
    <t>Vertical Control Review</t>
  </si>
  <si>
    <t>Final Submittal Review</t>
  </si>
  <si>
    <t>Aerial Mapping Submittal Review</t>
  </si>
  <si>
    <t>LBR/Resilient Modulus Sampling</t>
  </si>
  <si>
    <t>Design LBR</t>
  </si>
  <si>
    <t>Laboratory Data</t>
  </si>
  <si>
    <t>Seasonal High Water Table</t>
  </si>
  <si>
    <t>Parameters for Water Retention Areas</t>
  </si>
  <si>
    <t>Electronic Files for Cross-Sections</t>
  </si>
  <si>
    <t>Embankment Settlement and Stability</t>
  </si>
  <si>
    <t xml:space="preserve">Expansion Joint Segment </t>
  </si>
  <si>
    <t>Segment Layout/Designations</t>
  </si>
  <si>
    <t>PT Grouting Plan Details</t>
  </si>
  <si>
    <t>Preparation of Reinforcing Bar Lists</t>
  </si>
  <si>
    <t>Special Service Point Details</t>
  </si>
  <si>
    <t>Temporary Detection Sheet</t>
  </si>
  <si>
    <t>Utility Conflict Sheet</t>
  </si>
  <si>
    <t>Lighting Justification Report</t>
  </si>
  <si>
    <t>Aeronautical Evaluation</t>
  </si>
  <si>
    <t>Voltage Drop Calculations</t>
  </si>
  <si>
    <t>Reference and Master Design Files</t>
  </si>
  <si>
    <t>Service Point Details</t>
  </si>
  <si>
    <t>Stake Borings/Utility Clearance</t>
  </si>
  <si>
    <t>Boring</t>
  </si>
  <si>
    <t>Drilling Access Permits</t>
  </si>
  <si>
    <t>Property Clearances</t>
  </si>
  <si>
    <t>Groundwater Monitoring</t>
  </si>
  <si>
    <t>Coordination of Field Work</t>
  </si>
  <si>
    <t>100 lf of boring</t>
  </si>
  <si>
    <t>Soil and Rock Classification - Roadway</t>
  </si>
  <si>
    <t>Girder Elevation, including Grouting Plan and Vent Locations</t>
  </si>
  <si>
    <t>Cross-section</t>
  </si>
  <si>
    <t>Embankment Boring</t>
  </si>
  <si>
    <t>Stormwater Volume Recovery and/or Background Seepage Analysis</t>
  </si>
  <si>
    <t>Geotechnical Recommendations</t>
  </si>
  <si>
    <t>100 lf boring</t>
  </si>
  <si>
    <t>Soil and Rock Classification - Structures</t>
  </si>
  <si>
    <t>Bridge boring</t>
  </si>
  <si>
    <t>Detailed Analysis of Selected Foundation Alternate(s)</t>
  </si>
  <si>
    <t>Walls</t>
  </si>
  <si>
    <t>Wall Boring</t>
  </si>
  <si>
    <t>Box Culvert Analysis</t>
  </si>
  <si>
    <t>No. of Units</t>
  </si>
  <si>
    <t>Hours/ Units</t>
  </si>
  <si>
    <t>Complete And Submit All Required Permit Applications</t>
  </si>
  <si>
    <t>Mitigation Coordination and Meetings</t>
  </si>
  <si>
    <t xml:space="preserve">Office Support Hours / Crew Days  </t>
  </si>
  <si>
    <t>2-Lane Roadway</t>
  </si>
  <si>
    <t>Multi-lane Roadway</t>
  </si>
  <si>
    <t>Interstate</t>
  </si>
  <si>
    <t>Aerial Targets</t>
  </si>
  <si>
    <t>Reference Points</t>
  </si>
  <si>
    <t>Side Street Surveys</t>
  </si>
  <si>
    <t>Underground Utilities</t>
  </si>
  <si>
    <t>Designates</t>
  </si>
  <si>
    <t>Locates</t>
  </si>
  <si>
    <t>Survey</t>
  </si>
  <si>
    <t>Outfall Survey</t>
  </si>
  <si>
    <t>Drainage Survey</t>
  </si>
  <si>
    <t>Bridge Survey</t>
  </si>
  <si>
    <t>Channel Survey</t>
  </si>
  <si>
    <t>Pond Site Survey</t>
  </si>
  <si>
    <t>Mitigation Survey</t>
  </si>
  <si>
    <t>Jurisdiction Line Survey</t>
  </si>
  <si>
    <t>Geotechnical Support</t>
  </si>
  <si>
    <t>Subdivision Location</t>
  </si>
  <si>
    <t>Maintained R/W</t>
  </si>
  <si>
    <t>Boundary Survey</t>
  </si>
  <si>
    <t>Water Boundary Survey</t>
  </si>
  <si>
    <t>R/W Monumentation</t>
  </si>
  <si>
    <t>Line Cutting</t>
  </si>
  <si>
    <t>Work Zone Safety</t>
  </si>
  <si>
    <t>Miscellaneous Surveys</t>
  </si>
  <si>
    <t>Supplemental Surveys</t>
  </si>
  <si>
    <t>Document Research</t>
  </si>
  <si>
    <t>Coordination</t>
  </si>
  <si>
    <t>Task No.</t>
  </si>
  <si>
    <t>Specifications Package Preparation</t>
  </si>
  <si>
    <t>4. Roadway Analysis Total</t>
  </si>
  <si>
    <t>Technical Meetings</t>
  </si>
  <si>
    <t>Roadway Analysis Technical Subtotal</t>
  </si>
  <si>
    <t>Drainage Analysis Technical Subtotal</t>
  </si>
  <si>
    <t>Plan/Profile Sheet</t>
  </si>
  <si>
    <t>LS</t>
  </si>
  <si>
    <t>Pavement Design Package</t>
  </si>
  <si>
    <t>Units</t>
  </si>
  <si>
    <t>Traffic Data Analysis</t>
  </si>
  <si>
    <t>Typical Section Package</t>
  </si>
  <si>
    <t>Access Management</t>
  </si>
  <si>
    <t>Design Report</t>
  </si>
  <si>
    <t>Public Involvement</t>
  </si>
  <si>
    <t>Joint Project Agreements</t>
  </si>
  <si>
    <t>Independent Peer Review</t>
  </si>
  <si>
    <t>No Passing Zone Study</t>
  </si>
  <si>
    <t>Key Sheet</t>
  </si>
  <si>
    <t>Project Layout</t>
  </si>
  <si>
    <t>Profile Sheet</t>
  </si>
  <si>
    <t>Plan Sheet</t>
  </si>
  <si>
    <t>Interchange Layout Sheet</t>
  </si>
  <si>
    <t>Ramp Terminal Details (Plan View)</t>
  </si>
  <si>
    <t>Intersection Layout Details</t>
  </si>
  <si>
    <t>Lateral Ditch Plan/Profile</t>
  </si>
  <si>
    <t>Retention Pond Cross Sections</t>
  </si>
  <si>
    <t>Cross Sections</t>
  </si>
  <si>
    <t>Utility Adjustment Sheets</t>
  </si>
  <si>
    <t>Sheet</t>
  </si>
  <si>
    <t xml:space="preserve">Interim Standards </t>
  </si>
  <si>
    <t>No of Units</t>
  </si>
  <si>
    <t>Total Hours</t>
  </si>
  <si>
    <t>Special Profile</t>
  </si>
  <si>
    <t>Begin Milepost:</t>
  </si>
  <si>
    <t>End Milepost:</t>
  </si>
  <si>
    <t>Number of Lanes:</t>
  </si>
  <si>
    <t>Financial Project Identification Number:</t>
  </si>
  <si>
    <t>Federal Aid Project Identification Number:</t>
  </si>
  <si>
    <t>Project Description:</t>
  </si>
  <si>
    <t>Project Length:</t>
  </si>
  <si>
    <t>Miles</t>
  </si>
  <si>
    <t>Total All Meetings</t>
  </si>
  <si>
    <t>Typical Section:</t>
  </si>
  <si>
    <t>(Divided / Undivided)</t>
  </si>
  <si>
    <t>Pavement Condition Survey and Pavement Evaluation Report</t>
  </si>
  <si>
    <t>Preliminary Roadway Report</t>
  </si>
  <si>
    <t>Tabulation of Laboratory Data</t>
  </si>
  <si>
    <t>Selection of Foundation Alternatives (BDR)</t>
  </si>
  <si>
    <t>Lateral Load Analysis (Optional)</t>
  </si>
  <si>
    <t>Sheet Pile Wall Analysis (Optional)</t>
  </si>
  <si>
    <t>Final Reports - Signs, Signals, Box Culvert, Walls and High Mast Lights</t>
  </si>
  <si>
    <t>Design Soil Parameters for Signs, Signals, High Mast Lights, and Strain Poles and Geotechnical Recommendations</t>
  </si>
  <si>
    <t>Project Type:</t>
  </si>
  <si>
    <t>(Minor / Major)</t>
  </si>
  <si>
    <t>Roadway Classification:</t>
  </si>
  <si>
    <t>Lane Configuration:</t>
  </si>
  <si>
    <t>Access Management Classification:</t>
  </si>
  <si>
    <t>1.</t>
  </si>
  <si>
    <t>2.</t>
  </si>
  <si>
    <t>3.</t>
  </si>
  <si>
    <t>4.</t>
  </si>
  <si>
    <t>5.</t>
  </si>
  <si>
    <t>CAP Level:</t>
  </si>
  <si>
    <t>Field Reviews</t>
  </si>
  <si>
    <t>FDOT Staff Hour Worksheet Package</t>
  </si>
  <si>
    <t>Temporary Drainage Analysis</t>
  </si>
  <si>
    <t>Kickoff meeting</t>
  </si>
  <si>
    <t>Control map review</t>
  </si>
  <si>
    <t>45/60/90/final map review</t>
  </si>
  <si>
    <t>Kickoff Meeting with FDOT</t>
  </si>
  <si>
    <t>Boring Layout Approval</t>
  </si>
  <si>
    <t>Attend in BDR Review Meeting</t>
  </si>
  <si>
    <t>30/60/90% Submittal Review</t>
  </si>
  <si>
    <t>Geotechnical Field and Lab Testing</t>
  </si>
  <si>
    <t>EA</t>
  </si>
  <si>
    <t>Pond Siting Analysis and Report</t>
  </si>
  <si>
    <t>Design of Cross Drains</t>
  </si>
  <si>
    <t>Design of Storm Drains</t>
  </si>
  <si>
    <t>Optional Culvert Material</t>
  </si>
  <si>
    <t>Per Basin</t>
  </si>
  <si>
    <t>Per Ditch Mile</t>
  </si>
  <si>
    <t>Drainage</t>
  </si>
  <si>
    <t>Environmental</t>
  </si>
  <si>
    <t>Typical Section</t>
  </si>
  <si>
    <t>Local Governments (cities, counties, MPO)</t>
  </si>
  <si>
    <t>Structures</t>
  </si>
  <si>
    <t>Signalization</t>
  </si>
  <si>
    <t>Lighting</t>
  </si>
  <si>
    <t>Geotechnical</t>
  </si>
  <si>
    <t>Landscape Architecture</t>
  </si>
  <si>
    <t>Progress Meetings</t>
  </si>
  <si>
    <t>Phase Review Meetings</t>
  </si>
  <si>
    <t>Total Meetings</t>
  </si>
  <si>
    <t>Pavement</t>
  </si>
  <si>
    <t>Pond Siting</t>
  </si>
  <si>
    <t>Agency</t>
  </si>
  <si>
    <t>Local Governments (cities, counties)</t>
  </si>
  <si>
    <t>WMD</t>
  </si>
  <si>
    <t>USCG</t>
  </si>
  <si>
    <t>Mile/Site</t>
  </si>
  <si>
    <t>Corner</t>
  </si>
  <si>
    <t>Comments</t>
  </si>
  <si>
    <t>No. of Sheets</t>
  </si>
  <si>
    <t>1.  Staff hours for prime consultant come directly from each discipline's worksheet.</t>
  </si>
  <si>
    <t>Repetitive Sheets</t>
  </si>
  <si>
    <t>Other Pertinent Project Documentation</t>
  </si>
  <si>
    <t>Supervision</t>
  </si>
  <si>
    <t>Fire Protection Plans Total</t>
  </si>
  <si>
    <t>Unit</t>
  </si>
  <si>
    <t>Key Sheet and Index of Sheets</t>
  </si>
  <si>
    <t>Roof Details</t>
  </si>
  <si>
    <t>Fascia, Soffit and Parapet Details</t>
  </si>
  <si>
    <t>Design Narrative Reports</t>
  </si>
  <si>
    <t>Architectural Plans Total</t>
  </si>
  <si>
    <t>Miscellaneous Sections</t>
  </si>
  <si>
    <t>Structural Plans Total</t>
  </si>
  <si>
    <t>General Notes</t>
  </si>
  <si>
    <t>Life Cycle Cost Analysis</t>
  </si>
  <si>
    <t>Mechanical Plans Total</t>
  </si>
  <si>
    <t>Plumbing Plans Total</t>
  </si>
  <si>
    <t>Fire Protection Plan</t>
  </si>
  <si>
    <t>Hydraulic Calculation</t>
  </si>
  <si>
    <t>Miscellaneous Common Details</t>
  </si>
  <si>
    <t>Pier/Bent</t>
  </si>
  <si>
    <t>Lightning Protection Details</t>
  </si>
  <si>
    <t>Energy Analysis</t>
  </si>
  <si>
    <t>Electrical Plans Total</t>
  </si>
  <si>
    <t>Cost Estimate</t>
  </si>
  <si>
    <t>Task</t>
  </si>
  <si>
    <t>Office Support Hours</t>
  </si>
  <si>
    <t>Film Processing</t>
  </si>
  <si>
    <t>1.  If the hours per meeting vary in length (hours) enter the average in the hour/unit column.</t>
  </si>
  <si>
    <t>Scanning</t>
  </si>
  <si>
    <t>Aerial Triangulation</t>
  </si>
  <si>
    <t>Crew Days</t>
  </si>
  <si>
    <t xml:space="preserve">Field Support Hours / Crew Days </t>
  </si>
  <si>
    <t>Field Support Hours</t>
  </si>
  <si>
    <t>Collect and Review Plans and Data from UAO(s)</t>
  </si>
  <si>
    <t xml:space="preserve">Utility Constructability Review </t>
  </si>
  <si>
    <t>Preliminary Utility Meeting</t>
  </si>
  <si>
    <t>Individual/Field Meetings</t>
  </si>
  <si>
    <t>Utility Design Meeting</t>
  </si>
  <si>
    <t>Subordination of Easements Coordination</t>
  </si>
  <si>
    <t xml:space="preserve">Additional Utility Services </t>
  </si>
  <si>
    <t>Sign Panel Design Analysis</t>
  </si>
  <si>
    <t>Sign Lighting/Electrical Calculations</t>
  </si>
  <si>
    <t>Typical Details</t>
  </si>
  <si>
    <t>Traffic Monitoring Site</t>
  </si>
  <si>
    <t>Special Details</t>
  </si>
  <si>
    <t>Traffic Data Collection</t>
  </si>
  <si>
    <t>System Timings</t>
  </si>
  <si>
    <t>Reference and Master Signalization Design File</t>
  </si>
  <si>
    <t>PI</t>
  </si>
  <si>
    <t>Reference and Master Interconnect Communication Design File</t>
  </si>
  <si>
    <t>25. Landscape Analysis Total</t>
  </si>
  <si>
    <t>Project Total</t>
  </si>
  <si>
    <t>9. Structures - Summary and Miscellaneous Tasks and Drawings Nontechnical and Coordination Total</t>
  </si>
  <si>
    <t>WORKSHEET PACKAGE</t>
  </si>
  <si>
    <t xml:space="preserve">Architectural Plans </t>
  </si>
  <si>
    <t xml:space="preserve">Structural Plans </t>
  </si>
  <si>
    <t>Mechanical Plans</t>
  </si>
  <si>
    <t xml:space="preserve">Plumbing Plans </t>
  </si>
  <si>
    <t>Fire Protection Plans</t>
  </si>
  <si>
    <t>Electrical Plans</t>
  </si>
  <si>
    <t>Other Project General Tasks</t>
  </si>
  <si>
    <t>Lateral Ditch Cross Sections</t>
  </si>
  <si>
    <t>Bridge Hydraulic Report</t>
  </si>
  <si>
    <t>Other Utilities</t>
  </si>
  <si>
    <t>Erection Sequence</t>
  </si>
  <si>
    <t>Planting Plans For Linear Roadway Projects</t>
  </si>
  <si>
    <t>Value Engineering (Multi-Discipline Team) Review</t>
  </si>
  <si>
    <t>Plans Update</t>
  </si>
  <si>
    <t>34. Intelligent Transportation Systems Plans</t>
  </si>
  <si>
    <t xml:space="preserve"> (Prime Consultant)</t>
  </si>
  <si>
    <t>General Notes/Pay Item Notes</t>
  </si>
  <si>
    <t>Environmental Detail Sheets</t>
  </si>
  <si>
    <t>Base Clearance Water Elevation</t>
  </si>
  <si>
    <t>Other Meetings</t>
  </si>
  <si>
    <t>Signing &amp; Pavement Marking</t>
  </si>
  <si>
    <t>Noise Barriers</t>
  </si>
  <si>
    <t>15% Line and Grade</t>
  </si>
  <si>
    <t>Work Zone Traffic Control</t>
  </si>
  <si>
    <t>30/60/90/100% Comment Review Meetings</t>
  </si>
  <si>
    <t>Field Meetings</t>
  </si>
  <si>
    <t>Subtotal Technical Meetings</t>
  </si>
  <si>
    <t xml:space="preserve">Utility Coordination/Followup </t>
  </si>
  <si>
    <t>Certification/Close-Out</t>
  </si>
  <si>
    <t>Establish Wetland Jurisdictional Lines and Assessments</t>
  </si>
  <si>
    <t>Prepare Coastal Construction Control Line (CCCL) Permit Application</t>
  </si>
  <si>
    <t>Other Environmental Permits</t>
  </si>
  <si>
    <t>BDR Coordination/Review</t>
  </si>
  <si>
    <t>90/100% Comment Review</t>
  </si>
  <si>
    <t>Aesthetics Coordination</t>
  </si>
  <si>
    <t>Regulatory Agency</t>
  </si>
  <si>
    <t>Utility Companies</t>
  </si>
  <si>
    <t>Data Collection and Design Criteria</t>
  </si>
  <si>
    <t>Foundation Analysis (FL PIER)</t>
  </si>
  <si>
    <t>Quantity and Cost Estimates - Movable Span</t>
  </si>
  <si>
    <t>Exhibits - Movable Span</t>
  </si>
  <si>
    <t>Report Preparation - Movable Span</t>
  </si>
  <si>
    <t>Bridge Identifier (Number or Name):</t>
  </si>
  <si>
    <t>General Layout Design and Plans [Tasks under Activity 11 are for Prefabricated Temporary Bridges only]</t>
  </si>
  <si>
    <t>Subconsultant Instructions for Submittal of Staffhours for a Technical Proposal</t>
  </si>
  <si>
    <t>Subconsultant Instructions for Submittal of Staffhours for a Fee Proposal</t>
  </si>
  <si>
    <t>Prime Consultant Instructions for Submittal of Staffhours for a Technical Proposal</t>
  </si>
  <si>
    <t>Prime Consultant Instructions for Submittal of Staffhours for a Fee Proposal</t>
  </si>
  <si>
    <t>Spreadsheets to be Submitted with Technical Proposals</t>
  </si>
  <si>
    <t>Miscellaneous Substructure Design and Plans</t>
  </si>
  <si>
    <t>Long Span Concrete Bridge</t>
  </si>
  <si>
    <t>Structural Steel Bridge</t>
  </si>
  <si>
    <t>Miscellaneous Superstructure Design and Plans</t>
  </si>
  <si>
    <t>Load Ratings</t>
  </si>
  <si>
    <t>Supplemental Mapping</t>
  </si>
  <si>
    <t>Develop Detailed Boring Location Plan</t>
  </si>
  <si>
    <t>Coordinate and Develop MOT Plans for Field Investigation</t>
  </si>
  <si>
    <t>Delineate Limits of Unsuitable Material</t>
  </si>
  <si>
    <t>Auger Boring Drafting</t>
  </si>
  <si>
    <t>SPT Boring Drafting</t>
  </si>
  <si>
    <t>Collection of Corrosion Samples</t>
  </si>
  <si>
    <t>Estimate Design Groundwater Level for Structures</t>
  </si>
  <si>
    <t>Final Report - Bridge and Associated Walls</t>
  </si>
  <si>
    <t>3.1.1</t>
  </si>
  <si>
    <t>3.1.2</t>
  </si>
  <si>
    <t>3.1.3</t>
  </si>
  <si>
    <t>3.1.4</t>
  </si>
  <si>
    <t>3.1.5</t>
  </si>
  <si>
    <t>3.1.6</t>
  </si>
  <si>
    <t>3.1.7</t>
  </si>
  <si>
    <t>3.1.8</t>
  </si>
  <si>
    <t>3.1.9</t>
  </si>
  <si>
    <t>3.1.10</t>
  </si>
  <si>
    <t>3.1.11</t>
  </si>
  <si>
    <t>3.1.12</t>
  </si>
  <si>
    <t>Community Awareness Plan</t>
  </si>
  <si>
    <t>Notifications</t>
  </si>
  <si>
    <t>Median Modification Letters</t>
  </si>
  <si>
    <t>Driveway Modification Letters</t>
  </si>
  <si>
    <t>Newsletters</t>
  </si>
  <si>
    <t>Renderings and Fly Throughs</t>
  </si>
  <si>
    <t>PowerPoint Presentation</t>
  </si>
  <si>
    <t>Public Meeting Preparations</t>
  </si>
  <si>
    <t>Public Meeting Attendance/Followup</t>
  </si>
  <si>
    <t>Web Site</t>
  </si>
  <si>
    <t>Architectural Plans Technical Subtotal</t>
  </si>
  <si>
    <t>Structural Plans Technical Subtotal</t>
  </si>
  <si>
    <t>31. Architecture Development Total</t>
  </si>
  <si>
    <t>Agency Verification of Wetland Data</t>
  </si>
  <si>
    <t>Sheet Files</t>
  </si>
  <si>
    <t>Roadway Plans Technical Subtotal</t>
  </si>
  <si>
    <t>11. Temporary Bridge Total</t>
  </si>
  <si>
    <t>Mile</t>
  </si>
  <si>
    <t>Parcel</t>
  </si>
  <si>
    <t>22. Signalization Plans Total</t>
  </si>
  <si>
    <t>23. Lighting Analysis Total</t>
  </si>
  <si>
    <t>Lighting Analysis Technical Subtotal</t>
  </si>
  <si>
    <t>24. Lighting Plans Total</t>
  </si>
  <si>
    <t>Lighting Plans Technical Subtotal</t>
  </si>
  <si>
    <t>Quality Assurance/Quality Control</t>
  </si>
  <si>
    <t>Roadway</t>
  </si>
  <si>
    <t>Location</t>
  </si>
  <si>
    <t>Bridge Construction and Testing Recommendations</t>
  </si>
  <si>
    <t>Geotechnical Technical Subtotal</t>
  </si>
  <si>
    <t>Section</t>
  </si>
  <si>
    <t>Jurisdictional/Agency Lines</t>
  </si>
  <si>
    <t>Linear Mile</t>
  </si>
  <si>
    <t>Section and 1/4 Section Lines</t>
  </si>
  <si>
    <t>Topography</t>
  </si>
  <si>
    <t>Parent Tract Properties/Existing Easements</t>
  </si>
  <si>
    <t>Limits of Construction</t>
  </si>
  <si>
    <t>Title Search Map</t>
  </si>
  <si>
    <t>Title Search Report</t>
  </si>
  <si>
    <t>Legal Descriptions</t>
  </si>
  <si>
    <t>29. Mapping Total</t>
  </si>
  <si>
    <t>Alignment</t>
  </si>
  <si>
    <t>Control Survey Cover Sheet</t>
  </si>
  <si>
    <t>Control Survey Key Sheet</t>
  </si>
  <si>
    <t>Control Survey Detail Sheet</t>
  </si>
  <si>
    <t>Reference Point Sheet</t>
  </si>
  <si>
    <t>Table of Ownerships Sheet</t>
  </si>
  <si>
    <t>Parcel Sketches</t>
  </si>
  <si>
    <t>TIITF Sketches</t>
  </si>
  <si>
    <t>Boundary Survey(s) Map</t>
  </si>
  <si>
    <t>Other BDR Issues</t>
  </si>
  <si>
    <t>General Drawings</t>
  </si>
  <si>
    <t>Vertical PC / Bench Line</t>
  </si>
  <si>
    <t>Alignment and Existing R/W Lines</t>
  </si>
  <si>
    <t>Units/Day</t>
  </si>
  <si>
    <t>"A"</t>
  </si>
  <si>
    <t>"B"</t>
  </si>
  <si>
    <t>Non Alignment Points/Approximate</t>
  </si>
  <si>
    <t>Roadway Cross-Sections/Profiles</t>
  </si>
  <si>
    <t>Minor / Major</t>
  </si>
  <si>
    <t>Sectional / Grant Survey</t>
  </si>
  <si>
    <t>Existing R/W</t>
  </si>
  <si>
    <t>Proposed R/W Requirements</t>
  </si>
  <si>
    <t>R/W Map Cover Sheet</t>
  </si>
  <si>
    <t>R/W Map Key Sheet</t>
  </si>
  <si>
    <t>R/W Map Detail Sheet</t>
  </si>
  <si>
    <t>Other Specific Purpose Survey Map</t>
  </si>
  <si>
    <t>R/W Monumentation Map</t>
  </si>
  <si>
    <t>Final Maps/Plans Comparison</t>
  </si>
  <si>
    <t>Bearing Assembly Design and Detailing (with Jacking Analysis)</t>
  </si>
  <si>
    <t>HVAC Calculations</t>
  </si>
  <si>
    <t>Electrical Site Plan</t>
  </si>
  <si>
    <t>Architecture Development Subtotal</t>
  </si>
  <si>
    <t>Mapping Technical Subtotal</t>
  </si>
  <si>
    <t>28. Photogrammetry Total</t>
  </si>
  <si>
    <t>27. Survey Total</t>
  </si>
  <si>
    <t>Photogrammetry</t>
  </si>
  <si>
    <t xml:space="preserve">Geotechnical </t>
  </si>
  <si>
    <t>Document Collection and Review</t>
  </si>
  <si>
    <t>Cross Section Design Files</t>
  </si>
  <si>
    <t>Signal Warrant Study</t>
  </si>
  <si>
    <t>Interconnect Plans</t>
  </si>
  <si>
    <t>Strain Pole Schedule</t>
  </si>
  <si>
    <t>EXPENSES:</t>
  </si>
  <si>
    <t>Field Crew Days/Unit</t>
  </si>
  <si>
    <t>SPLS =</t>
  </si>
  <si>
    <t>PLS =</t>
  </si>
  <si>
    <t xml:space="preserve">Office Support = </t>
  </si>
  <si>
    <t>Total Hours =</t>
  </si>
  <si>
    <t>Signalization Plans Technical Subtotal</t>
  </si>
  <si>
    <t>Design Variations and Exceptions</t>
  </si>
  <si>
    <t xml:space="preserve">Cost Estimate </t>
  </si>
  <si>
    <t>Bridge Hydraulics Recommendation Sheets</t>
  </si>
  <si>
    <t>Preliminary Project Research</t>
  </si>
  <si>
    <t>Survey Level:</t>
  </si>
  <si>
    <t>Drainage Design Documentation Report</t>
  </si>
  <si>
    <t>General Notes, Abbreviations, Symbols, and Legend</t>
  </si>
  <si>
    <t>Permitting</t>
  </si>
  <si>
    <t>General Notes, Abbreviations, Symbols, Legend, and Code Issues</t>
  </si>
  <si>
    <t>7. Utilities Total</t>
  </si>
  <si>
    <t>Cross-Frame Design</t>
  </si>
  <si>
    <t>Interior Cross-Frame Design</t>
  </si>
  <si>
    <t xml:space="preserve">Exterior Cross-Frame Design </t>
  </si>
  <si>
    <t>15. Structures - Segmental Concrete Bridge Total</t>
  </si>
  <si>
    <t>14. Structures - Structural Steel Bridge Total</t>
  </si>
  <si>
    <t>13. Structures - Medium Span Concrete Bridge Total</t>
  </si>
  <si>
    <t>12. Structures - Short Span Concrete Bridge Total</t>
  </si>
  <si>
    <t>3. Project Common and Project General Tasks Total</t>
  </si>
  <si>
    <t>Transverse Tendon Layout</t>
  </si>
  <si>
    <t>Longitudinal Tendon Layout</t>
  </si>
  <si>
    <t>Quantities and Stressing Schedule</t>
  </si>
  <si>
    <t>Future Post-Tensioning</t>
  </si>
  <si>
    <t xml:space="preserve">Lighting and Luminaries </t>
  </si>
  <si>
    <t>Load Ratings (LRFR)</t>
  </si>
  <si>
    <t>16. Structures - Movable Span Total</t>
  </si>
  <si>
    <t>Leaf/Pier Clearance Diagrams</t>
  </si>
  <si>
    <t>Back Wall (Approach Span Bearings) Closed Piers Only</t>
  </si>
  <si>
    <t>Ladder and Hatch Details</t>
  </si>
  <si>
    <t>Bascule Pier Notes and Summary of Quantities</t>
  </si>
  <si>
    <t xml:space="preserve">3.1 Public Involvement Subtotal </t>
  </si>
  <si>
    <t>See listing below</t>
  </si>
  <si>
    <t>Flooring Plan and Details</t>
  </si>
  <si>
    <t>Typical Section and Finish Grade Elevations</t>
  </si>
  <si>
    <t>Barrier and Sidewalk Bracket Details</t>
  </si>
  <si>
    <t>Main Girder Preliminary Design</t>
  </si>
  <si>
    <t xml:space="preserve"> </t>
  </si>
  <si>
    <t>Movable Span Geometrics and Clearances</t>
  </si>
  <si>
    <t>Framing Plan Development</t>
  </si>
  <si>
    <t>Conceptual Span Balance/Counterweight</t>
  </si>
  <si>
    <t>Support System Development</t>
  </si>
  <si>
    <t>Drive Power Calculations</t>
  </si>
  <si>
    <t>Drive System Development</t>
  </si>
  <si>
    <t>Power and Control Development</t>
  </si>
  <si>
    <t>Conceptual Pier Design</t>
  </si>
  <si>
    <t>Tender Visibility Study</t>
  </si>
  <si>
    <t>Deck System Evaluation</t>
  </si>
  <si>
    <t>Wall Type Justification</t>
  </si>
  <si>
    <t>Model</t>
  </si>
  <si>
    <t>5. Roadway Plans Total</t>
  </si>
  <si>
    <t>Prime Consultant Project Manager Meetings</t>
  </si>
  <si>
    <t>Flight Preparation</t>
  </si>
  <si>
    <t>Control Point Coordination</t>
  </si>
  <si>
    <t>Post ID</t>
  </si>
  <si>
    <t>Photo Products</t>
  </si>
  <si>
    <t>Field Control</t>
  </si>
  <si>
    <t>With Aerial GPS Control</t>
  </si>
  <si>
    <t>Rectified Digital Imagery
(Georeferenced)</t>
  </si>
  <si>
    <t>Mosaicking</t>
  </si>
  <si>
    <t>Sheet Clipping</t>
  </si>
  <si>
    <t>Planimetrics (2D)</t>
  </si>
  <si>
    <t>CADD Edit</t>
  </si>
  <si>
    <t>Data Merging</t>
  </si>
  <si>
    <t>Photogrammetry Technical Subtotal</t>
  </si>
  <si>
    <t>Frame</t>
  </si>
  <si>
    <t>Image</t>
  </si>
  <si>
    <t>Point</t>
  </si>
  <si>
    <t>Intermediate Bent Structural Design</t>
  </si>
  <si>
    <t>Intermediate Bent Details</t>
  </si>
  <si>
    <t>1.  This sheet to be used by Prime Consultant to calculate the Grand Total fee.</t>
  </si>
  <si>
    <t>2.  Manually enter fee from each subconsultant.  Unused subconsultant rows may be hidden.</t>
  </si>
  <si>
    <t>Enter Name Sub 1</t>
  </si>
  <si>
    <t>Survey (Field)</t>
  </si>
  <si>
    <t>1.  This sheet to be used by Subconsultant to calculate its fee.</t>
  </si>
  <si>
    <t>ESTIMATE OF WORK EFFORT AND COST - SUBCONSULTANT</t>
  </si>
  <si>
    <t xml:space="preserve">3.  For workbooks prepared by subconsultants, their project hours will be totaled in column C. </t>
  </si>
  <si>
    <t xml:space="preserve">Note:  </t>
  </si>
  <si>
    <t>This spreadsheet to be used in Technical Proposal for Districts requiring the Grand Total hours be provided along with percentage distribution by classification.</t>
  </si>
  <si>
    <t>EA section</t>
  </si>
  <si>
    <t>Initial Config</t>
  </si>
  <si>
    <t>EA Add'l Config</t>
  </si>
  <si>
    <t>Structural Geotechnical Subtotal</t>
  </si>
  <si>
    <t>Roadway Geotechnical Subtotal</t>
  </si>
  <si>
    <t>Proposed Design Contract Time:</t>
  </si>
  <si>
    <t>Signalization Analysis Technical Subtotal</t>
  </si>
  <si>
    <t>Sub 2</t>
  </si>
  <si>
    <t>Sub 3</t>
  </si>
  <si>
    <t>Sub 4</t>
  </si>
  <si>
    <t>Sub 5</t>
  </si>
  <si>
    <t>Sub 6</t>
  </si>
  <si>
    <t>Sub 7</t>
  </si>
  <si>
    <t>Sub 8</t>
  </si>
  <si>
    <t>Sub 9</t>
  </si>
  <si>
    <t>Sub 10</t>
  </si>
  <si>
    <t>Sub 11</t>
  </si>
  <si>
    <t>Sub 12</t>
  </si>
  <si>
    <t>Project Staff Hours</t>
  </si>
  <si>
    <t>check</t>
  </si>
  <si>
    <t xml:space="preserve">Notes: </t>
  </si>
  <si>
    <t>RANGE</t>
  </si>
  <si>
    <t>Hours from "Summary" sheet</t>
  </si>
  <si>
    <t>STAFF HOURS</t>
  </si>
  <si>
    <t>ESTIMATE OF WORK EFFORT FOR TECHNICAL PROPOSALS - GRAND TOTAL</t>
  </si>
  <si>
    <t>EMPLOYEE CLASSIFICATION</t>
  </si>
  <si>
    <t>Hours from "Summary" sheet         Grand Total</t>
  </si>
  <si>
    <t>Staff Hour Distribution Percentages - Grand Total</t>
  </si>
  <si>
    <t>ESTIMATE OF WORK EFFORT FOR TECHNICAL PROPOSALS - FIRM TOTAL</t>
  </si>
  <si>
    <t>Staff Hour Distribution Percentages - Firm Total</t>
  </si>
  <si>
    <t>Hours from "Summary" sheet             Firm Total</t>
  </si>
  <si>
    <t>FIRM TOTAL</t>
  </si>
  <si>
    <t>ESTIMATE OF WORK EFFORT AND COST - PRIME CONSULTANT</t>
  </si>
  <si>
    <t>Total Staff Hours From "SH Summary - Firm"</t>
  </si>
  <si>
    <t>Enter Firm Name</t>
  </si>
  <si>
    <t>2.  Staff hours for subconsultants are to be entered manually into columns D through O.</t>
  </si>
  <si>
    <t>Survey Field Days by Subconsultant</t>
  </si>
  <si>
    <t>4 - Person Crew:</t>
  </si>
  <si>
    <t>Survey (Field - if by Prime)</t>
  </si>
  <si>
    <t>French Drain Systems</t>
  </si>
  <si>
    <t>Drainage Wells</t>
  </si>
  <si>
    <t>Design and Production Staffhours</t>
  </si>
  <si>
    <t>Hours per Unit</t>
  </si>
  <si>
    <t xml:space="preserve">Total </t>
  </si>
  <si>
    <t>Task 10</t>
  </si>
  <si>
    <t>Task 11</t>
  </si>
  <si>
    <t>Task 12</t>
  </si>
  <si>
    <t>Task 13</t>
  </si>
  <si>
    <t>Task 14</t>
  </si>
  <si>
    <t>Task 15</t>
  </si>
  <si>
    <t>Task 16</t>
  </si>
  <si>
    <t>General Requirement</t>
  </si>
  <si>
    <t>EA Unit</t>
  </si>
  <si>
    <t>EA Section</t>
  </si>
  <si>
    <t>General Requirements</t>
  </si>
  <si>
    <t>EA Typ. Section</t>
  </si>
  <si>
    <t>EA Case</t>
  </si>
  <si>
    <t>EA Wall</t>
  </si>
  <si>
    <t>no</t>
  </si>
  <si>
    <t>Concrete Box Culvert</t>
  </si>
  <si>
    <t>Strain Poles</t>
  </si>
  <si>
    <t>Block</t>
  </si>
  <si>
    <t>Task 17</t>
  </si>
  <si>
    <t>Task 18</t>
  </si>
  <si>
    <t>10-16</t>
  </si>
  <si>
    <t>Bridge 3</t>
  </si>
  <si>
    <t>Bridge 4</t>
  </si>
  <si>
    <t>Bridge 5</t>
  </si>
  <si>
    <t>Bridge 6</t>
  </si>
  <si>
    <t>Bridge 7</t>
  </si>
  <si>
    <t>Bridge 8</t>
  </si>
  <si>
    <t>Bridge 9</t>
  </si>
  <si>
    <t>Bridge 10</t>
  </si>
  <si>
    <t>17</t>
  </si>
  <si>
    <t>18</t>
  </si>
  <si>
    <t>SH</t>
  </si>
  <si>
    <t>Hours</t>
  </si>
  <si>
    <t>Maintenance Map Cover Sheet</t>
  </si>
  <si>
    <t>Maintenance Map Key Sheet</t>
  </si>
  <si>
    <t>Maintenance Map Detail Sheet</t>
  </si>
  <si>
    <t>9. Structures - Misc. Tasks, Dwgs, Non-Tech.</t>
  </si>
  <si>
    <t>Financial Project Number:</t>
  </si>
  <si>
    <t>Project Name:</t>
  </si>
  <si>
    <t>Name of Consultant:</t>
  </si>
  <si>
    <t>Date:</t>
  </si>
  <si>
    <t>FAP Number:</t>
  </si>
  <si>
    <t>WORK</t>
  </si>
  <si>
    <t>ACTIVITY</t>
  </si>
  <si>
    <t>ON CADD</t>
  </si>
  <si>
    <t>PERCENT</t>
  </si>
  <si>
    <t xml:space="preserve">TOTALS </t>
  </si>
  <si>
    <t>Field Survey Estimate:</t>
  </si>
  <si>
    <t>TOTAL</t>
  </si>
  <si>
    <t>27. Survey (Field &amp; Office Support)</t>
  </si>
  <si>
    <t xml:space="preserve">Name of Consultant:  </t>
  </si>
  <si>
    <t>Survey - Field and Office Support</t>
  </si>
  <si>
    <t>Survey Field Crew Days</t>
  </si>
  <si>
    <t>Project Manager</t>
  </si>
  <si>
    <t>Staff Classification</t>
  </si>
  <si>
    <t>Total Staff Hours</t>
  </si>
  <si>
    <t>Total Staff Cost</t>
  </si>
  <si>
    <t>Staff Classi- fication 2</t>
  </si>
  <si>
    <t>Staff Classi- fication 3</t>
  </si>
  <si>
    <t>Staff Classi- fication 4</t>
  </si>
  <si>
    <t>Staff Classi- fication 5</t>
  </si>
  <si>
    <t>Staff Classi- fication 6</t>
  </si>
  <si>
    <t>Staff Classi- fication 7</t>
  </si>
  <si>
    <t>Staff Classi- fication 8</t>
  </si>
  <si>
    <t>Staff Classi- fication 9</t>
  </si>
  <si>
    <t>Staff Classi- fication 12</t>
  </si>
  <si>
    <t>Staff Classi- fication 10</t>
  </si>
  <si>
    <t>Staff Classi- fication 11</t>
  </si>
  <si>
    <t>Check =</t>
  </si>
  <si>
    <t>4. Roadway Analysis</t>
  </si>
  <si>
    <t>5. Roadway Plans</t>
  </si>
  <si>
    <t>7. Utilities</t>
  </si>
  <si>
    <t>11. Structures - Temporary Bridge</t>
  </si>
  <si>
    <t>Carries to 28.22</t>
  </si>
  <si>
    <t>16. Structures - Movable Span</t>
  </si>
  <si>
    <t>32. Noise Barriers Impact Design Assessment</t>
  </si>
  <si>
    <t>33. Intelligent Transportation Systems Analysis</t>
  </si>
  <si>
    <t>17. Structures - Retaining Walls</t>
  </si>
  <si>
    <t>18. Structures - Miscellaneous</t>
  </si>
  <si>
    <t>21. Signalization Analysis</t>
  </si>
  <si>
    <t>22. Signalization Plans</t>
  </si>
  <si>
    <t>23. Lighting Analysis</t>
  </si>
  <si>
    <t>24. Lighting Plans</t>
  </si>
  <si>
    <t>29. Mapping</t>
  </si>
  <si>
    <t>28. Photogrammetry</t>
  </si>
  <si>
    <t>31. Architecture Development</t>
  </si>
  <si>
    <t xml:space="preserve">Name of Project: </t>
  </si>
  <si>
    <t>54321</t>
  </si>
  <si>
    <t>insert name</t>
  </si>
  <si>
    <t>County:</t>
  </si>
  <si>
    <t>Post Design Services</t>
  </si>
  <si>
    <r>
      <t xml:space="preserve">In spreadsheet tab "Project Information" - add as much information as possible; </t>
    </r>
    <r>
      <rPr>
        <u/>
        <sz val="10"/>
        <rFont val="Arial"/>
        <family val="2"/>
      </rPr>
      <t>minimum data is FPID, Federal Aid No., Project Name, name of consultant and county name.</t>
    </r>
  </si>
  <si>
    <t>Total Project Manager Meetings</t>
  </si>
  <si>
    <t>2.  Do not double count agency meetings between permitting agencies.</t>
  </si>
  <si>
    <t>PM Attendance at Meeting Required?</t>
  </si>
  <si>
    <t>Number</t>
  </si>
  <si>
    <t>Driveways</t>
  </si>
  <si>
    <t>USFWS</t>
  </si>
  <si>
    <t>Meetings are listed below</t>
  </si>
  <si>
    <t>Other Structures</t>
  </si>
  <si>
    <t>Other Signing and Pavement Marking</t>
  </si>
  <si>
    <t>Carries to 21.15</t>
  </si>
  <si>
    <t>Other Geotechnical</t>
  </si>
  <si>
    <t>Meetings listed below</t>
  </si>
  <si>
    <t>Carries to 29.32</t>
  </si>
  <si>
    <t>3.6 - List of Project Manager Meetings</t>
  </si>
  <si>
    <t>Other Drainage Analysis</t>
  </si>
  <si>
    <t>Total Technical Meetings (sum of meetings above)</t>
  </si>
  <si>
    <t>In tab "Fee Sheet - Sub" - enter rates for employee classifications in row 9; subconsultants project number in cell O4; and name of estimator in cell O6.</t>
  </si>
  <si>
    <t>Other meetings</t>
  </si>
  <si>
    <t>enter consultants proj. number</t>
  </si>
  <si>
    <t xml:space="preserve">OVERHEAD: </t>
  </si>
  <si>
    <t>OPERATING MARGIN:</t>
  </si>
  <si>
    <t>FCCM (Facilities Capital Cost Money):</t>
  </si>
  <si>
    <t xml:space="preserve">Subconsultant: </t>
  </si>
  <si>
    <t>Estimator:</t>
  </si>
  <si>
    <t xml:space="preserve">FPN:   </t>
  </si>
  <si>
    <t>FAP No.:</t>
  </si>
  <si>
    <t xml:space="preserve">Estimator: </t>
  </si>
  <si>
    <t>Master CADD File</t>
  </si>
  <si>
    <t>Salary</t>
  </si>
  <si>
    <t>Average</t>
  </si>
  <si>
    <t>Summary of Quantities - Aesthetic Requirements</t>
  </si>
  <si>
    <t>Fender System</t>
  </si>
  <si>
    <t>Fender System Access</t>
  </si>
  <si>
    <t>By</t>
  </si>
  <si>
    <t>Cost By</t>
  </si>
  <si>
    <t>Rate Per</t>
  </si>
  <si>
    <t>Notes:</t>
  </si>
  <si>
    <t>SALARY RELATED COSTS:</t>
  </si>
  <si>
    <t xml:space="preserve"> / day</t>
  </si>
  <si>
    <t>SUBTOTAL ESTIMATED FEE:</t>
  </si>
  <si>
    <t>Optional Services</t>
  </si>
  <si>
    <t>GRAND TOTAL ESTIMATED FEE:</t>
  </si>
  <si>
    <t>Survey Subtotal</t>
  </si>
  <si>
    <t>Make Utility Contacts</t>
  </si>
  <si>
    <t>High Mast Lighting</t>
  </si>
  <si>
    <t>Processing Utility Work by Highway Contractor (UWHC)</t>
  </si>
  <si>
    <t>Contract Plans to UAO(s)</t>
  </si>
  <si>
    <t>1</t>
  </si>
  <si>
    <t>Details</t>
  </si>
  <si>
    <t>Temporary Proprietary Walls</t>
  </si>
  <si>
    <t>Design</t>
  </si>
  <si>
    <t>EA Design</t>
  </si>
  <si>
    <t xml:space="preserve">General Notes </t>
  </si>
  <si>
    <t>Sections and Details</t>
  </si>
  <si>
    <t>EA ALT</t>
  </si>
  <si>
    <t>EA Type</t>
  </si>
  <si>
    <t>EA End Bent</t>
  </si>
  <si>
    <t>EA Analysis</t>
  </si>
  <si>
    <t xml:space="preserve">EA Design </t>
  </si>
  <si>
    <t>Per Beam</t>
  </si>
  <si>
    <t>Riser Diagram, Details, and Partial Plans</t>
  </si>
  <si>
    <t>Alternative Evaluation with FDOT</t>
  </si>
  <si>
    <t>Local Agency (cities, counties)</t>
  </si>
  <si>
    <t>Noise Barrier Evaluation</t>
  </si>
  <si>
    <t>Noise Barrier Impact Design Assessment in the Design Phase  Technical Subtotal</t>
  </si>
  <si>
    <t>Noise Barrier Impact Design Assessment in the Design Phase  Nontechnical Subtotal</t>
  </si>
  <si>
    <t>Structures - Summary and Miscellaneous Tasks and Drawings Subtotal</t>
  </si>
  <si>
    <t>Structures Nontechnical Subtotal</t>
  </si>
  <si>
    <t>10. Structures - Bridge Development Report Total</t>
  </si>
  <si>
    <t>Bascule Pier Dimensions - Detailing</t>
  </si>
  <si>
    <t>17. Structures - Retaining Walls Total</t>
  </si>
  <si>
    <t>Signing and Pavement Marking Analysis Nontechnical Subtotal</t>
  </si>
  <si>
    <t>Signalization Analysis Nontechnical Subtotal</t>
  </si>
  <si>
    <t>21. Signalization Analysis Total</t>
  </si>
  <si>
    <t>Lighting Analysis Nontechnical Subtotal</t>
  </si>
  <si>
    <t>Photogrammetry Nontechnical Subtotal</t>
  </si>
  <si>
    <t>Mapping Nontechnical Subtotal</t>
  </si>
  <si>
    <t>Geotechnical Nontechnical Subtotal</t>
  </si>
  <si>
    <t>Mechanical Plans Technical Subtotal</t>
  </si>
  <si>
    <t>Plumbing Plans Technical Subtotal</t>
  </si>
  <si>
    <t>Fire Protection Plans Technical Subtotal</t>
  </si>
  <si>
    <t>Electrical Plans Technical Subtotal</t>
  </si>
  <si>
    <t>Intelligent Transportation Systems Analysis Technical Subtotal</t>
  </si>
  <si>
    <t>Intelligent Transportation Systems Analysis Nontechnical Subtotal</t>
  </si>
  <si>
    <t>33. Intelligent Transportation Systems Analysis Total</t>
  </si>
  <si>
    <t>Communications Plan Analysis</t>
  </si>
  <si>
    <t>Lightning Protection Analysis</t>
  </si>
  <si>
    <t>Power Subsystem</t>
  </si>
  <si>
    <t>Existing ITS System</t>
  </si>
  <si>
    <t>Queue Analysis</t>
  </si>
  <si>
    <t>Reference and Master ITS Design File</t>
  </si>
  <si>
    <t>Reference and Master Communications Design File</t>
  </si>
  <si>
    <t>Other ITS Analyses</t>
  </si>
  <si>
    <t>Intelligent Transportation System Plans Technical Subtotal</t>
  </si>
  <si>
    <t>Typical and Special Details</t>
  </si>
  <si>
    <t>ITS Communications Plans</t>
  </si>
  <si>
    <t>Fiber Optic Splice Diagrams</t>
  </si>
  <si>
    <t>Lightning Protection Plans</t>
  </si>
  <si>
    <t>Overhead/Cantilever Sign Structure</t>
  </si>
  <si>
    <t>Other Overhead Sign Structures (Long Span, Monotube, etc.)</t>
  </si>
  <si>
    <t>Interim Standards</t>
  </si>
  <si>
    <t>34. Intelligent Transportation System Plans Total</t>
  </si>
  <si>
    <t>Other Retaining Walls and Bulkheads</t>
  </si>
  <si>
    <t>EA Extension</t>
  </si>
  <si>
    <t>Flight Operations</t>
  </si>
  <si>
    <t>Fixed Wing</t>
  </si>
  <si>
    <t>Rotary Wing</t>
  </si>
  <si>
    <t>Flight Crew only</t>
  </si>
  <si>
    <t>Ortho Generation</t>
  </si>
  <si>
    <t>Drainage Basin</t>
  </si>
  <si>
    <t>Miscellaneous</t>
  </si>
  <si>
    <t>Lidar</t>
  </si>
  <si>
    <t>Surfaces</t>
  </si>
  <si>
    <t>Digital Elevation Model</t>
  </si>
  <si>
    <t>Digital Terrain Model</t>
  </si>
  <si>
    <t>Topographics (3D)</t>
  </si>
  <si>
    <t>Enter in formula for CADD Edit</t>
  </si>
  <si>
    <t xml:space="preserve">Wall Plan and Elevations </t>
  </si>
  <si>
    <t>Concrete Box Culverts</t>
  </si>
  <si>
    <t>Concrete Box Culverts Extensions</t>
  </si>
  <si>
    <t>Steel Strain Poles</t>
  </si>
  <si>
    <t>Concrete Strain Poles</t>
  </si>
  <si>
    <t>Mast Arms</t>
  </si>
  <si>
    <t>Cantilever Sign Structures</t>
  </si>
  <si>
    <t>Overhead Span Sign Structures</t>
  </si>
  <si>
    <t>Monotube Overhead Sign Structure</t>
  </si>
  <si>
    <t>Bridge Mounted Signs (Attached to Superstr.)</t>
  </si>
  <si>
    <t>Control Drawings</t>
  </si>
  <si>
    <t>Aesthetic Details</t>
  </si>
  <si>
    <t>Special Structures</t>
  </si>
  <si>
    <t>Data Collection</t>
  </si>
  <si>
    <t>Site Inventory and Analysis</t>
  </si>
  <si>
    <t xml:space="preserve">Planting Design </t>
  </si>
  <si>
    <t>Irrigation Design</t>
  </si>
  <si>
    <t>Hardscape Design</t>
  </si>
  <si>
    <t>Cost Estimates</t>
  </si>
  <si>
    <t>Planting Details and Notes</t>
  </si>
  <si>
    <t>Irrigation Plans for Linear Roadway Project</t>
  </si>
  <si>
    <t>Irrigation Plans for Interchange and Toll Plazas</t>
  </si>
  <si>
    <t>Irrigation Details and Notes</t>
  </si>
  <si>
    <t>Hardscape Plans</t>
  </si>
  <si>
    <t>Hardscape Details and Notes</t>
  </si>
  <si>
    <t>Roadway Analysis Nontechnical Subtotal</t>
  </si>
  <si>
    <t>Drainage Analysis Nontechnical Subtotal</t>
  </si>
  <si>
    <t xml:space="preserve">Final Report </t>
  </si>
  <si>
    <t>Preliminary Report - BDR</t>
  </si>
  <si>
    <t>Activity</t>
  </si>
  <si>
    <t>Activity No.</t>
  </si>
  <si>
    <t>Roadway Analysis</t>
  </si>
  <si>
    <t>Drainage Analysis</t>
  </si>
  <si>
    <t>Roadway Plans</t>
  </si>
  <si>
    <t>BDR</t>
  </si>
  <si>
    <t>Signalization Analysis</t>
  </si>
  <si>
    <t>Signalization Plans</t>
  </si>
  <si>
    <t>Lighting Analysis</t>
  </si>
  <si>
    <t>Lighting Plans</t>
  </si>
  <si>
    <t>Mapping</t>
  </si>
  <si>
    <t>Architecture</t>
  </si>
  <si>
    <t>Hours/ Unit</t>
  </si>
  <si>
    <t xml:space="preserve">Technical Meetings </t>
  </si>
  <si>
    <t>Wingwall Geometry and Design</t>
  </si>
  <si>
    <t>Pier Construction Loads</t>
  </si>
  <si>
    <t>Superimposed Dead Loads</t>
  </si>
  <si>
    <t>Transverse Analysis</t>
  </si>
  <si>
    <t>Superstructure Design</t>
  </si>
  <si>
    <t>Typical Segment</t>
  </si>
  <si>
    <t>Pier Segment</t>
  </si>
  <si>
    <t>Blister Details</t>
  </si>
  <si>
    <t>Deviator Blocks</t>
  </si>
  <si>
    <t>Bearings</t>
  </si>
  <si>
    <t>Special Analysis</t>
  </si>
  <si>
    <t>Typical Sections</t>
  </si>
  <si>
    <t>Typical Segments</t>
  </si>
  <si>
    <t xml:space="preserve">Variable Depth Segments </t>
  </si>
  <si>
    <t>Pier Segments</t>
  </si>
  <si>
    <t>Expansion Joint Segments</t>
  </si>
  <si>
    <t>CIP Closure Joint Details</t>
  </si>
  <si>
    <t>Casting Geometry</t>
  </si>
  <si>
    <t>Post-Tensioning Details</t>
  </si>
  <si>
    <t>Bulkhead Details</t>
  </si>
  <si>
    <t>Temporary Post-Tensioning</t>
  </si>
  <si>
    <t>Anchorage Blisters</t>
  </si>
  <si>
    <t>Deviation Blocks</t>
  </si>
  <si>
    <t>Erection Sequence and Details</t>
  </si>
  <si>
    <t>Access Opening Details</t>
  </si>
  <si>
    <t>Vermin Screen Details</t>
  </si>
  <si>
    <t>Railing Details</t>
  </si>
  <si>
    <t>Architectural Details</t>
  </si>
  <si>
    <t>Special Systems</t>
  </si>
  <si>
    <t>Final Design Bascule Pier</t>
  </si>
  <si>
    <t>Pier Deck</t>
  </si>
  <si>
    <t>Load Shoe Columns</t>
  </si>
  <si>
    <t>Trunnion Columns</t>
  </si>
  <si>
    <t>Foundations</t>
  </si>
  <si>
    <t>Footing</t>
  </si>
  <si>
    <t>Seal</t>
  </si>
  <si>
    <t>Bascule Pier Deck Elevations</t>
  </si>
  <si>
    <t>EA Pier</t>
  </si>
  <si>
    <t>Pier Plan Views</t>
  </si>
  <si>
    <t>Pier Elevation Views</t>
  </si>
  <si>
    <t>Pier Sections</t>
  </si>
  <si>
    <t>Bascule Pier Reinforcing Details</t>
  </si>
  <si>
    <t>Pier Reinforcing</t>
  </si>
  <si>
    <t>Bascule Pier Miscellaneous Details</t>
  </si>
  <si>
    <t>Pier Barrier Details</t>
  </si>
  <si>
    <t>Stair Details</t>
  </si>
  <si>
    <t>Handrail Details</t>
  </si>
  <si>
    <t>Pier Equipment</t>
  </si>
  <si>
    <t>Bascule Leaf Design</t>
  </si>
  <si>
    <t>Deck Design</t>
  </si>
  <si>
    <t>Sidewalk Design</t>
  </si>
  <si>
    <t>Stringer Design</t>
  </si>
  <si>
    <t>Typical Floorbeam Design</t>
  </si>
  <si>
    <t>End Floorbeam Design</t>
  </si>
  <si>
    <t>Deep Floorbeam Design</t>
  </si>
  <si>
    <t>Sidewalk Bracket Design</t>
  </si>
  <si>
    <t>Roadway Bracket Design</t>
  </si>
  <si>
    <t>Main Girder Influence Lines</t>
  </si>
  <si>
    <t>Main Girder Design</t>
  </si>
  <si>
    <t>Trunnion Girder Design</t>
  </si>
  <si>
    <t>Main Girder Camber Data</t>
  </si>
  <si>
    <t>Grand       Total</t>
  </si>
  <si>
    <t>Firm    Total</t>
  </si>
  <si>
    <t>Name of Prime / Subconsultant:</t>
  </si>
  <si>
    <t>Enter name of prime or subconsultant</t>
  </si>
  <si>
    <t>enter name of county</t>
  </si>
  <si>
    <t xml:space="preserve">Consultant Name:  </t>
  </si>
  <si>
    <t xml:space="preserve">Consultant No.:  </t>
  </si>
  <si>
    <t xml:space="preserve">Date:  </t>
  </si>
  <si>
    <t xml:space="preserve">Estimator:  </t>
  </si>
  <si>
    <t xml:space="preserve">Project Name:  </t>
  </si>
  <si>
    <t>Leaf Lateral Bracing Design</t>
  </si>
  <si>
    <t>Counterweight Design</t>
  </si>
  <si>
    <t>Live Load Shoe Design</t>
  </si>
  <si>
    <t>Barrier Design</t>
  </si>
  <si>
    <t>Deck Elevations</t>
  </si>
  <si>
    <t>Balance Calculations</t>
  </si>
  <si>
    <t>Bascule Leaf Detailing</t>
  </si>
  <si>
    <t>Bascule GP&amp;E</t>
  </si>
  <si>
    <t>Bascule Leaf Notes</t>
  </si>
  <si>
    <t>Girder Details</t>
  </si>
  <si>
    <t>Camber Layout</t>
  </si>
  <si>
    <t>Floor Beams</t>
  </si>
  <si>
    <t>Counterweight Girder/Box</t>
  </si>
  <si>
    <t>Trunnion Girder</t>
  </si>
  <si>
    <t>Cylinder Girder</t>
  </si>
  <si>
    <t>Lateral Bracing Details</t>
  </si>
  <si>
    <t>Counterweight Bracing Details</t>
  </si>
  <si>
    <t>Joint Details</t>
  </si>
  <si>
    <t>Traffic Barrier Details</t>
  </si>
  <si>
    <t>Pedestrian Rail and Support Details</t>
  </si>
  <si>
    <t>Curb and Sidewalk Details</t>
  </si>
  <si>
    <t>Counterweight Details</t>
  </si>
  <si>
    <t>Stress Table or Influence Lines</t>
  </si>
  <si>
    <t>Mechanical Design</t>
  </si>
  <si>
    <t>Final Power Requirements</t>
  </si>
  <si>
    <t>Trunnion Assembly</t>
  </si>
  <si>
    <t>Span Locks</t>
  </si>
  <si>
    <t>Sump Pumps</t>
  </si>
  <si>
    <t xml:space="preserve">Mechanical Drive Design </t>
  </si>
  <si>
    <t>Drive Shafts, Couplings, Keys, Bearings and Supports</t>
  </si>
  <si>
    <t>Rack &amp; Pinion, Bearings and Supports</t>
  </si>
  <si>
    <t>Drive Train</t>
  </si>
  <si>
    <t>Motor Brakes &amp; Machinery Brakes</t>
  </si>
  <si>
    <t>FDOT STAFF HOUR ESTIMATION</t>
  </si>
  <si>
    <t>Hydraulic Drive Design</t>
  </si>
  <si>
    <t>Hydraulic Drive</t>
  </si>
  <si>
    <t>Machinery Detailing</t>
  </si>
  <si>
    <t>Machinery Layout</t>
  </si>
  <si>
    <t>Machinery Elevation</t>
  </si>
  <si>
    <t>Machinery Section</t>
  </si>
  <si>
    <t>Drive Details</t>
  </si>
  <si>
    <t>Electrical Design</t>
  </si>
  <si>
    <t>Load Analysis</t>
  </si>
  <si>
    <t>Power Distribution</t>
  </si>
  <si>
    <t>Drive Equipment</t>
  </si>
  <si>
    <t>Bridge Controls</t>
  </si>
  <si>
    <t>Grounding</t>
  </si>
  <si>
    <t>Pier Lighting</t>
  </si>
  <si>
    <t>Electrical Detailing</t>
  </si>
  <si>
    <t>Electrical Symbols and Abbreviations</t>
  </si>
  <si>
    <t>Single/Three Line Diagram</t>
  </si>
  <si>
    <t>Panelboard and Light Fixture Schedules</t>
  </si>
  <si>
    <t>Wire and Conduit Schedules and Diagrams</t>
  </si>
  <si>
    <t>Control Desk/Panel Layout</t>
  </si>
  <si>
    <t>Control Schematics</t>
  </si>
  <si>
    <t>PLC Logic</t>
  </si>
  <si>
    <t>Communication System</t>
  </si>
  <si>
    <t>Enter project name &amp; description</t>
  </si>
  <si>
    <t>FDOT Traffic Operations</t>
  </si>
  <si>
    <t>FDOT Traffic Design</t>
  </si>
  <si>
    <t>FDOT Lighting Design</t>
  </si>
  <si>
    <t>Airport authority</t>
  </si>
  <si>
    <t>FDOT</t>
  </si>
  <si>
    <t>Local Governments (cities)</t>
  </si>
  <si>
    <t>Local Governments (counties)</t>
  </si>
  <si>
    <t>FDOT Drainage</t>
  </si>
  <si>
    <t>ROW &amp; Mapping</t>
  </si>
  <si>
    <t>FFWCC</t>
  </si>
  <si>
    <t>FDOT (kickoff, concept review)</t>
  </si>
  <si>
    <t>Complete the information in Steps 1 - 5 above.</t>
  </si>
  <si>
    <t>Requirements will vary by District.  A typical submittal would be the "Summary", "Staff Hour Summary -- Grand Total" and "Staff Hour Summary-Firm" completed by the prime consultant along with the "Staff Hour Summary - Firm" completed by each subconsultant.</t>
  </si>
  <si>
    <t>Complete the information in Steps 1 - 6 above.</t>
  </si>
  <si>
    <t>Add subconsultant staff hours to "CITS".</t>
  </si>
  <si>
    <t>Navigation Lighting Details</t>
  </si>
  <si>
    <t>Pedestrian Gate, Traffic Gate and Barrier Details</t>
  </si>
  <si>
    <t>Submarine Cable</t>
  </si>
  <si>
    <t>Control House</t>
  </si>
  <si>
    <t>Architectural Design</t>
  </si>
  <si>
    <t>Structural Design</t>
  </si>
  <si>
    <t>Structural Details</t>
  </si>
  <si>
    <t>HVAC/Plumbing Design</t>
  </si>
  <si>
    <t>Load Rating</t>
  </si>
  <si>
    <t>Progress Meetings (if required by FDOT)</t>
  </si>
  <si>
    <t>Railroads</t>
  </si>
  <si>
    <t>Horizontal Wall Geometry</t>
  </si>
  <si>
    <t>Per Wall</t>
  </si>
  <si>
    <t>Permanent Proprietary Walls</t>
  </si>
  <si>
    <t>Vertical Wall Geometry</t>
  </si>
  <si>
    <t>Semi-Standard Drawings</t>
  </si>
  <si>
    <t>Wall Plan and Elevations (Control Drawings)</t>
  </si>
  <si>
    <t>Bridge 1</t>
  </si>
  <si>
    <t>Bridge 2</t>
  </si>
  <si>
    <t>General Notes and Bid Item Notes</t>
  </si>
  <si>
    <t>Incorporate Report of Core Borings</t>
  </si>
  <si>
    <t>Existing Bridge Plans</t>
  </si>
  <si>
    <t>Temporary Bridge</t>
  </si>
  <si>
    <t>Movable Span</t>
  </si>
  <si>
    <t>Retaining Walls</t>
  </si>
  <si>
    <t>Miscellaneous Structures</t>
  </si>
  <si>
    <t>%</t>
  </si>
  <si>
    <t>Total</t>
  </si>
  <si>
    <t>Bridge Geometry</t>
  </si>
  <si>
    <t>Ship Impact Data Collection</t>
  </si>
  <si>
    <t>Ship Impact Criteria</t>
  </si>
  <si>
    <t>Superstructure Alternatives</t>
  </si>
  <si>
    <t>Foundation &amp; Substructure Alternatives</t>
  </si>
  <si>
    <t>Deep Foundations</t>
  </si>
  <si>
    <t>Aesthetics</t>
  </si>
  <si>
    <t>Constructibility Requirements</t>
  </si>
  <si>
    <t>Quantity and Cost Estimates</t>
  </si>
  <si>
    <t>Exhibits</t>
  </si>
  <si>
    <t>Report Preparation</t>
  </si>
  <si>
    <t>BDR Submittal Package</t>
  </si>
  <si>
    <t>Construction Staging</t>
  </si>
  <si>
    <t>General Layout Design and Plans</t>
  </si>
  <si>
    <t>Overall Bridge Final Geometry</t>
  </si>
  <si>
    <t>Expansion/Contraction Analysis</t>
  </si>
  <si>
    <t>General Plan and Elevation</t>
  </si>
  <si>
    <t>Approach Slab Plan and Details</t>
  </si>
  <si>
    <t>Miscellaneous Details</t>
  </si>
  <si>
    <t>End Bent Design and Plans</t>
  </si>
  <si>
    <t>End Bent Geometry</t>
  </si>
  <si>
    <t>End Bent Structural Design</t>
  </si>
  <si>
    <t>End Bent Plan and Elevation</t>
  </si>
  <si>
    <t>End Bent Details</t>
  </si>
  <si>
    <t>Intermediate Bent Design and Plans</t>
  </si>
  <si>
    <t>Bent Geometry</t>
  </si>
  <si>
    <t>Bent Stability Analysis</t>
  </si>
  <si>
    <t>Bent Structural Design</t>
  </si>
  <si>
    <t>Bent Plan and Elevation</t>
  </si>
  <si>
    <t>Bent Details</t>
  </si>
  <si>
    <t>Total Range</t>
  </si>
  <si>
    <t>PSM</t>
  </si>
  <si>
    <t>Data Compiler</t>
  </si>
  <si>
    <t>Map/Data Editor</t>
  </si>
  <si>
    <t>Ortho Analyst</t>
  </si>
  <si>
    <t>Lab Processor</t>
  </si>
  <si>
    <t>Flight Crew</t>
  </si>
  <si>
    <t xml:space="preserve">Frame </t>
  </si>
  <si>
    <t>Flight crew only</t>
  </si>
  <si>
    <t>Compiler only</t>
  </si>
  <si>
    <t>PSM only</t>
  </si>
  <si>
    <t>Complier only</t>
  </si>
  <si>
    <t>Mobilization</t>
  </si>
  <si>
    <t xml:space="preserve">Hour </t>
  </si>
  <si>
    <t xml:space="preserve">Mile </t>
  </si>
  <si>
    <t>Ortho Analyst only</t>
  </si>
  <si>
    <t>Lab Processor only</t>
  </si>
  <si>
    <t>Map/Data Editor only</t>
  </si>
  <si>
    <t>Foundation Layout</t>
  </si>
  <si>
    <t>Finish Grade Elevation Calculation</t>
  </si>
  <si>
    <t>Finish Grade Elevations</t>
  </si>
  <si>
    <t>Bridge Deck Design</t>
  </si>
  <si>
    <t>Prestressed Slab Unit Design</t>
  </si>
  <si>
    <t>Reinforcing Bar Lists</t>
  </si>
  <si>
    <t>Reinforcing Bar List</t>
  </si>
  <si>
    <t>Cast-in-Place Slab Bridges</t>
  </si>
  <si>
    <t>Superstructure Plan</t>
  </si>
  <si>
    <t>Superstructure Sections and Details</t>
  </si>
  <si>
    <t>Prestressed Slab Unit Bridges</t>
  </si>
  <si>
    <t>EA design</t>
  </si>
  <si>
    <t>Prestressed Slab Unit Layout</t>
  </si>
  <si>
    <t>Prestressed Slab Unit Details and Schedule</t>
  </si>
  <si>
    <t>Deck Topping Reinforcing Layout</t>
  </si>
  <si>
    <t>Wingwall Design and Geometry</t>
  </si>
  <si>
    <t>EA Bent</t>
  </si>
  <si>
    <t>EA bent</t>
  </si>
  <si>
    <t>Pier Design and Plans</t>
  </si>
  <si>
    <t>Pier Geometry</t>
  </si>
  <si>
    <t>EA pier</t>
  </si>
  <si>
    <t>Pier Stability Analysis</t>
  </si>
  <si>
    <t>Pier Structural Design</t>
  </si>
  <si>
    <t>Pier Plan and Elevation</t>
  </si>
  <si>
    <t>Pier Details</t>
  </si>
  <si>
    <t>Superstructure Deck Design and Plans</t>
  </si>
  <si>
    <t>Finish Grade Elevation (FGE) Calculation</t>
  </si>
  <si>
    <t>Subdivisions / Property Lines</t>
  </si>
  <si>
    <t>Utilities</t>
  </si>
  <si>
    <t>Short Span Concrete Bridge</t>
  </si>
  <si>
    <t>Medium Span Concrete Bridge</t>
  </si>
  <si>
    <t>Structural Steel  Bridge</t>
  </si>
  <si>
    <t>Segmental Concrete Bridge</t>
  </si>
  <si>
    <t>Signing &amp; Pavement Marking Analysis</t>
  </si>
  <si>
    <t>Signing &amp; Pavement Marking Plans</t>
  </si>
  <si>
    <t>Architecture Development</t>
  </si>
  <si>
    <t>Noise Barriers Impact Design Assessment</t>
  </si>
  <si>
    <t>ITS Analysis</t>
  </si>
  <si>
    <t>ITS Plans</t>
  </si>
  <si>
    <t>3. Project General and Project Common Tasks</t>
  </si>
  <si>
    <t>Structures - Summary, Misc. Tasks, Dwgs.</t>
  </si>
  <si>
    <t>Project Common and General Tasks</t>
  </si>
  <si>
    <t>10. Structures - Bridge Development Report</t>
  </si>
  <si>
    <t>12. Structures - Short Span Concrete Bridge</t>
  </si>
  <si>
    <t>13. Structures - Medium Span Concrete Bridge</t>
  </si>
  <si>
    <t>14. Structures - Structural Steel Bridge</t>
  </si>
  <si>
    <t>15. Structures - Segmental Concrete Bridge</t>
  </si>
  <si>
    <t>19. Signing &amp; Pavement Marking Analysis</t>
  </si>
  <si>
    <t>20. Signing &amp; Pavement Marking Plans</t>
  </si>
  <si>
    <t>Bridge Deck Reinforcing and Concrete Quantities</t>
  </si>
  <si>
    <t>Superstructure Section</t>
  </si>
  <si>
    <t>Preparation of Reinforcing Bar List</t>
  </si>
  <si>
    <t>Miscellaneous Superstructure Details</t>
  </si>
  <si>
    <t>Continuous Concrete Girder Design</t>
  </si>
  <si>
    <t>Longitudinal Analysis</t>
  </si>
  <si>
    <t>Section Properties</t>
  </si>
  <si>
    <t>Material Properties</t>
  </si>
  <si>
    <t>Construction Sequence</t>
  </si>
  <si>
    <t>Tendon Layouts</t>
  </si>
  <si>
    <t>Live Load Analysis</t>
  </si>
  <si>
    <t>Temperature Gradient</t>
  </si>
  <si>
    <t>Time Dependent Analysis</t>
  </si>
  <si>
    <t>Stress Summary</t>
  </si>
  <si>
    <t>Ultimate Moments</t>
  </si>
  <si>
    <t>Ultimate Shear</t>
  </si>
  <si>
    <t>Construction Loading</t>
  </si>
  <si>
    <t>Framing Plan</t>
  </si>
  <si>
    <t>Girder Elevation</t>
  </si>
  <si>
    <t>Structural Steel Details</t>
  </si>
  <si>
    <t>Splice Details</t>
  </si>
  <si>
    <t>Girder Deflections and Camber</t>
  </si>
  <si>
    <t>Simple Span Concrete Design</t>
  </si>
  <si>
    <t xml:space="preserve">Prestressed Beam </t>
  </si>
  <si>
    <t xml:space="preserve">Prestressed Beam Schedules </t>
  </si>
  <si>
    <t>Superstructure Plans</t>
  </si>
  <si>
    <t>Expansion Joints</t>
  </si>
  <si>
    <t>Miscellaneous Bridge Deck Details</t>
  </si>
  <si>
    <t>Structural Steel Plate Girder Design</t>
  </si>
  <si>
    <t>Unit Modeling</t>
  </si>
  <si>
    <t>Section Design</t>
  </si>
  <si>
    <t>Stiffener Design and Locations</t>
  </si>
  <si>
    <t>Connections</t>
  </si>
  <si>
    <t>Splice Design</t>
  </si>
  <si>
    <t>Shear Stud Connectors</t>
  </si>
  <si>
    <t>Deflection Analysis</t>
  </si>
  <si>
    <t>Structural Steel Box Girder Design</t>
  </si>
  <si>
    <t>Final Bridge Geometry</t>
  </si>
  <si>
    <t>Casting Geometry Calculation</t>
  </si>
  <si>
    <t>Finish Grade Geometry Calculation</t>
  </si>
  <si>
    <t>Construction Schedule</t>
  </si>
  <si>
    <t>Overhead Street Name Sign Design</t>
  </si>
  <si>
    <t>Pole Elevation Analysis</t>
  </si>
  <si>
    <t>Design Documentation</t>
  </si>
  <si>
    <t>Traffic Signal Operation Report</t>
  </si>
  <si>
    <t>Phase Reviews</t>
  </si>
  <si>
    <t>Hour / Unit</t>
  </si>
  <si>
    <t>Lightning and Surge Suppression</t>
  </si>
  <si>
    <t>Electrical Plan and Elevation</t>
  </si>
  <si>
    <t>Cast-in-Place Retaining Walls</t>
  </si>
  <si>
    <t xml:space="preserve">General Notes, Tables and Misc. Details </t>
  </si>
  <si>
    <t>18. Structures - Miscellaneous Total</t>
  </si>
  <si>
    <t>Overhead/Cantilever Sign Structures</t>
  </si>
  <si>
    <t>Signing and Pavement Marking Analysis Technical Subtotal</t>
  </si>
  <si>
    <t>19. Signing and Pavement Marking Analysis Total</t>
  </si>
  <si>
    <t>Multi-Post Sign Support Calculations</t>
  </si>
  <si>
    <t>Sign Panel Design</t>
  </si>
  <si>
    <t>Queue Length Analysis</t>
  </si>
  <si>
    <t>Signing and Pavement Marking Plans Technical Subtotal</t>
  </si>
  <si>
    <t>20. Signing and Pavement Marking Plans Total</t>
  </si>
  <si>
    <t>Power Company (service point coordination)</t>
  </si>
  <si>
    <t>Maintaining Agency (cities, counties)</t>
  </si>
  <si>
    <t>Other Signalization Analysis</t>
  </si>
  <si>
    <t>Guide Sign Worksheet</t>
  </si>
  <si>
    <t>Mast Arm/Monotube Tabulation Sheet</t>
  </si>
  <si>
    <t>FDEP Lighting (coast areas)</t>
  </si>
  <si>
    <t>FDEP Coordination and Report</t>
  </si>
  <si>
    <t>Other Lighting Analysis</t>
  </si>
  <si>
    <t>Pole Data, Legend and Criteria</t>
  </si>
  <si>
    <t>Utility Owners</t>
  </si>
  <si>
    <t>Local Agency for Tree Removal</t>
  </si>
  <si>
    <t>Local Citizen Group(s)</t>
  </si>
  <si>
    <t>Outdoor Advertising</t>
  </si>
  <si>
    <t>Planting Plans (Interchanges and Toll Plazas)</t>
  </si>
  <si>
    <t>Maintenance Plan</t>
  </si>
  <si>
    <t>Permits</t>
  </si>
  <si>
    <t>Only if LBR tests are required</t>
  </si>
  <si>
    <t>Railroad, Transit, and/or Airport Coordination</t>
  </si>
  <si>
    <t>Pavement Type Selection Report</t>
  </si>
  <si>
    <t>Cross-Slope Correction</t>
  </si>
  <si>
    <t>Horizontal /Vertical Master Design Files</t>
  </si>
  <si>
    <t>Typical Section Details</t>
  </si>
  <si>
    <t xml:space="preserve">Field Work </t>
  </si>
  <si>
    <t>Pond Site Alternatives</t>
  </si>
  <si>
    <t>Species Surveys</t>
  </si>
  <si>
    <t>Complete and Submit All Required Wetland Permit Applications</t>
  </si>
  <si>
    <t>Complete and Submit All Required Species Permit Applications</t>
  </si>
  <si>
    <t>Environmental Clearances/Reevaluations</t>
  </si>
  <si>
    <t>NEPA or SEIR Reevaluation</t>
  </si>
  <si>
    <t>Wetland Impact Analysis</t>
  </si>
  <si>
    <t>Contamination Impact Analysis</t>
  </si>
  <si>
    <t>Asbestos Survey</t>
  </si>
  <si>
    <t>NMFS</t>
  </si>
  <si>
    <t>Load Rating for damaged/widened structures</t>
  </si>
  <si>
    <t>When ONLY 30% plans are final deliverable, use Task Nos. as shown for applicable bridge types for project Activities 12 thru 16.  Staffhours to be negotiated and scaled appropriately.</t>
  </si>
  <si>
    <t>Beam Stability</t>
  </si>
  <si>
    <t>Beam/girder stability</t>
  </si>
  <si>
    <t>Bearing pad and bearing plate design</t>
  </si>
  <si>
    <t>Type/
Span</t>
  </si>
  <si>
    <t>Bearing pad and bearing plate details</t>
  </si>
  <si>
    <t>Bearing</t>
  </si>
  <si>
    <t>Erection Scheme</t>
  </si>
  <si>
    <t>Erection scheme analysis</t>
  </si>
  <si>
    <t>EA
Critical
Stage</t>
  </si>
  <si>
    <t>Erection scheme</t>
  </si>
  <si>
    <t>Text
Pages</t>
  </si>
  <si>
    <t>Stair Section, Enlarged Stair Plan and Details</t>
  </si>
  <si>
    <t>31.34.1</t>
  </si>
  <si>
    <t>31.34.2</t>
  </si>
  <si>
    <t>31.34.3</t>
  </si>
  <si>
    <t>31.34.4</t>
  </si>
  <si>
    <t>31.34.5</t>
  </si>
  <si>
    <t>31.34.6</t>
  </si>
  <si>
    <t>31.34.7</t>
  </si>
  <si>
    <t>31.64.1</t>
  </si>
  <si>
    <t>31.64.2</t>
  </si>
  <si>
    <t>31.64.3</t>
  </si>
  <si>
    <t>31.64.4</t>
  </si>
  <si>
    <t>31.64.5</t>
  </si>
  <si>
    <t>31.64.6</t>
  </si>
  <si>
    <t>31.64.7</t>
  </si>
  <si>
    <t>31.83.1</t>
  </si>
  <si>
    <t>31.83.2</t>
  </si>
  <si>
    <t>31.83.3</t>
  </si>
  <si>
    <t>31.83.4</t>
  </si>
  <si>
    <t>31.83.5</t>
  </si>
  <si>
    <t>31.83.6</t>
  </si>
  <si>
    <t>31.83.7</t>
  </si>
  <si>
    <t>31.98.1</t>
  </si>
  <si>
    <t>31.98.2</t>
  </si>
  <si>
    <t>31.98.3</t>
  </si>
  <si>
    <t>31.98.4</t>
  </si>
  <si>
    <t>31.98.5</t>
  </si>
  <si>
    <t>31.98.6</t>
  </si>
  <si>
    <t>31.98.7</t>
  </si>
  <si>
    <t>31.111.1</t>
  </si>
  <si>
    <t>31.111.2</t>
  </si>
  <si>
    <t>31.111.3</t>
  </si>
  <si>
    <t>31.111.4</t>
  </si>
  <si>
    <t>31.111.5</t>
  </si>
  <si>
    <t>31.111.6</t>
  </si>
  <si>
    <t>31.111.7</t>
  </si>
  <si>
    <t>31.137.1</t>
  </si>
  <si>
    <t>31.137.2</t>
  </si>
  <si>
    <t>31.137.3</t>
  </si>
  <si>
    <t>31.137.4</t>
  </si>
  <si>
    <t>31.137.5</t>
  </si>
  <si>
    <t>31.137.6</t>
  </si>
  <si>
    <t>31.137.7</t>
  </si>
  <si>
    <t>LEED Certification</t>
  </si>
  <si>
    <t>Building Information Modeling (BIM)</t>
  </si>
  <si>
    <t>Project</t>
  </si>
  <si>
    <t>- -</t>
  </si>
  <si>
    <t>Using AutoCad Revit or a similar program for the production of construction documents does not cost the Client/Owner any additional design fee. However, the proportion of the fee is more front loaded because of the design process. The creation of the 3D model is part of the design and must be converted into 2D to print the construction documents. The additional use of the Virtual 3D model can provide additional advantages and services, but at an additional cost. Another very useful feature is the user's ability to visualize the spaces in 3D early on as part of the approval process.</t>
  </si>
  <si>
    <t>8.14.4</t>
  </si>
  <si>
    <t>Noise Barrier Walls (Ground Mount)</t>
  </si>
  <si>
    <t>Design of Ditches</t>
  </si>
  <si>
    <t>35. Geotechnical</t>
  </si>
  <si>
    <t>Senior LiDAR Technician</t>
  </si>
  <si>
    <t>LiDAR Technician</t>
  </si>
  <si>
    <t>LiDAR Operator</t>
  </si>
  <si>
    <t>Field Technician</t>
  </si>
  <si>
    <t>Terrestrial Mobile LiDAR Mission Planning</t>
  </si>
  <si>
    <t>Choose Range Category</t>
  </si>
  <si>
    <t>Scan Miles</t>
  </si>
  <si>
    <t>PSM Only</t>
  </si>
  <si>
    <t>Sr. LiDAR Tech Only</t>
  </si>
  <si>
    <t>LiDAR Technician Only</t>
  </si>
  <si>
    <t>Project Control Point Coordination</t>
  </si>
  <si>
    <t>Terrestrial Mobile LiDAR Mobilization</t>
  </si>
  <si>
    <t>Personnel</t>
  </si>
  <si>
    <t>LiDAR Operator Only</t>
  </si>
  <si>
    <t>Field Technician Only</t>
  </si>
  <si>
    <t>Terrestrial Mobile LiDAR Mission</t>
  </si>
  <si>
    <t>LiDAR Sensor Operator</t>
  </si>
  <si>
    <t xml:space="preserve">Number of Field Technician(s) = </t>
  </si>
  <si>
    <t>1-Technician  to drive vehicle , 1-base station</t>
  </si>
  <si>
    <t>Terrestrial Mobile LiDAR Processing</t>
  </si>
  <si>
    <t>Terrestrial Mobile Photography Processing</t>
  </si>
  <si>
    <t>Transformation / Adjustment</t>
  </si>
  <si>
    <t>Classification / Editing</t>
  </si>
  <si>
    <t>Corridor Miles</t>
  </si>
  <si>
    <t>Specific Surface Reporting</t>
  </si>
  <si>
    <t>Topographic (3D) Mapping</t>
  </si>
  <si>
    <t>Topographic (2D) Planimetric Mapping</t>
  </si>
  <si>
    <t>CADD Edits</t>
  </si>
  <si>
    <t>Survey Report</t>
  </si>
  <si>
    <t>LiDAR Tech Only</t>
  </si>
  <si>
    <t>Quality Assurance / Quality Control</t>
  </si>
  <si>
    <t xml:space="preserve">* The low end of the range is for rural 2-lane; medium range is for typical Multi-Lane; the high end of the range is for urban/interstate. </t>
  </si>
  <si>
    <t>Terrestrial Mobile LiDAR Mapping Submittal Review</t>
  </si>
  <si>
    <t>Carries to 30.16</t>
  </si>
  <si>
    <t>Terrestrial Mobile LiDAR</t>
  </si>
  <si>
    <t>30. Terrestrial Mobile LiDAR</t>
  </si>
  <si>
    <t>See Basis for reducing by 35.35</t>
  </si>
  <si>
    <t>LA</t>
  </si>
  <si>
    <t>Duplication of Structural Effort?</t>
  </si>
  <si>
    <t>Duplication of Roadway Effort?</t>
  </si>
  <si>
    <t>Duplication of Drainage Effort?</t>
  </si>
  <si>
    <t>Back-of-Sidewalk Profile Sheet</t>
  </si>
  <si>
    <t xml:space="preserve">Review Utility Markups &amp; Work Schedules, and Processing of Schedules &amp; Agreements    </t>
  </si>
  <si>
    <t>Design Variations:</t>
  </si>
  <si>
    <t>Design Exceptions:</t>
  </si>
  <si>
    <t>months/days</t>
  </si>
  <si>
    <t>Risk Assessment Workshop</t>
  </si>
  <si>
    <t>Typical Section Sheets</t>
  </si>
  <si>
    <t>GIS Data and Asset Management Requirements</t>
  </si>
  <si>
    <t>Diaphragm Design</t>
  </si>
  <si>
    <t>In tab "Summary" - enter name of firm in cell C4.</t>
  </si>
  <si>
    <t>In tab "Summary" - enter name of prime firm in cell C4.  Add names of subconsultants.  Add hours from each subconsultant in respective disciplines.</t>
  </si>
  <si>
    <r>
      <t xml:space="preserve">1.  This worksheet provides the distribution of a </t>
    </r>
    <r>
      <rPr>
        <u/>
        <sz val="14"/>
        <color indexed="8"/>
        <rFont val="Arial"/>
        <family val="2"/>
      </rPr>
      <t>firm's total</t>
    </r>
    <r>
      <rPr>
        <sz val="14"/>
        <color indexed="8"/>
        <rFont val="Arial"/>
        <family val="2"/>
      </rPr>
      <t xml:space="preserve"> staff hours for a project.  </t>
    </r>
  </si>
  <si>
    <t>5.  This spreadsheet to be provided in Technical Proposals for Districts that require a breakdown of hours by classification.</t>
  </si>
  <si>
    <r>
      <t xml:space="preserve">1.  This worksheet provides the distribution of the </t>
    </r>
    <r>
      <rPr>
        <u/>
        <sz val="14"/>
        <color indexed="8"/>
        <rFont val="Arial"/>
        <family val="2"/>
      </rPr>
      <t>grand total</t>
    </r>
    <r>
      <rPr>
        <sz val="14"/>
        <color indexed="8"/>
        <rFont val="Arial"/>
        <family val="2"/>
      </rPr>
      <t xml:space="preserve"> staff hours for a project.  </t>
    </r>
  </si>
  <si>
    <t>Other Agency Meetings</t>
  </si>
  <si>
    <t>Drainage Map (Including Interchanges)</t>
  </si>
  <si>
    <t>Temporary Traffic Control Plan Sheets</t>
  </si>
  <si>
    <t>Temporary Traffic Control Cross Section Sheets</t>
  </si>
  <si>
    <t>Temporary Traffic Control Detail Sheets</t>
  </si>
  <si>
    <t xml:space="preserve">Design of Stormwater Management Facility (Offsite or Infield Pond) </t>
  </si>
  <si>
    <t>Per Cell</t>
  </si>
  <si>
    <t>Exception Processing</t>
  </si>
  <si>
    <t>Key Sheet and Index of Drawings</t>
  </si>
  <si>
    <t>Shallow Foundations / GRS Abutments</t>
  </si>
  <si>
    <t>EA Foundation Evaluated</t>
  </si>
  <si>
    <t>HVAC/Plumbing/Electrical Cables</t>
  </si>
  <si>
    <t>Non-Standard High Mast Lighting Structures</t>
  </si>
  <si>
    <r>
      <t>Design of Noise Barrier Walls Covered by Standards</t>
    </r>
    <r>
      <rPr>
        <sz val="10"/>
        <rFont val="Symbol"/>
        <family val="1"/>
        <charset val="2"/>
      </rPr>
      <t/>
    </r>
  </si>
  <si>
    <t>Design of Noise Barrier Walls Not Covered by Standards</t>
  </si>
  <si>
    <t>Carries to 19.12</t>
  </si>
  <si>
    <t>Room Finish Schedule or Finish Plan</t>
  </si>
  <si>
    <t>Door and Window Schedule</t>
  </si>
  <si>
    <t>Carries to 33.18</t>
  </si>
  <si>
    <t>35. Geotechnical Total</t>
  </si>
  <si>
    <t>ROADWAY GUIDELINES</t>
  </si>
  <si>
    <t>The staff hour ranges presented in this section represent the work effort that might be expected for individual design tasks on typical roadway projects, ranging from a standard two-lane rural resurfacing project (lower end of range) to a rural two-lane to four-lane reconstruction project or a multi-lane rural widening project (middle of the range) to a complicated rural or urban reconstruction project or a multi-lane urban widening project (upper end of range).  The ranges represent neither the minimum nor maximum hours that might be negotiated on a project for individual design tasks.  Hours below or above the presented ranges may be applicable based upon the constraints or requirements that are specific to the individual project.  Specific aspects of each individual project should be considered in negotiating hours for each individual task.  Whenever possible, examples of individual tasks will be included to provide guidance in determining what types of effort are associated with each individual task.</t>
  </si>
  <si>
    <t>The following are general examples of the types of projects which would contain work efforts from below the staff hour ranges contained in this handbook to above the ranges.  The work efforts for smaller stand-alone projects such as intersection improvements, railroad grade crossing improvements, traffic monitoring sites, sidewalk improvements, etc need to be evaluated not only considering the length of the improvements, but also on the complexity of the specific design features, including drainage, permitting, utilities, signal structures and right-of-way constraints. These factors can result in hours below, within or above the presented ranges being applicable.  This list is not all inclusive, or always exact, but will provide the basis for beginning estimation and negotiation of staff hours for a project.</t>
  </si>
  <si>
    <t>Below Range Projects</t>
  </si>
  <si>
    <r>
      <t>·</t>
    </r>
    <r>
      <rPr>
        <sz val="10"/>
        <rFont val="Arial"/>
        <family val="2"/>
      </rPr>
      <t>  Rural 2-lane resurfacing (with no 3R improvements)</t>
    </r>
  </si>
  <si>
    <r>
      <t>·  </t>
    </r>
    <r>
      <rPr>
        <sz val="10"/>
        <rFont val="Arial"/>
        <family val="2"/>
      </rPr>
      <t>Safety (Minor Safety Improvements, no ROW impacts)</t>
    </r>
  </si>
  <si>
    <t>Lower End of Range Projects</t>
  </si>
  <si>
    <r>
      <t>·  </t>
    </r>
    <r>
      <rPr>
        <sz val="10"/>
        <rFont val="Arial"/>
        <family val="2"/>
      </rPr>
      <t>Rural 2-lane 3R (Minor safety, earthwork and utility involvement)</t>
    </r>
  </si>
  <si>
    <r>
      <t>·  </t>
    </r>
    <r>
      <rPr>
        <sz val="10"/>
        <rFont val="Arial"/>
        <family val="2"/>
      </rPr>
      <t>Rural 4-Lane 3R (Minor safety, earthwork and utility involvement)</t>
    </r>
  </si>
  <si>
    <r>
      <t>·  </t>
    </r>
    <r>
      <rPr>
        <sz val="10"/>
        <rFont val="Arial"/>
        <family val="2"/>
      </rPr>
      <t>Urban 3R (Minor safety, earthwork and utility involvement, primarily only milling &amp; resurfacing)</t>
    </r>
  </si>
  <si>
    <r>
      <t>·  </t>
    </r>
    <r>
      <rPr>
        <sz val="10"/>
        <rFont val="Arial"/>
        <family val="2"/>
      </rPr>
      <t>Multi-Lane limited access resurfacing (no 3R improvements and minimal interchange involvement)</t>
    </r>
  </si>
  <si>
    <t>Middle of Range Projects</t>
  </si>
  <si>
    <r>
      <t>·  </t>
    </r>
    <r>
      <rPr>
        <sz val="10"/>
        <rFont val="Arial"/>
        <family val="2"/>
      </rPr>
      <t>Rural 2-Lane 3R (Major safety, earthwork and utility involvement)</t>
    </r>
  </si>
  <si>
    <r>
      <t>·  </t>
    </r>
    <r>
      <rPr>
        <sz val="10"/>
        <rFont val="Arial"/>
        <family val="2"/>
      </rPr>
      <t>Rural 4-Lane 3R (Major safety, earthwork and utility involvement)</t>
    </r>
  </si>
  <si>
    <r>
      <t>·  </t>
    </r>
    <r>
      <rPr>
        <sz val="10"/>
        <rFont val="Arial"/>
        <family val="2"/>
      </rPr>
      <t>Urban 3R (Major safety, earthwork and utility involvement)</t>
    </r>
  </si>
  <si>
    <r>
      <t>·  </t>
    </r>
    <r>
      <rPr>
        <sz val="10"/>
        <rFont val="Arial"/>
        <family val="2"/>
      </rPr>
      <t>Rural 2-Lane to Multi-Lane Widening/Resurfacing (Minor ROW, earthwork and utility impacts)</t>
    </r>
  </si>
  <si>
    <r>
      <t>·  </t>
    </r>
    <r>
      <rPr>
        <sz val="10"/>
        <rFont val="Arial"/>
        <family val="2"/>
      </rPr>
      <t>Rural 2-Lane New Construction (New alignment, ROW, earthwork and utility impacts)</t>
    </r>
  </si>
  <si>
    <r>
      <t>·  </t>
    </r>
    <r>
      <rPr>
        <sz val="10"/>
        <rFont val="Arial"/>
        <family val="2"/>
      </rPr>
      <t>Rural 2-Lane to Urban Multi-Lane Reconstruction (Minor ROW and utility impacts, minimal intersection involvement)</t>
    </r>
  </si>
  <si>
    <r>
      <t>·  </t>
    </r>
    <r>
      <rPr>
        <sz val="10"/>
        <rFont val="Arial"/>
        <family val="2"/>
      </rPr>
      <t xml:space="preserve">Rural or Urban 4-Lane to 6-Lane Widening/Resurfacing (Widening in median, minor ROW earthwork and utility impacts, minimal </t>
    </r>
  </si>
  <si>
    <t>intersection involvement)</t>
  </si>
  <si>
    <r>
      <t>·  </t>
    </r>
    <r>
      <rPr>
        <sz val="10"/>
        <rFont val="Arial"/>
        <family val="2"/>
      </rPr>
      <t>Rural Multi-Lane New Construction (New alignment, ROW, earthwork and utility impacts, minimal intersection involvement)</t>
    </r>
  </si>
  <si>
    <r>
      <t>·  </t>
    </r>
    <r>
      <rPr>
        <sz val="10"/>
        <rFont val="Arial"/>
        <family val="2"/>
      </rPr>
      <t>Multi-Lane Limited Access Resurfacing (Minor safety, earthwork and utility involvement, minimal interchange involvement)</t>
    </r>
  </si>
  <si>
    <r>
      <t>·  </t>
    </r>
    <r>
      <rPr>
        <sz val="10"/>
        <rFont val="Arial"/>
        <family val="2"/>
      </rPr>
      <t>Multi-Lane Limited Access Widening/Resurfacing (Minor safety, earthwork and utility involvement, minimal interchange involvement)</t>
    </r>
  </si>
  <si>
    <t>Upper End of Range</t>
  </si>
  <si>
    <r>
      <t>·  </t>
    </r>
    <r>
      <rPr>
        <sz val="10"/>
        <rFont val="Arial"/>
        <family val="2"/>
      </rPr>
      <t>Rural 2-Lane to 4-Lane Widening/Resurfacing (Major ROW, earthwork and utility impacts)</t>
    </r>
  </si>
  <si>
    <r>
      <t>·  </t>
    </r>
    <r>
      <rPr>
        <sz val="10"/>
        <rFont val="Arial"/>
        <family val="2"/>
      </rPr>
      <t>Rural 2-Lane to Urban Multi-Lane Reconstruction (Major ROW and utility impacts, intersection involvement)</t>
    </r>
  </si>
  <si>
    <r>
      <t>·  </t>
    </r>
    <r>
      <rPr>
        <sz val="10"/>
        <rFont val="Arial"/>
        <family val="2"/>
      </rPr>
      <t>Rural 2-Lane to Urban Multi-Lane Widening/Resurfacing (Utilizing existing pavement, minor cross-slope correction, major ROW and</t>
    </r>
  </si>
  <si>
    <t>utility impacts, intersection involvement)</t>
  </si>
  <si>
    <r>
      <t>·  </t>
    </r>
    <r>
      <rPr>
        <sz val="10"/>
        <rFont val="Arial"/>
        <family val="2"/>
      </rPr>
      <t>Multi-Lane Limited Access Resurfacing (Major safety, earthwork and utility involvement)</t>
    </r>
  </si>
  <si>
    <r>
      <t>·  </t>
    </r>
    <r>
      <rPr>
        <sz val="10"/>
        <rFont val="Arial"/>
        <family val="2"/>
      </rPr>
      <t>Urban Multi-Lane New Construction (New alignment, major ROW and utility impacts, intersection involvement)</t>
    </r>
  </si>
  <si>
    <r>
      <t>·  </t>
    </r>
    <r>
      <rPr>
        <sz val="10"/>
        <rFont val="Arial"/>
        <family val="2"/>
      </rPr>
      <t>Multi-Lane Limited Access Widening/Resurfacing (Minor ROW and utility impacts, interchange involvement)</t>
    </r>
  </si>
  <si>
    <r>
      <t>·  </t>
    </r>
    <r>
      <rPr>
        <sz val="10"/>
        <rFont val="Arial"/>
        <family val="2"/>
      </rPr>
      <t>Multi-Lane Limited Access Reconstruction (Minor ROW and utility impacts, interchange involvement)</t>
    </r>
  </si>
  <si>
    <r>
      <t>·  </t>
    </r>
    <r>
      <rPr>
        <sz val="10"/>
        <rFont val="Arial"/>
        <family val="2"/>
      </rPr>
      <t>Multi-Lane Limited Access New Construction (New alignment, minor ROW and utility impacts, minimal interchange involvement)</t>
    </r>
  </si>
  <si>
    <t>Above Range</t>
  </si>
  <si>
    <r>
      <t>·  </t>
    </r>
    <r>
      <rPr>
        <sz val="10"/>
        <rFont val="Arial"/>
        <family val="2"/>
      </rPr>
      <t>Multi-Lane Widening/Resurfacing, Reconstruction or New Alignment with Major Interchange Involvement (Major ROW and utility</t>
    </r>
  </si>
  <si>
    <t>impacts, urban interchange involvement, major access management impacts)</t>
  </si>
  <si>
    <r>
      <t>·  </t>
    </r>
    <r>
      <rPr>
        <sz val="10"/>
        <rFont val="Arial"/>
        <family val="2"/>
      </rPr>
      <t>Urban Limited Access (Widening/resurfacing or reconstruction with multi-level interchanges)</t>
    </r>
  </si>
  <si>
    <r>
      <t>·</t>
    </r>
    <r>
      <rPr>
        <sz val="10"/>
        <rFont val="Arial"/>
        <family val="2"/>
      </rPr>
      <t>  Multi-Lane Limited Access New Construction (New alignment, major ROW and utility impacts, major interchange involvement)</t>
    </r>
  </si>
  <si>
    <t>No. of Units or Sheet</t>
  </si>
  <si>
    <t>Hours/ Unit or Sheet</t>
  </si>
  <si>
    <t>(Urban / Rural / Int.)</t>
  </si>
  <si>
    <t>(NHS/FIHS/Off Sys.)</t>
  </si>
  <si>
    <t>Date of Negotiation:</t>
  </si>
  <si>
    <t>Project Activity:</t>
  </si>
  <si>
    <t>Estimated By:</t>
  </si>
  <si>
    <t>Negotiated By: (name - firm)</t>
  </si>
  <si>
    <t>Consultant</t>
  </si>
  <si>
    <t>3. Project Common &amp; Project General Tasks</t>
  </si>
  <si>
    <t>Enter name &amp; firm</t>
  </si>
  <si>
    <t>Enter name &amp; office</t>
  </si>
  <si>
    <t>9. Structures Summary</t>
  </si>
  <si>
    <t>12. Structures - Short Span Concrete</t>
  </si>
  <si>
    <t>13. Structures - Medium Span Concrete</t>
  </si>
  <si>
    <t>14. Structures - Structural Steel</t>
  </si>
  <si>
    <t>15. Structures - Segmental Concrete</t>
  </si>
  <si>
    <t>19. Signing and Pavement Marking Analysis</t>
  </si>
  <si>
    <t>20. Signing and Pavement Marking Plans</t>
  </si>
  <si>
    <t>27. Survey</t>
  </si>
  <si>
    <t xml:space="preserve">3.  Project manager meetings are calculated in each discipline sheet and brought forward to Column D, except for Photogrammetry.  </t>
  </si>
  <si>
    <t>Total PM Meeting Hours carries to Task 3.6 above</t>
  </si>
  <si>
    <t>UTILITY GUIDELINES</t>
  </si>
  <si>
    <t>The staff hour ranges presented in this section represent the work effort that might be expected for individual tasks on typical roadway projects, ranging from a standard 2-lane rural resurfacing project (lower end of range) to a complicated urban reconstruction project  (upper end of range). The ranges represent neither the minimum nor maximum hours that might be negotiated on a project for individual utility tasks. Hours below or above the presented ranges may be applicable based on the constraints or requirements that are specific to the individual project. Specific aspects of each individual project should be considered in negotiating hours for each individual task.  Whenever possible, examples of individual tasks will be included to provide guidance in determining what types of effort are associated with each individual task.</t>
  </si>
  <si>
    <t>Any Verified Vertical Elevation and Horizontal Locaiton (Vvh; SUE) information is addressed in the Survey activity.</t>
  </si>
  <si>
    <t>The following are general examples of the types of projects which would contain work effort from below the staff hour ranges contained in this handbook to above the ranges. This list is not inclusive, or always exact, but will provide the basis for beginning estimation and negotiation of staff hours for a project.</t>
  </si>
  <si>
    <t>Low Range Projects</t>
  </si>
  <si>
    <r>
      <t>·</t>
    </r>
    <r>
      <rPr>
        <sz val="10"/>
        <rFont val="Arial"/>
        <family val="2"/>
      </rPr>
      <t>  Rural 2-lane resurfacing (with no 3R improvements).</t>
    </r>
  </si>
  <si>
    <r>
      <t>·</t>
    </r>
    <r>
      <rPr>
        <sz val="10"/>
        <rFont val="Arial"/>
        <family val="2"/>
      </rPr>
      <t>  Sidewalk project with no utility involvement.</t>
    </r>
  </si>
  <si>
    <r>
      <t>·</t>
    </r>
    <r>
      <rPr>
        <sz val="10"/>
        <rFont val="Arial"/>
        <family val="2"/>
      </rPr>
      <t>  Minor bridge repair projects (painting or caulking) with no utility involvement.</t>
    </r>
  </si>
  <si>
    <r>
      <t>·</t>
    </r>
    <r>
      <rPr>
        <sz val="10"/>
        <rFont val="Arial"/>
        <family val="2"/>
      </rPr>
      <t>  Multi-lane limited access resurfacing (no interchange involvement).</t>
    </r>
  </si>
  <si>
    <r>
      <t>·</t>
    </r>
    <r>
      <rPr>
        <sz val="10"/>
        <rFont val="Arial"/>
        <family val="2"/>
      </rPr>
      <t>  Rural 3R (minor safety improvements)</t>
    </r>
  </si>
  <si>
    <r>
      <t>·</t>
    </r>
    <r>
      <rPr>
        <sz val="10"/>
        <rFont val="Arial"/>
        <family val="2"/>
      </rPr>
      <t>  Rural Signalization</t>
    </r>
  </si>
  <si>
    <r>
      <t>·</t>
    </r>
    <r>
      <rPr>
        <sz val="10"/>
        <rFont val="Arial"/>
        <family val="2"/>
      </rPr>
      <t>  Multi-lane limited access resurfacing (safety, earthwork, and minor intersection involvement).</t>
    </r>
  </si>
  <si>
    <r>
      <t>·</t>
    </r>
    <r>
      <rPr>
        <sz val="10"/>
        <rFont val="Arial"/>
        <family val="2"/>
      </rPr>
      <t>  Intersection improvements without lane additions or signalization</t>
    </r>
  </si>
  <si>
    <r>
      <t>·</t>
    </r>
    <r>
      <rPr>
        <sz val="10"/>
        <rFont val="Arial"/>
        <family val="2"/>
      </rPr>
      <t>  Rural 3R (major safety, minor earthwork, realigning ditches).</t>
    </r>
  </si>
  <si>
    <r>
      <t>·</t>
    </r>
    <r>
      <rPr>
        <sz val="10"/>
        <rFont val="Arial"/>
        <family val="2"/>
      </rPr>
      <t>  Urban 3R (safety, no change to profile grade line, utility exception granted).</t>
    </r>
  </si>
  <si>
    <r>
      <t>·</t>
    </r>
    <r>
      <rPr>
        <sz val="10"/>
        <rFont val="Arial"/>
        <family val="2"/>
      </rPr>
      <t>  Highway lighting (FDOT Installed).</t>
    </r>
  </si>
  <si>
    <r>
      <t>·</t>
    </r>
    <r>
      <rPr>
        <sz val="10"/>
        <rFont val="Arial"/>
        <family val="2"/>
      </rPr>
      <t>  Rural widening/resurfacing (minor ROW and earthwork).</t>
    </r>
  </si>
  <si>
    <r>
      <t>·</t>
    </r>
    <r>
      <rPr>
        <sz val="10"/>
        <rFont val="Arial"/>
        <family val="2"/>
      </rPr>
      <t>  Urban Signalization with utility impact.</t>
    </r>
  </si>
  <si>
    <r>
      <t>·</t>
    </r>
    <r>
      <rPr>
        <sz val="10"/>
        <rFont val="Arial"/>
        <family val="2"/>
      </rPr>
      <t>  Intersection improvements with lane additions and signalization.</t>
    </r>
  </si>
  <si>
    <r>
      <t>·</t>
    </r>
    <r>
      <rPr>
        <sz val="10"/>
        <rFont val="Arial"/>
        <family val="2"/>
      </rPr>
      <t>  Urban 3R (major safety, extensive above ground feature relocation).</t>
    </r>
  </si>
  <si>
    <r>
      <t>·</t>
    </r>
    <r>
      <rPr>
        <sz val="10"/>
        <rFont val="Arial"/>
        <family val="2"/>
      </rPr>
      <t>  Rural 2-lane new construction (new alignment, ROW, and earthwork).</t>
    </r>
  </si>
  <si>
    <r>
      <t>·</t>
    </r>
    <r>
      <rPr>
        <sz val="10"/>
        <rFont val="Arial"/>
        <family val="2"/>
      </rPr>
      <t>  Rural 2-lane to urban multi-lane reconstruction (ROW and intersection involvement).</t>
    </r>
  </si>
  <si>
    <r>
      <t>·</t>
    </r>
    <r>
      <rPr>
        <sz val="10"/>
        <rFont val="Arial"/>
        <family val="2"/>
      </rPr>
      <t>  Rural or urban 4-lane to 6-lane widening/resurfacing (widening in median, minor ROW, earthwork, and intersection involvement).</t>
    </r>
  </si>
  <si>
    <r>
      <t>·</t>
    </r>
    <r>
      <rPr>
        <sz val="10"/>
        <rFont val="Arial"/>
        <family val="2"/>
      </rPr>
      <t>  Urban Multi-intersection Signalization with utility impact.</t>
    </r>
  </si>
  <si>
    <r>
      <t>·</t>
    </r>
    <r>
      <rPr>
        <sz val="10"/>
        <rFont val="Arial"/>
        <family val="2"/>
      </rPr>
      <t>  Rural multi-lane new construction (new alignment, ROW, earthwork and intersection involvement).</t>
    </r>
  </si>
  <si>
    <r>
      <t>·</t>
    </r>
    <r>
      <rPr>
        <sz val="10"/>
        <rFont val="Arial"/>
        <family val="2"/>
      </rPr>
      <t>  Rural 2-lane to 4-lane (major ROW and earthwork).</t>
    </r>
  </si>
  <si>
    <r>
      <t>·</t>
    </r>
    <r>
      <rPr>
        <sz val="10"/>
        <rFont val="Arial"/>
        <family val="2"/>
      </rPr>
      <t>  Multi-lane limited access reconstruction (ROW and interchange involvement).</t>
    </r>
  </si>
  <si>
    <r>
      <t>·</t>
    </r>
    <r>
      <rPr>
        <sz val="10"/>
        <rFont val="Arial"/>
        <family val="2"/>
      </rPr>
      <t>  Multi-lane rural limited access new construction (new alignment, ROW and interchange construction).</t>
    </r>
  </si>
  <si>
    <r>
      <t>·</t>
    </r>
    <r>
      <rPr>
        <sz val="10"/>
        <rFont val="Arial"/>
        <family val="2"/>
      </rPr>
      <t>  Urban multi-lane new construction (new alignment, ROW and intersection construction).</t>
    </r>
  </si>
  <si>
    <r>
      <t>·</t>
    </r>
    <r>
      <rPr>
        <sz val="10"/>
        <rFont val="Arial"/>
        <family val="2"/>
      </rPr>
      <t>  Multi-lane limited access, urban reconstruction or new alignment with major interchange involvement (major ROW and interchange</t>
    </r>
  </si>
  <si>
    <t>construction, major access management impacts).</t>
  </si>
  <si>
    <r>
      <t>·</t>
    </r>
    <r>
      <rPr>
        <sz val="10"/>
        <rFont val="Arial"/>
        <family val="2"/>
      </rPr>
      <t>  Multi-lane Urban limited access new construction (new alignment, major ROW and, major interchange involvement).</t>
    </r>
  </si>
  <si>
    <r>
      <t>Typical Low-Range Project</t>
    </r>
    <r>
      <rPr>
        <sz val="10"/>
        <rFont val="Arial"/>
        <family val="2"/>
      </rPr>
      <t>- A low-range project will typically not include additional travel lanes, but may include minor wetland or surface water impacts not requiring mitigation.  Low-range projects do not typically require authorization for use of Sovereign Submerged Lands and have no involvement with Threatened or Endangered Species.  Examples of typical low-range projects may include permitting for:</t>
    </r>
  </si>
  <si>
    <r>
      <t>·</t>
    </r>
    <r>
      <rPr>
        <sz val="10"/>
        <rFont val="Arial"/>
        <family val="2"/>
      </rPr>
      <t>  Minor intersection improvements</t>
    </r>
  </si>
  <si>
    <r>
      <t>·</t>
    </r>
    <r>
      <rPr>
        <sz val="10"/>
        <rFont val="Arial"/>
        <family val="2"/>
      </rPr>
      <t>  Culvert extensions</t>
    </r>
  </si>
  <si>
    <r>
      <t>·</t>
    </r>
    <r>
      <rPr>
        <sz val="10"/>
        <rFont val="Arial"/>
        <family val="2"/>
      </rPr>
      <t>  Bridge replacement (in-kind or rehabilitation)</t>
    </r>
  </si>
  <si>
    <r>
      <t>·</t>
    </r>
    <r>
      <rPr>
        <sz val="10"/>
        <rFont val="Arial"/>
        <family val="2"/>
      </rPr>
      <t>  Shoulder widening</t>
    </r>
  </si>
  <si>
    <r>
      <t>·</t>
    </r>
    <r>
      <rPr>
        <sz val="10"/>
        <rFont val="Arial"/>
        <family val="2"/>
      </rPr>
      <t xml:space="preserve">  Rehabilitation, Resurfacing, and Restoration  </t>
    </r>
  </si>
  <si>
    <r>
      <t>·</t>
    </r>
    <r>
      <rPr>
        <sz val="10"/>
        <rFont val="Arial"/>
        <family val="2"/>
      </rPr>
      <t xml:space="preserve">  Sidewalks    </t>
    </r>
  </si>
  <si>
    <t>Permits may be issued from the following agencies:</t>
  </si>
  <si>
    <r>
      <t>·</t>
    </r>
    <r>
      <rPr>
        <sz val="10"/>
        <rFont val="Arial"/>
        <family val="2"/>
      </rPr>
      <t>  USCG (Advanced Approval)</t>
    </r>
  </si>
  <si>
    <r>
      <t>·</t>
    </r>
    <r>
      <rPr>
        <sz val="10"/>
        <rFont val="Arial"/>
        <family val="2"/>
      </rPr>
      <t>  Local Government</t>
    </r>
  </si>
  <si>
    <r>
      <t>·</t>
    </r>
    <r>
      <rPr>
        <sz val="10"/>
        <rFont val="Arial"/>
        <family val="2"/>
      </rPr>
      <t>  Multi-lane reconstruction</t>
    </r>
  </si>
  <si>
    <r>
      <t>·</t>
    </r>
    <r>
      <rPr>
        <sz val="10"/>
        <rFont val="Arial"/>
        <family val="2"/>
      </rPr>
      <t>  Add lane and resurfacing</t>
    </r>
  </si>
  <si>
    <r>
      <t>·</t>
    </r>
    <r>
      <rPr>
        <sz val="10"/>
        <rFont val="Arial"/>
        <family val="2"/>
      </rPr>
      <t>  Bridge widening or replacement (not in-kind)</t>
    </r>
  </si>
  <si>
    <r>
      <t>·</t>
    </r>
    <r>
      <rPr>
        <sz val="10"/>
        <rFont val="Arial"/>
        <family val="2"/>
      </rPr>
      <t>  Minor activities within Water Management District or local drainage district lands</t>
    </r>
  </si>
  <si>
    <r>
      <t>· </t>
    </r>
    <r>
      <rPr>
        <sz val="10"/>
        <rFont val="Arial"/>
        <family val="2"/>
      </rPr>
      <t> WMD Right of Way Occupancy Permit</t>
    </r>
  </si>
  <si>
    <r>
      <t>·</t>
    </r>
    <r>
      <rPr>
        <sz val="10"/>
        <rFont val="Arial"/>
        <family val="2"/>
      </rPr>
      <t>  USCG (bridge permit issued by USCG District)</t>
    </r>
  </si>
  <si>
    <t xml:space="preserve">   ·  FDEP Class V deep well permit</t>
  </si>
  <si>
    <r>
      <t>·</t>
    </r>
    <r>
      <rPr>
        <sz val="10"/>
        <rFont val="Arial"/>
        <family val="2"/>
      </rPr>
      <t>  New road construction</t>
    </r>
  </si>
  <si>
    <r>
      <t>·</t>
    </r>
    <r>
      <rPr>
        <sz val="10"/>
        <rFont val="Arial"/>
        <family val="2"/>
      </rPr>
      <t>  New bridge construction</t>
    </r>
  </si>
  <si>
    <r>
      <t>·</t>
    </r>
    <r>
      <rPr>
        <sz val="10"/>
        <rFont val="Arial"/>
        <family val="2"/>
      </rPr>
      <t>  Adding lanes and resurfacing</t>
    </r>
  </si>
  <si>
    <r>
      <t>·</t>
    </r>
    <r>
      <rPr>
        <sz val="10"/>
        <rFont val="Arial"/>
        <family val="2"/>
      </rPr>
      <t>  Major activities waterward of the CCCL</t>
    </r>
  </si>
  <si>
    <t>·  WMD Right of Way Occupancy Permit</t>
  </si>
  <si>
    <r>
      <t>·</t>
    </r>
    <r>
      <rPr>
        <sz val="10"/>
        <rFont val="Arial"/>
        <family val="2"/>
      </rPr>
      <t>  USCG (bridge permit issued by USCG Headquarters, Washington, D.C.)</t>
    </r>
  </si>
  <si>
    <t>·  Local Government</t>
  </si>
  <si>
    <t>STRUCTURES GUIDELINES</t>
  </si>
  <si>
    <t xml:space="preserve">The staff hour workbook for structural design efforts, the staff hour worksheets, and the typical ranges and descriptions of each task were developed by a committee consisting of individuals from the FDOT and the consulting industry.  </t>
  </si>
  <si>
    <t>It is intended that individuals negotiating work efforts for both the FDOT and the Consultant be experienced structural engineers knowledgeable of the work effort to complete each task.  The worksheets are intended to guide negotiators who have hands on experience designing multiple similar projects.</t>
  </si>
  <si>
    <t xml:space="preserve">These worksheets are intended to accommodate approximately 90% of the structures being designed.  Staff hour ranges are for new, replacement and widened bridges, rural and urban grade separation, interchange bridges, typical trestle and high level water crossings, retaining walls, box culverts, overhead signs, and other miscellaneous structures. The ranges represent neither the minimum nor maximum hours that might be negotiated on a project for individual design tasks.  Hours below or above the presented ranges may be applicable based upon the constraints or requirements that are specific to the individual task.  Specific aspects of each individual project should be considered in negotiating hours for each individual task. </t>
  </si>
  <si>
    <t>Worksheets and ranges have not been developed for rehabilitation or repair projects or exceptionally complex projects (Skyway) or tunnels.  It is anticipated that approximately 10% of structure task efforts will fall outside the ranges, either above or below the maximum and minimum values given, respectively.</t>
  </si>
  <si>
    <t>Activity worksheets have been developed for the different work elements and bridge structure types normally encountered within FDOT projects. Only the Activity worksheets required should be included in the final workbook. Where more than one bridge is included within the project, individual worksheets shall be replicated for each bridge, such as Activity 10 BDR and other bridge task sheets as required. Each of these worksheets will have to be individually linked to the Activity 9 Structures Summary worksheet. It is the Consultant's responsibility to ensure the accuracy of the formulas.</t>
  </si>
  <si>
    <t>There are many cases where individual tasks included within these activity worksheets are not required. In such cases, the number of units shall be indicated as zero. Individual line items shall not be deleted, nor inserted.</t>
  </si>
  <si>
    <t>The following Activity worksheets are provided:</t>
  </si>
  <si>
    <t>Activity 10 addresses Bridge Development Report tasks. The staff hour ranges were developed for general geometric requirements, statical systems, superstructures alternates, substructure alternatives, foundation alternates, vessel collision, scour, precast bridge options, moveable spans, temporary traffic control, constructability requirements, bridge security, retaining wall, quantities, cost estimates and aesthetics consideration. Report preparation including conclusions and recommendations, development of exhibits and supporting documentation are to be included. The option to include Preliminary Plans is also available.</t>
  </si>
  <si>
    <t>·  Activity 11 addresses Temporary Bridge tasks. The staff hour ranges were developed for an ACROW bridge superstructure with layout of substructure and possibly special design of substructure for longer spans or taller substructures than allowed by the Standard Drawings.</t>
  </si>
  <si>
    <t>·  Activity 12 addresses Short Span Concrete bridge tasks. The staff hour ranges were developed for precast and cast-in-place slab type bridges, inverted T and other slab type bridges. Use either Cast-in-Place Bridge or Prestressed Slab Unit Bridge depending on the anticipated structure type.</t>
  </si>
  <si>
    <t xml:space="preserve">·  Activity 13 addresses Medium Span Concrete bridge tasks. The staff hour ranges were developed for precast, prestressed concrete beam bridges designed as simply supported or continuous over intermediate supports. Use either Simple Span Concrete Design or Continuous Concrete Girder Design depending on the anticipated structure type, unless both systems are used in the same bridge. </t>
  </si>
  <si>
    <t>·  Activity 14 addresses Structural Steel bridge tasks. The staff hour ranges were developed for all steel girder superstructure types, including steel plates, standard rolled shapes, box girders, simple and continuous configurations. The forms were not intended to cover steel frames or trusses. Use either Structural Steel Plate Girder Design or Structural Steel Box Girder Design depending on the anticipated structure type.</t>
  </si>
  <si>
    <t>·  Activity 15 addresses Segmental Concrete bridge tasks. The staff hour ranges were developed for precast, cast-in-place, span-by-span, balanced cantilever, single or multi-celled box, multiple box.</t>
  </si>
  <si>
    <t>·  Activity 16 addresses Bascule bridge tasks. The staff hour ranges were developed for the bascule pier, rest pier, movable span, electrical, mechanical &amp; control house. The worksheet does not cover approach spans. Account for approach spans by adding worksheets for Activity 12, 13, 14 or 15, as applicable. The following task clarifications are provided for Activity 16:</t>
  </si>
  <si>
    <t>Task 16.23 Stringer Design: This task is only used if deck stringers are anticipated in the design as is typical for steel grid deck bridges where the deck spans transversely between stringers. If a deck system that spans longitudinally between floorbeams is used, this task is not used.</t>
  </si>
  <si>
    <t>Task 16.27 Sidewalk Bracket Design: This task only used on bridges with sidewalks.</t>
  </si>
  <si>
    <t>Task 16.28 Roadway Bracket Design: This task is used when cantilever brackets are used to support the deck outside of the main girders as is the most common case.</t>
  </si>
  <si>
    <t>Task 16.31 Trunnion Girder Design: This task only used for Hopkins (cantilever) trunnion arrangements.</t>
  </si>
  <si>
    <t>Task 16.39  Bascule GP&amp;E: This task is only used if the bridge length prohibits providing a scale for the overall bridge GP&amp;E that is appropriate for detailing of the movable span (clearances, subcable location, etc.)</t>
  </si>
  <si>
    <t>Task 16.49 Trunnion Girder: This task only used for Hopkins (cantilever) trunnion arrangements.</t>
  </si>
  <si>
    <t>Task 16.50 Cylinder Girder: This task only used for hydraulic cylinder driven bascule bridges incorporating independent cylinder girders.</t>
  </si>
  <si>
    <t>Task 16.55 Pedestrian Rail and Support Details: Use only if bridge has a pedestrian rail.</t>
  </si>
  <si>
    <t>Task 16.56 Curb and Sidewalk Details: Use only if bridge has a raised curb or sidewalk decking that differs from the roadway deck.</t>
  </si>
  <si>
    <t>Task 16.64, 16.65, 16.66, 16.67: Mechanical Drive Design: Use tasks 16.64, 16.65, 16.66, &amp; 16.67 for bridges utilizing an electric motor or hydraulic motor drive train with a rack and pinion. If a hydraulic motor is used use these tasks with Task 16.68, Hydraulic Drive Design.</t>
  </si>
  <si>
    <t>Task 16.68 Hydraulic Drive Design: Use if hydraulic cylinder or hydraulic motor drive is employed in the design. If a hydraulic motor drive is employed, use this task with appropriate tasks from 16.64, 16.65, 16.66, &amp; 16.67.</t>
  </si>
  <si>
    <t>Task 16.89 PLC Logic: Use only for bridges with Programmable Logic Controllers.</t>
  </si>
  <si>
    <t>·  Activity 17 addresses Retaining Wall tasks. The staff hour ranges were developed for permanent and temporary proprietary walls, cast-in-place retaining walls and other retaining walls.</t>
  </si>
  <si>
    <t>·  Activity 18 addresses Miscellaneous structure tasks. The staff hour ranges were developed for concrete box culverts, strain poles, mast arms, overhead and cantilever sign structures, high mast light foundations, noise barrier walls and special structures.</t>
  </si>
  <si>
    <t>SIGNING AND PAVEMENT MARKING GUIDELINES</t>
  </si>
  <si>
    <t xml:space="preserve">The staff hour ranges presented in this section represent the work effort that might be expected for individual design tasks on typical traffic projects.  The ranges represent neither the minimum nor maximum hours that might be negotiated on a project for individual design tasks.  Hours below or above the presented ranges may be applicable based upon the constraints or requirements that are specific to the individual project.  Specific aspects of each individual project should be considered in negotiation hours for each individual task.  Whenever possible, examples of individual tasks will be included to provide guidance in determining what types of effort are associated with each individual task.  </t>
  </si>
  <si>
    <t>A "Lower Range" roadway project may fall in the "Middle Range" for Signing and Pavement Marking projects and vice versa.  See the project ranges below.  The project ranges should be used only for Reference &amp; Master Design Files and Quantities from Analysis.  All other tasks should be defined on task by task basis and should not necessarily use the Project Ranges.</t>
  </si>
  <si>
    <t>Lower Range</t>
  </si>
  <si>
    <t>Middle Range</t>
  </si>
  <si>
    <t>Upper Range</t>
  </si>
  <si>
    <t>SIGNALIZATION GUIDELINES</t>
  </si>
  <si>
    <t>A "Lower Range" roadway project may fall in the "Middle Range" for Lighting projects and vice versa.  See the project ranges below.  The project ranges should be used only for Reference &amp; Master Design Files and Quantities from Analysis.  All other tasks should be defined on task by task basis and should not necessarily use the Project Ranges.</t>
  </si>
  <si>
    <t>1.  Rural 2-Lane Project</t>
  </si>
  <si>
    <t>2.  Vehicular Loop Replacement</t>
  </si>
  <si>
    <t>3.  Flashing Beacon</t>
  </si>
  <si>
    <t>4.  Mid Block Traffic Signal</t>
  </si>
  <si>
    <t>1.  Rural Multi-Lane Highway</t>
  </si>
  <si>
    <t>2.  Urban Multi-Lane with minor R/W issues or Utility impacts</t>
  </si>
  <si>
    <t>3.  Urban 2-Lane with major R/W issues or Utility impacts.</t>
  </si>
  <si>
    <t xml:space="preserve"> Upper Range</t>
  </si>
  <si>
    <t>1.  Urban Multi-Lane with major R/W issues or Utility impacts</t>
  </si>
  <si>
    <t>2.  Single Point Urban Interchange</t>
  </si>
  <si>
    <t>LIGHTING GUIDELINES</t>
  </si>
  <si>
    <t xml:space="preserve">The staff hour ranges presented in this section represent the work effort that might be expected for individual design tasks on landscaping projects.  The ranges represent neither the minimum nor maximum hours that might be negotiated on a project for individual design tasks.  Hours below or above the presented ranges may be applicable based upon the constraints or requirements that are specific to the individual project.  Specific aspects of each individual project should be considered in negotiation hours for each individual task.  Whenever possible, examples of individual tasks will be included to provide guidance in determining what types of effort are associated with each individual task.  </t>
  </si>
  <si>
    <t>2.  Roadway Type:  Existing roadway.</t>
  </si>
  <si>
    <t>7.  Stakeholder Participation:  1 to 3 stakeholder meetings</t>
  </si>
  <si>
    <t>3.  Roadway Elements:  Minor intersections.</t>
  </si>
  <si>
    <t>4.  Roadway Location:  Rural.</t>
  </si>
  <si>
    <t>9.  Hardscape Development:  Simple surfaces, catalog items.</t>
  </si>
  <si>
    <t>5.  Utility Coordination:  Minimum.</t>
  </si>
  <si>
    <t>2.  Roadway Type:  Roadway widening.</t>
  </si>
  <si>
    <t>7.  Stakeholder Participation:  4 to 6 stakeholder meetings</t>
  </si>
  <si>
    <t>3.  Roadway Elements:  Standard interchanges.</t>
  </si>
  <si>
    <t>4.  Roadway Location:  Suburban.</t>
  </si>
  <si>
    <t>9.  Hardscape Development:  Moderate patterns, special elements.</t>
  </si>
  <si>
    <t>5.  Utility Coordination:  Moderate (Suburban).</t>
  </si>
  <si>
    <t>2.  Roadway Type:  New roadway alignment.</t>
  </si>
  <si>
    <t>7.  Stakeholder Participation:  Public workshops</t>
  </si>
  <si>
    <t>3.  Roadway Elements:  Multiple-level interchanges.</t>
  </si>
  <si>
    <t>4.  Roadway Location:  Urban.</t>
  </si>
  <si>
    <t>9.  Hardscape Development:  Custom vertical elements, walls, structures.</t>
  </si>
  <si>
    <t>5.  Utility Coordination:  Extensive (urban).</t>
  </si>
  <si>
    <t>The following matrix for the Task 25, Landscape Architecture Analysis, work activities was developed as part of the Staff Hour Basis to help Consultant and FDOT landscape architects determine the overall level of complexity of a project with respect to the landscape component.  The Consultants and the Department will use the matrix (see below) to determine the appropriate level of complexity, based on the project scope, for each Task element.  The Consulants and the Department will then use the negotiated level of complexity (Lower, Middle, or Upper) results to determine where, in each defined staff hour range, the level of design effort should fall.</t>
  </si>
  <si>
    <t>PROJECT SCOPE</t>
  </si>
  <si>
    <t>LOWER</t>
  </si>
  <si>
    <t>MIDDLE</t>
  </si>
  <si>
    <t>UPPER</t>
  </si>
  <si>
    <t>RATING</t>
  </si>
  <si>
    <t>COMMENTS</t>
  </si>
  <si>
    <t>Complexity of Landscape Design</t>
  </si>
  <si>
    <t>j   k   l</t>
  </si>
  <si>
    <t>m   n   o</t>
  </si>
  <si>
    <t>p   q   r</t>
  </si>
  <si>
    <t>Roadway Type</t>
  </si>
  <si>
    <t>Existing Roadway</t>
  </si>
  <si>
    <t>Roadway Widening</t>
  </si>
  <si>
    <t>New Roadway Alignment</t>
  </si>
  <si>
    <t>Roadway Elements</t>
  </si>
  <si>
    <t>Minor Intersections</t>
  </si>
  <si>
    <t>Standard Interchanges</t>
  </si>
  <si>
    <t>Multiple-Level Interchanges</t>
  </si>
  <si>
    <t>Roadway Location</t>
  </si>
  <si>
    <t>Rural</t>
  </si>
  <si>
    <t>Suburban</t>
  </si>
  <si>
    <t>Urban</t>
  </si>
  <si>
    <t>Utility Coordination</t>
  </si>
  <si>
    <t>Minimum (Rural)</t>
  </si>
  <si>
    <t>Moderate (Suburban)</t>
  </si>
  <si>
    <t>Extensive (Urban)</t>
  </si>
  <si>
    <t>Stakeholder Participation</t>
  </si>
  <si>
    <t>1-3 Stakeholder Meetings</t>
  </si>
  <si>
    <t>4-6 Stakeholder Meetings</t>
  </si>
  <si>
    <t>Public Workshops</t>
  </si>
  <si>
    <t>Irrigation System</t>
  </si>
  <si>
    <t>Hardscape Development</t>
  </si>
  <si>
    <t>Simple surfaces, catalog items</t>
  </si>
  <si>
    <t>Moderate patterns, special elements</t>
  </si>
  <si>
    <t>Custom vertical elements, walls, structures</t>
  </si>
  <si>
    <t>Other Considerations (Explain)</t>
  </si>
  <si>
    <t>Total Points</t>
  </si>
  <si>
    <t>STAFF-HOUR RANGES</t>
  </si>
  <si>
    <t>Lower Range - Total Points &lt;30</t>
  </si>
  <si>
    <t>Middle Range - Total Points 30-50</t>
  </si>
  <si>
    <t>Upper Range - Total Points &gt;50</t>
  </si>
  <si>
    <t>Below to Lower End of Range Projects</t>
  </si>
  <si>
    <r>
      <t>·</t>
    </r>
    <r>
      <rPr>
        <sz val="10"/>
        <rFont val="Arial"/>
        <family val="2"/>
      </rPr>
      <t>  Urban and rural 2-lane resurfacing Level 1 survey.</t>
    </r>
  </si>
  <si>
    <r>
      <t>·</t>
    </r>
    <r>
      <rPr>
        <sz val="10"/>
        <rFont val="Arial"/>
        <family val="2"/>
      </rPr>
      <t>  Rural 2-lane 3R (minor safety, earthwork, and utility involvement) Level 1 or 2.</t>
    </r>
  </si>
  <si>
    <r>
      <t>·</t>
    </r>
    <r>
      <rPr>
        <sz val="10"/>
        <rFont val="Arial"/>
        <family val="2"/>
      </rPr>
      <t>  Rural 4-lane 3R (minor safety, earthwork, and utility involvement) Level 1 or 2</t>
    </r>
  </si>
  <si>
    <r>
      <t>·</t>
    </r>
    <r>
      <rPr>
        <sz val="10"/>
        <rFont val="Arial"/>
        <family val="2"/>
      </rPr>
      <t>  Urban 3R (minor safety, earthwork, and utility involvement, primarily only milling and resurfacing) Level 1 or 2</t>
    </r>
  </si>
  <si>
    <r>
      <t>·</t>
    </r>
    <r>
      <rPr>
        <sz val="10"/>
        <rFont val="Arial"/>
        <family val="2"/>
      </rPr>
      <t>  Multi-lane limited access resurfacing (minimal interchange involvement) Level 1 or 2</t>
    </r>
  </si>
  <si>
    <t xml:space="preserve"> Lower End of Range Projects</t>
  </si>
  <si>
    <r>
      <t>·</t>
    </r>
    <r>
      <rPr>
        <sz val="10"/>
        <rFont val="Arial"/>
        <family val="2"/>
      </rPr>
      <t>  Rural 2-lane 3R (major safety, earthwork, and utility involvement) Level 2 or 3</t>
    </r>
  </si>
  <si>
    <r>
      <t>·</t>
    </r>
    <r>
      <rPr>
        <sz val="10"/>
        <rFont val="Arial"/>
        <family val="2"/>
      </rPr>
      <t>  Rural 4-lane 3R (major safety, earthwork, and utility involvement) Level 2 or 3</t>
    </r>
  </si>
  <si>
    <r>
      <t>·</t>
    </r>
    <r>
      <rPr>
        <sz val="10"/>
        <rFont val="Arial"/>
        <family val="2"/>
      </rPr>
      <t>  Urban 3R (major safety, earthwork, and utility involvement) Level 2 or 3</t>
    </r>
  </si>
  <si>
    <r>
      <t>·</t>
    </r>
    <r>
      <rPr>
        <sz val="10"/>
        <rFont val="Arial"/>
        <family val="2"/>
      </rPr>
      <t>  Rural 2-lane to multi-lane widening/resurfacing (minor ROW, earthwork and utility impacts) Level 2 or 3</t>
    </r>
  </si>
  <si>
    <t>Upper End to Above Range Projects</t>
  </si>
  <si>
    <t>ARCHITECTURE GUIDELINES</t>
  </si>
  <si>
    <t xml:space="preserve">The range of hours following each element of design is to be used as a guide to calculate the number of total hours required to perform that task, including design and drafting. The negotiator must use professional judgment based on the project scope to determine where each task would fall with in the range of hours. Each task must be judged based on its complexity. Various factors must be evaluated when considering the complexity of a project. Two of the primary considerations used to analyze projects are size and level of design effort.  </t>
  </si>
  <si>
    <t>Size factors to consider:</t>
  </si>
  <si>
    <r>
      <t>·</t>
    </r>
    <r>
      <rPr>
        <sz val="10"/>
        <rFont val="Arial"/>
        <family val="2"/>
      </rPr>
      <t>  Amount of information placed on each sheet</t>
    </r>
  </si>
  <si>
    <r>
      <t>·</t>
    </r>
    <r>
      <rPr>
        <sz val="10"/>
        <rFont val="Arial"/>
        <family val="2"/>
      </rPr>
      <t>  Number of unique spaces to be designed</t>
    </r>
  </si>
  <si>
    <r>
      <t>·</t>
    </r>
    <r>
      <rPr>
        <sz val="10"/>
        <rFont val="Arial"/>
        <family val="2"/>
      </rPr>
      <t>  Shape and massing of the structure</t>
    </r>
  </si>
  <si>
    <r>
      <t>·</t>
    </r>
    <r>
      <rPr>
        <sz val="10"/>
        <rFont val="Arial"/>
        <family val="2"/>
      </rPr>
      <t>  Site constraints</t>
    </r>
  </si>
  <si>
    <r>
      <t>·</t>
    </r>
    <r>
      <rPr>
        <sz val="10"/>
        <rFont val="Arial"/>
        <family val="2"/>
      </rPr>
      <t>  Number of stories</t>
    </r>
  </si>
  <si>
    <r>
      <t>·</t>
    </r>
    <r>
      <rPr>
        <sz val="10"/>
        <rFont val="Arial"/>
        <family val="2"/>
      </rPr>
      <t>  Number of areas which require an enlarged floor plan</t>
    </r>
  </si>
  <si>
    <t>Level of design effort factors to consider:</t>
  </si>
  <si>
    <r>
      <t>·</t>
    </r>
    <r>
      <rPr>
        <sz val="10"/>
        <rFont val="Arial"/>
        <family val="2"/>
      </rPr>
      <t>  Level of interior and exterior finishes</t>
    </r>
  </si>
  <si>
    <r>
      <t>·</t>
    </r>
    <r>
      <rPr>
        <sz val="10"/>
        <rFont val="Arial"/>
        <family val="2"/>
      </rPr>
      <t>  Soil conditions</t>
    </r>
  </si>
  <si>
    <r>
      <t>·</t>
    </r>
    <r>
      <rPr>
        <sz val="10"/>
        <rFont val="Arial"/>
        <family val="2"/>
      </rPr>
      <t>  Access to utilities</t>
    </r>
  </si>
  <si>
    <r>
      <t>·</t>
    </r>
    <r>
      <rPr>
        <sz val="10"/>
        <rFont val="Arial"/>
        <family val="2"/>
      </rPr>
      <t>  Structural system</t>
    </r>
  </si>
  <si>
    <r>
      <t>·</t>
    </r>
    <r>
      <rPr>
        <sz val="10"/>
        <rFont val="Arial"/>
        <family val="2"/>
      </rPr>
      <t>  Communication requirements</t>
    </r>
  </si>
  <si>
    <r>
      <t>·</t>
    </r>
    <r>
      <rPr>
        <sz val="10"/>
        <rFont val="Arial"/>
        <family val="2"/>
      </rPr>
      <t>  Number of dissimilar building components</t>
    </r>
  </si>
  <si>
    <r>
      <t>·</t>
    </r>
    <r>
      <rPr>
        <sz val="10"/>
        <rFont val="Arial"/>
        <family val="2"/>
      </rPr>
      <t>  Amount of specialty equipment</t>
    </r>
  </si>
  <si>
    <t>The range of hours following each element of design is to be used as a guide to calculate the number of total hours required to perform that task, including design and drafting. The negotiator must use professional judgment based on the project scope to determine where each task would fall with in the range of hours. Each task must be judged based on its complexity and work effort.</t>
  </si>
  <si>
    <t>The size of a building is not necessarily related to the complexity/work effort of its design. To determine the design complexity/work effort several factors must be considered.</t>
  </si>
  <si>
    <r>
      <t xml:space="preserve">1.      </t>
    </r>
    <r>
      <rPr>
        <b/>
        <sz val="10"/>
        <rFont val="Arial"/>
        <family val="2"/>
      </rPr>
      <t>Site Constraints:</t>
    </r>
    <r>
      <rPr>
        <sz val="10"/>
        <rFont val="Arial"/>
        <family val="2"/>
      </rPr>
      <t xml:space="preserve"> Limited R/W, topo, utilities placement, roadway geometry, and lane configurations, wind zones, flood zones, etc.</t>
    </r>
  </si>
  <si>
    <r>
      <t xml:space="preserve">2.      </t>
    </r>
    <r>
      <rPr>
        <b/>
        <sz val="10"/>
        <rFont val="Arial"/>
        <family val="2"/>
      </rPr>
      <t>Familiarity:</t>
    </r>
    <r>
      <rPr>
        <sz val="10"/>
        <rFont val="Arial"/>
        <family val="2"/>
      </rPr>
      <t xml:space="preserve"> Whether or not a design Consultant is familiar with FDOT processes, building types, and use of generic plans.</t>
    </r>
  </si>
  <si>
    <r>
      <t xml:space="preserve">3.      </t>
    </r>
    <r>
      <rPr>
        <b/>
        <sz val="10"/>
        <rFont val="Arial"/>
        <family val="2"/>
      </rPr>
      <t>Expandability:</t>
    </r>
    <r>
      <rPr>
        <sz val="10"/>
        <rFont val="Arial"/>
        <family val="2"/>
      </rPr>
      <t xml:space="preserve"> A requirement for future expandability may be a consideration in the initial design of the building.</t>
    </r>
  </si>
  <si>
    <r>
      <t xml:space="preserve">4.      </t>
    </r>
    <r>
      <rPr>
        <b/>
        <sz val="10"/>
        <rFont val="Arial"/>
        <family val="2"/>
      </rPr>
      <t>Building Type:</t>
    </r>
    <r>
      <rPr>
        <sz val="10"/>
        <rFont val="Arial"/>
        <family val="2"/>
      </rPr>
      <t xml:space="preserve"> The function, size, utility requirements, operator space, location, etc. will affect the design.</t>
    </r>
  </si>
  <si>
    <r>
      <t xml:space="preserve">5.      </t>
    </r>
    <r>
      <rPr>
        <b/>
        <sz val="10"/>
        <rFont val="Arial"/>
        <family val="2"/>
      </rPr>
      <t>Code requirements, Capacity ands Occupancy</t>
    </r>
    <r>
      <rPr>
        <sz val="10"/>
        <rFont val="Arial"/>
        <family val="2"/>
      </rPr>
      <t xml:space="preserve"> These requirements can have a profound effect on materials and systems</t>
    </r>
  </si>
  <si>
    <t>used in the design. Life Safety and other code requirements will have a direct influence on layout and size of space.</t>
  </si>
  <si>
    <r>
      <t xml:space="preserve">6.      </t>
    </r>
    <r>
      <rPr>
        <b/>
        <sz val="10"/>
        <rFont val="Arial"/>
        <family val="2"/>
      </rPr>
      <t>Location:</t>
    </r>
    <r>
      <rPr>
        <sz val="10"/>
        <rFont val="Arial"/>
        <family val="2"/>
      </rPr>
      <t xml:space="preserve"> The location of the building project can greatly affect elements such as utilities access and site access.</t>
    </r>
  </si>
  <si>
    <r>
      <t xml:space="preserve">7.      </t>
    </r>
    <r>
      <rPr>
        <b/>
        <sz val="10"/>
        <rFont val="Arial"/>
        <family val="2"/>
      </rPr>
      <t>Sheet Production:</t>
    </r>
    <r>
      <rPr>
        <sz val="10"/>
        <rFont val="Arial"/>
        <family val="2"/>
      </rPr>
      <t xml:space="preserve"> The number of sheets will be determined by such elements as content of sheet, unique and special</t>
    </r>
  </si>
  <si>
    <t>purpose spaces, shape and mass of building(s), spaces requiring enlarged floor plans and details, interior finishes, structural</t>
  </si>
  <si>
    <t>system, mechanical system, communications and data systems, and special equipment.</t>
  </si>
  <si>
    <t>The following examples are used as a guide only.  See the State's DMS Fee Curve Guidelines for a complete guide of complexity.</t>
  </si>
  <si>
    <t>1.      Considerably more than average complexity</t>
  </si>
  <si>
    <t>Materials testing and research lab, Special purpose, Multiple use buildings.</t>
  </si>
  <si>
    <t xml:space="preserve">                                                            </t>
  </si>
  <si>
    <t>2.      More than average complexity</t>
  </si>
  <si>
    <t>Vehicle Maintenance and Vehicle Maintenance Yard, Renovations, alterations, Large Toll Plaza, Weigh in Motion/Inspection Sta., Rest Area addition/redesign, Medium Toll Plaza, Small Toll Plaza, Rest Area interior modifications/refinish, Rest Area replacement</t>
  </si>
  <si>
    <t>3.      Average Complexity</t>
  </si>
  <si>
    <t>Office Space improvements, Medium Toll Plaza, WIM Sta., Rest Area replacement</t>
  </si>
  <si>
    <t>4.      Less than average complexity</t>
  </si>
  <si>
    <t>Garage, Service, Repetitive Design, Open space office building</t>
  </si>
  <si>
    <r>
      <t xml:space="preserve">5. </t>
    </r>
    <r>
      <rPr>
        <sz val="10"/>
        <rFont val="Arial"/>
        <family val="2"/>
      </rPr>
      <t xml:space="preserve">    </t>
    </r>
    <r>
      <rPr>
        <b/>
        <sz val="10"/>
        <rFont val="Arial"/>
        <family val="2"/>
      </rPr>
      <t>Considerably Less Than Average Complexity</t>
    </r>
  </si>
  <si>
    <t>Parking garage, warehouse, storage</t>
  </si>
  <si>
    <t>ITS GUIDELINES</t>
  </si>
  <si>
    <t>The staff hour ranges presented in this section represent the work effort that might be expected for individual design tasks on typical traffic projects. The ranges represent neither the minimum nor maximum hours that might be negotiated on a project.</t>
  </si>
  <si>
    <t xml:space="preserve">A "Lower Range" roadway project may fall in the "Middle Range" for Lighting projects and vice versa.  See the project ranges below.  The project ranges should be used only for Reference &amp; Master Design Files and Quantities from Analysis. </t>
  </si>
  <si>
    <t>1.  Adding very limited number of ITS devices.</t>
  </si>
  <si>
    <t>2.  Small extension of existing freeway management system.</t>
  </si>
  <si>
    <t>3.  Installation of isolated devices such as a CCTV camera, a DMS sign or RWIS site.</t>
  </si>
  <si>
    <t>1. Small extension of existing freeway management system, communications architecture already determined.</t>
  </si>
  <si>
    <t>2.  Freeway management system with no communications hubs and all devices of a single type.</t>
  </si>
  <si>
    <t>1.  Complex urban freeway management system with a variety of different ITS of devices.</t>
  </si>
  <si>
    <t>2.  Lengthy rural freeway management system.</t>
  </si>
  <si>
    <t>3.  Freeway management system with numerous communications hubs and rings of devices.</t>
  </si>
  <si>
    <t>GEOTECHNICAL GUIDELINES</t>
  </si>
  <si>
    <t>The staff hour estimating form, basis and these accompanying instructions were developed to be consistent with the Geotechnical section of the Standard Scope of Service covering the typical range of geotechnical investigations anticipated on 80 percent of all highway projects. It is recognized that the Districts may need to vary the specific requirements of the scope for performance of geotechnical work to make them District or project specific. Where such variations occur, it is recommended that all changes to the Standard Scope be shown in italics to alert the user that the scope requirements have changed from the standard and that the range of staff hours shown in the basis may no longer be applicable to a specific task.</t>
  </si>
  <si>
    <t>The ‘typical’ range of geotechnical investigations considered as applicable includes the following:</t>
  </si>
  <si>
    <t>·  Projects with geotechnical staffhours ranging from approx. 100 to 3,000;</t>
  </si>
  <si>
    <t>·  Projects that include commonly encountered soil and rock conditions, site investigation methods and geotechnical</t>
  </si>
  <si>
    <t>design recommendations.</t>
  </si>
  <si>
    <t xml:space="preserve">An example of a typical project would include evaluation of roadway subgrade or embankment stability/settlement related to sinkholes, soft clays, organic soils and/or high groundwater.  A typical project would require geotechnical guidance for normal cut and fill.  It may also require recommendations for realignment, surcharge, excavation and replacement, subgrade reinforcement using geosynthetics and/or underdrains.  Examples of projects considered atypical and, therefore, may fall below the range are: RRR projects, minor intersection improvements, etc. Examples of projects considered atypical and, therefore, may fall above the range are: dealing with extensive waste phosphatic clays or design recommendations for soil improvement by lime/cement subgrade stabilization, deep dynamic compaction, vibroflotation, compaction grouting, pile reinforced embankments, etc.  </t>
  </si>
  <si>
    <t>The user must use experience and common sense in assessing where the specific project requirements may deviate from the typical project and some guidance is provided in the basis for each task. For instance, minimum hours listed are only applicable to typical projects. If needed, individual Structures Items can be used when negotiating Roadway projects, and individual Roadway Items can be used when negotiating Structures projects. If neither the Standard Scope nor the basis specifically include or describe an activity, type of analysis or geotechnical solution then it most likely is not covered within the typical staff hour ranges provided for guidance.</t>
  </si>
  <si>
    <t>Although not specifically developed for Districtwide Geotechnical services, the staff hour estimating form, basis and these instructions may be used as a reference to such work if it falls within the typical range as defined above. Since analysis and reporting requirements for small geotechnical tasks may vary from the Standard Scope, the user should be cautious in applying the ranges shown in the basis to such work. The ranges were ‘proof tested’ against several typical projects from various Districts and found to result in reasonably consistent staff hour estimates compared to previously negotiated total staff hours. The form may be applicable to large projects over 3,000 staff hours but there is no comparative experience with a project of this size. Again the user should be cautious in applying the form, basis and instructions to very small or very large projects.</t>
  </si>
  <si>
    <t xml:space="preserve">A number of tasks included in the staff hour estimating form are  frequently requested of the geotechnical engineer by other design professionals. These tasks include Stormwater Volume Recovery Analysis and/or Background Seepage Analysis, Lateral Load Analysis, and Sheet Pile Wall Analysis. The user should determine if adequate hours for these activities are included in the relevant Drainage and Structures portions of the project to avoid repetition. </t>
  </si>
  <si>
    <t xml:space="preserve">To use the form and instructions the user must have evaluated the project scope in addition to the likely subsurface conditions and foundation alternatives in sufficient detail to estimate the total number, type and depth of exploratory borings for Roadways and Structures as well as the relative complexity of the project. In general, simple straightforward projects will require lower staffhours, while conversely more complex projects will merit higher staffhours per unit within the ‘typical’ ranges listed on the estimating sheet for ‘lump sum’ items.  When hours are determined ‘per item’ (such as per 100 LF of boring), and a range of hours is given to be multiplied by that item, it is intended that the higher end of the range be used for smaller projects, and vice versa.    </t>
  </si>
  <si>
    <t xml:space="preserve">Remember that this form is intended to estimate the TOTAL number of hours for each task including engineering or technician hours to perform the task, senior review hours and applicable clerical hours.   </t>
  </si>
  <si>
    <t>6b</t>
  </si>
  <si>
    <t>Drainage Plans</t>
  </si>
  <si>
    <t>Representing</t>
  </si>
  <si>
    <t>Print Name</t>
  </si>
  <si>
    <t>Signature / Date</t>
  </si>
  <si>
    <t>Consultant Name</t>
  </si>
  <si>
    <t>FDOT District</t>
  </si>
  <si>
    <t>WORK ACTIVITY</t>
  </si>
  <si>
    <t>yes</t>
  </si>
  <si>
    <t>Subtotal Project Manager Meetings</t>
  </si>
  <si>
    <t>PM attendance at Progress Meetings is manually entered on General Task 3</t>
  </si>
  <si>
    <t>PM attendance at Phase Review Meetings is manually entered on General Task 3</t>
  </si>
  <si>
    <t>Carries to Tab 3</t>
  </si>
  <si>
    <t>Drainage Plans Technical Subtotal</t>
  </si>
  <si>
    <t>6. Drainage Plans Total</t>
  </si>
  <si>
    <t>Kickoff (see 7.1)</t>
  </si>
  <si>
    <t>Preliminary Meeting (see 7.5)</t>
  </si>
  <si>
    <t>Individual UAO Meetings (see 7.6)</t>
  </si>
  <si>
    <t>Field Meetings (see 7.6)</t>
  </si>
  <si>
    <t>Design Meeting (see 7.9)</t>
  </si>
  <si>
    <t>EA SHEET</t>
  </si>
  <si>
    <t>EA
Diagram</t>
  </si>
  <si>
    <t>Total Project Manager Meetings (carries to Tab 3)</t>
  </si>
  <si>
    <t>Subtotal PM Meetings</t>
  </si>
  <si>
    <t>Total PM Mtgs (carries to Tab 3)</t>
  </si>
  <si>
    <t>** Project Manager attendance at progress, phase and field review meetings are manually entered on General Task 3</t>
  </si>
  <si>
    <t>**</t>
  </si>
  <si>
    <t>From Meetings Table Below</t>
  </si>
  <si>
    <t>Mobile Scan Nontechnical Subtotal</t>
  </si>
  <si>
    <t>30. Terrestrial Mobile LiDAR Mapping Total</t>
  </si>
  <si>
    <t>Mobile Scan Technical Subtotal</t>
  </si>
  <si>
    <t>Architectural Plans</t>
  </si>
  <si>
    <t>Structural Plans</t>
  </si>
  <si>
    <t>Plumbing Plans</t>
  </si>
  <si>
    <t>Total PM Meetings (carries to Tab 3)</t>
  </si>
  <si>
    <t>Meeting</t>
  </si>
  <si>
    <t>32. Noise Barrier Impact Design Assessment in the Design Phase Total</t>
  </si>
  <si>
    <r>
      <t xml:space="preserve">The staff hour ranges presented on the following sheets represent the work effort that may be expected for each specific task on typical projects.  These hourly ranges vary from a simple project (lower end of range) to a complicated project (upper end of range).  The ranges represent neither the minimum nor maximum hours that may be negotiated for a particular task on a project.  </t>
    </r>
    <r>
      <rPr>
        <b/>
        <sz val="12"/>
        <rFont val="Arial"/>
        <family val="2"/>
      </rPr>
      <t>Hours below or above these ranges may be applicable based upon constraints and requirements that are specific to the project.</t>
    </r>
  </si>
  <si>
    <t>Interdisciplinary Coordination</t>
  </si>
  <si>
    <t>NOTE: Signature Block is optional, per District preference</t>
  </si>
  <si>
    <t>Scale</t>
  </si>
  <si>
    <t>6b. Drainage Plans</t>
  </si>
  <si>
    <t>6a. Drainage Analysis</t>
  </si>
  <si>
    <t>Concrete Box Culvert Data Table Plan Sheets</t>
  </si>
  <si>
    <t>Concrete Box Culvert Special Details Plan Sheets</t>
  </si>
  <si>
    <t>Strain Pole Data Table Plan Sheets</t>
  </si>
  <si>
    <t>Strain Pole Special Details Plan Sheets</t>
  </si>
  <si>
    <t>Mast Arms Data Table Plan Sheets</t>
  </si>
  <si>
    <t>Mast Arm Special Details Plan Sheets</t>
  </si>
  <si>
    <t>Special (Long Span) Overhead Span Sign Structures</t>
  </si>
  <si>
    <t>Overhead and Cantilever Sign Structures Data Table Plan Sheets</t>
  </si>
  <si>
    <t>Overhead and Cantilever Sign Structures Special Details Plan Sheets</t>
  </si>
  <si>
    <t>High Mast Lighting Special Details Plan Sheets</t>
  </si>
  <si>
    <t>Structures Technical Subtotal</t>
  </si>
  <si>
    <t>Muck Probing</t>
  </si>
  <si>
    <t>Crew Day</t>
  </si>
  <si>
    <t>35.19</t>
  </si>
  <si>
    <t>35.54</t>
  </si>
  <si>
    <t>Roundabout Evaluation</t>
  </si>
  <si>
    <t>Drainage Map Hydrology</t>
  </si>
  <si>
    <t>Per Map</t>
  </si>
  <si>
    <t>6a.1</t>
  </si>
  <si>
    <t>6a.21</t>
  </si>
  <si>
    <t>Carries to 32.6</t>
  </si>
  <si>
    <t>Roundabout Final Design Analysis</t>
  </si>
  <si>
    <t>4.7</t>
  </si>
  <si>
    <t>4.8</t>
  </si>
  <si>
    <t>These four work activities are interrelated.  Not all projects will require photogrammetry, mapping or terrestrial mobile LiDAR: the need or extent of any of these will have a direct relationship on the tasks included in the survey work activity.</t>
  </si>
  <si>
    <t>All ranges shown in the Survey tasks are for 4-person crew days based on an 8 hour day.  The ranges presented in the photogrammetry section represent the work effort that might be expected for individual tasks on typical mapping projects, including topographics, planimetrics, image processing, and fixed and rotary wing flight operations.</t>
  </si>
  <si>
    <r>
      <t>·</t>
    </r>
    <r>
      <rPr>
        <sz val="10"/>
        <rFont val="Arial"/>
        <family val="2"/>
      </rPr>
      <t>  Rural or urban 4-lane to 6-lane widening/resurfacing (widening in median, minor ROW, earthwork, and utility impacts, minimal intersection improvement)  Level 3 or 4</t>
    </r>
  </si>
  <si>
    <r>
      <t>·</t>
    </r>
    <r>
      <rPr>
        <sz val="10"/>
        <rFont val="Arial"/>
        <family val="2"/>
      </rPr>
      <t>  Multi-lane limited access resurfacing (minor safety, earthwork, and utility involvement, minimal intersection involvement)  Level 2 or 3</t>
    </r>
  </si>
  <si>
    <t>Meeting is listed below</t>
  </si>
  <si>
    <t>6a</t>
  </si>
  <si>
    <t>Digital Delivery</t>
  </si>
  <si>
    <t>4.9</t>
  </si>
  <si>
    <t>4.10</t>
  </si>
  <si>
    <t>4.11</t>
  </si>
  <si>
    <t>4.13</t>
  </si>
  <si>
    <t>4.14</t>
  </si>
  <si>
    <t>4.15</t>
  </si>
  <si>
    <t>4.16</t>
  </si>
  <si>
    <t>Other Roadway Analyses</t>
  </si>
  <si>
    <t>6a.2</t>
  </si>
  <si>
    <t>6a.3</t>
  </si>
  <si>
    <t>6a.4</t>
  </si>
  <si>
    <t>6a.5</t>
  </si>
  <si>
    <t>6a.6</t>
  </si>
  <si>
    <t>6a.7</t>
  </si>
  <si>
    <t>6a.8</t>
  </si>
  <si>
    <t>6a.9</t>
  </si>
  <si>
    <t>6a.10</t>
  </si>
  <si>
    <t>6a.11</t>
  </si>
  <si>
    <t>6a.12</t>
  </si>
  <si>
    <t>6a.13</t>
  </si>
  <si>
    <t>6a.14</t>
  </si>
  <si>
    <t>6a.15</t>
  </si>
  <si>
    <t>6a.17</t>
  </si>
  <si>
    <t>6a.18</t>
  </si>
  <si>
    <t>6a.19</t>
  </si>
  <si>
    <t>6a.20</t>
  </si>
  <si>
    <t>6a.22</t>
  </si>
  <si>
    <t>6a.23</t>
  </si>
  <si>
    <t>6a.24</t>
  </si>
  <si>
    <t>6a.25</t>
  </si>
  <si>
    <t>6a. Drainage Analysis Total</t>
  </si>
  <si>
    <t>Per Location</t>
  </si>
  <si>
    <t>Design of Floodplain Compensation</t>
  </si>
  <si>
    <t>Per Floodplain Basin</t>
  </si>
  <si>
    <t>6b.1</t>
  </si>
  <si>
    <t>6b.2</t>
  </si>
  <si>
    <t>6b.3</t>
  </si>
  <si>
    <t>6b.4</t>
  </si>
  <si>
    <t>6b.5</t>
  </si>
  <si>
    <t>6b.6</t>
  </si>
  <si>
    <t>6b.7</t>
  </si>
  <si>
    <t>6b.8</t>
  </si>
  <si>
    <t>6b.9</t>
  </si>
  <si>
    <t>6b.10</t>
  </si>
  <si>
    <t>6b.11</t>
  </si>
  <si>
    <t>Utility Kickoff Meeting</t>
  </si>
  <si>
    <r>
      <t xml:space="preserve">Other Meetings </t>
    </r>
    <r>
      <rPr>
        <i/>
        <sz val="11"/>
        <rFont val="Arial"/>
        <family val="2"/>
      </rPr>
      <t>(this is automatically added into Utilities Total (cell F27))</t>
    </r>
  </si>
  <si>
    <t>The CONSULTANT, the Department's Permit Coordinator and the Department's Environmental Management Office will fully review the project's PD&amp;E documents to determine any special requirements or commitments.  The Department's staff and the CONSULTANT will also review the regulating agencies requirements for any species issues to fully understand surveying and permitting.</t>
  </si>
  <si>
    <r>
      <t>·</t>
    </r>
    <r>
      <rPr>
        <sz val="10"/>
        <rFont val="Arial"/>
        <family val="2"/>
      </rPr>
      <t>  USACE (Nationwide)</t>
    </r>
  </si>
  <si>
    <r>
      <t>·</t>
    </r>
    <r>
      <rPr>
        <sz val="10"/>
        <rFont val="Arial"/>
        <family val="2"/>
      </rPr>
      <t>  USACE (Nationwide, or Letter of Permission)</t>
    </r>
  </si>
  <si>
    <r>
      <t>·</t>
    </r>
    <r>
      <rPr>
        <sz val="10"/>
        <rFont val="Arial"/>
        <family val="2"/>
      </rPr>
      <t>  EPA and/or FDEP [National Pollutant Discharge Elimination System (NPDES) Construction General Permit]</t>
    </r>
  </si>
  <si>
    <r>
      <t>·</t>
    </r>
    <r>
      <rPr>
        <sz val="10"/>
        <rFont val="Arial"/>
        <family val="2"/>
      </rPr>
      <t>  Department of Environmental Protection (CCCL permit)</t>
    </r>
  </si>
  <si>
    <t>8.2</t>
  </si>
  <si>
    <t>8.2.1</t>
  </si>
  <si>
    <t>8.2.2</t>
  </si>
  <si>
    <t>8.2.3</t>
  </si>
  <si>
    <t>8.3</t>
  </si>
  <si>
    <t>8.4</t>
  </si>
  <si>
    <t>8.4.1</t>
  </si>
  <si>
    <t>8.4.2</t>
  </si>
  <si>
    <t>8.5</t>
  </si>
  <si>
    <t>8.6</t>
  </si>
  <si>
    <t>8.7</t>
  </si>
  <si>
    <t>8.8</t>
  </si>
  <si>
    <t>8.9</t>
  </si>
  <si>
    <t>8.10</t>
  </si>
  <si>
    <t>8.11</t>
  </si>
  <si>
    <t>8.12</t>
  </si>
  <si>
    <t>8.13.1</t>
  </si>
  <si>
    <t>8.13.2</t>
  </si>
  <si>
    <t>8.13.3</t>
  </si>
  <si>
    <t>8.13.4</t>
  </si>
  <si>
    <t>8.13.5</t>
  </si>
  <si>
    <t>8.14.1</t>
  </si>
  <si>
    <t>8.14.2</t>
  </si>
  <si>
    <t>8.14.3</t>
  </si>
  <si>
    <t>8.14.5</t>
  </si>
  <si>
    <t>8.15</t>
  </si>
  <si>
    <t>8.16</t>
  </si>
  <si>
    <t>8.17</t>
  </si>
  <si>
    <t>8.18</t>
  </si>
  <si>
    <t>8.19</t>
  </si>
  <si>
    <t>8.20</t>
  </si>
  <si>
    <t>Preparation of Environmental Clearances and Reevaluations (use when consultant prepares all documents associated with reevaluation)</t>
  </si>
  <si>
    <t>Technical support to Department for Environmental Clearances and Reevaluations (use when consultant provides technical support only)</t>
  </si>
  <si>
    <t>per pond site</t>
  </si>
  <si>
    <t xml:space="preserve">·  Activity 9 is a summary of the General Tasks, Bridge Development Report, Bridge Design and Production, Retaining Wall Design and Production and Miscellaneous Structure Design and Production activities within the project. The general tasks address the technical tasks associated with the development of the project-based key sheet/index of drawings, general notes, cost estimates and Technical Special Provisions. This worksheet also addresses non-technical tasks such as field reviews, technical meetings and coordination. This Activity worksheet also addresses Quality Assurance/Quality Control, Independent Peer Review and Supervision activities. </t>
  </si>
  <si>
    <t>Technical Meetings / Public Meetings</t>
  </si>
  <si>
    <t>Project Coordination</t>
  </si>
  <si>
    <t>GUIDELINES FOR SURVEY, PHOTOGRAMMETRY, MAPPING, AND TERESTRIAL MOBILE LIDAR
(Work Activities 27 – 30)</t>
  </si>
  <si>
    <t>The staff hour ranges presented in this section represent the work effort that might be expected for individual tasks on typical roadway projects, ranging from a standard 2-lane resurfacing project (lower end of range) to a complicated reconstruction project  (upper end of range). The ranges represent neither the minimum nor maximum hours that might be negotiated on a project for individual survey tasks. Hours below or above the presented ranges may be applicable based on the constraints or requirements that are specific to the individual project. Whenever possible, examples of individual tasks will be included to provide guidance in determining what types of effort are associated with each individual task.</t>
  </si>
  <si>
    <r>
      <t>·</t>
    </r>
    <r>
      <rPr>
        <sz val="10"/>
        <rFont val="Arial"/>
        <family val="2"/>
      </rPr>
      <t>  Rural 2-lane to urban multi-lane reconstruction (minor ROW and utility impacts, minimal intersection involvement) (This is for full design survey and ROW)  Level 4</t>
    </r>
  </si>
  <si>
    <r>
      <t>·</t>
    </r>
    <r>
      <rPr>
        <sz val="10"/>
        <rFont val="Arial"/>
        <family val="2"/>
      </rPr>
      <t>  Rural 2-lane to 4-lane widening/resurfacing (major ROW, earthwork and utility impacts) Level 3 or 4 for full design model</t>
    </r>
  </si>
  <si>
    <r>
      <t>·</t>
    </r>
    <r>
      <rPr>
        <sz val="10"/>
        <rFont val="Arial"/>
        <family val="2"/>
      </rPr>
      <t>  Rural 2-lane to urban multi-lane widening/resurfacing (utilizing existing pavement, minor cross slope correction, major ROW and utility impacts, intersection involvement)  Level 3 or 4 for full design model</t>
    </r>
  </si>
  <si>
    <r>
      <t>·</t>
    </r>
    <r>
      <rPr>
        <sz val="10"/>
        <rFont val="Arial"/>
        <family val="2"/>
      </rPr>
      <t>  Rural 2-lane new construction (new alignment, ROW, earthwork and utility impacts) (This is for full design survey and ROW) Level 4</t>
    </r>
  </si>
  <si>
    <r>
      <t>·</t>
    </r>
    <r>
      <rPr>
        <sz val="10"/>
        <rFont val="Arial"/>
        <family val="2"/>
      </rPr>
      <t>  Rural 2-lane to urban multi-lane reconstruction (major ROW and utility impacts, intersection involvement) (This is for full design survey and ROW)  Level 4</t>
    </r>
  </si>
  <si>
    <r>
      <t>·</t>
    </r>
    <r>
      <rPr>
        <sz val="10"/>
        <rFont val="Arial"/>
        <family val="2"/>
      </rPr>
      <t>  Rural multi-lane new construction (new alignment, ROW, earthwork and utility impacts, minimal intersection involvement) (This is for full design survey and ROW)  Level 4</t>
    </r>
  </si>
  <si>
    <r>
      <t>·</t>
    </r>
    <r>
      <rPr>
        <sz val="10"/>
        <rFont val="Arial"/>
        <family val="2"/>
      </rPr>
      <t>  Urban multi-lane new construction (new alignment, major ROW and utility impacts, intersection involvement) (This is for full design survey and ROW)  Level 4</t>
    </r>
  </si>
  <si>
    <r>
      <t>·</t>
    </r>
    <r>
      <rPr>
        <sz val="10"/>
        <rFont val="Arial"/>
        <family val="2"/>
      </rPr>
      <t>  Multi-lane limited access widening/resurfacing (minor ROW and utility impacts, interchange involvement) Level 3 or 4 for full design model (This is for full design survey and ROW)</t>
    </r>
  </si>
  <si>
    <r>
      <t>·</t>
    </r>
    <r>
      <rPr>
        <sz val="10"/>
        <rFont val="Arial"/>
        <family val="2"/>
      </rPr>
      <t>  Multi-lane limited access reconstruction (minor ROW and utility impacts, interchange involvement)  (This is for full design survey and ROW)  Level 4</t>
    </r>
  </si>
  <si>
    <r>
      <t>·</t>
    </r>
    <r>
      <rPr>
        <sz val="10"/>
        <rFont val="Arial"/>
        <family val="2"/>
      </rPr>
      <t>  Multi-lane limited access new construction (new alignment, minor ROW and utility impacts, minimal interchange involvement)  (This is for full design survey and ROW)  Level 4</t>
    </r>
  </si>
  <si>
    <r>
      <t>·</t>
    </r>
    <r>
      <rPr>
        <sz val="10"/>
        <rFont val="Arial"/>
        <family val="2"/>
      </rPr>
      <t>  Multi-lane widening, reconstruction or new alignment with major interchange involvement (major ROW and utility impacts,urban interchange involvement, major access management impacts)  (This is for full design survey and ROW)  Level 4</t>
    </r>
  </si>
  <si>
    <r>
      <t>·</t>
    </r>
    <r>
      <rPr>
        <sz val="10"/>
        <rFont val="Arial"/>
        <family val="2"/>
      </rPr>
      <t>  Urban limited access (widening or reconstruction with multi-level interchanges)  (This is for full design survey and ROW)  Level 4</t>
    </r>
  </si>
  <si>
    <r>
      <t>·</t>
    </r>
    <r>
      <rPr>
        <sz val="10"/>
        <rFont val="Arial"/>
        <family val="2"/>
      </rPr>
      <t>  Multi-lane limited access new construction (new alignment, major ROW and utility impacts, major interchange involvement)  (This is for full design survey and ROW)  Level 4</t>
    </r>
  </si>
  <si>
    <t>Architectural Program Review/Verification</t>
  </si>
  <si>
    <t>Noise Analysis</t>
  </si>
  <si>
    <t>Outdoor Advertising Identification</t>
  </si>
  <si>
    <t>Noise Study Report (NSR) Addendum</t>
  </si>
  <si>
    <t>32.6</t>
  </si>
  <si>
    <t>32.7</t>
  </si>
  <si>
    <t>32.8</t>
  </si>
  <si>
    <t>32.9</t>
  </si>
  <si>
    <t>Per Site</t>
  </si>
  <si>
    <t>35.5</t>
  </si>
  <si>
    <t>35.6</t>
  </si>
  <si>
    <t>35.7</t>
  </si>
  <si>
    <t>35.8</t>
  </si>
  <si>
    <t>35.9</t>
  </si>
  <si>
    <t>35.10</t>
  </si>
  <si>
    <t>35.11</t>
  </si>
  <si>
    <t>35.12</t>
  </si>
  <si>
    <t>35.13</t>
  </si>
  <si>
    <t>35.14</t>
  </si>
  <si>
    <t>35.15</t>
  </si>
  <si>
    <t>35.16</t>
  </si>
  <si>
    <t>35.17</t>
  </si>
  <si>
    <t>35.18</t>
  </si>
  <si>
    <t>35.20</t>
  </si>
  <si>
    <t>35.21</t>
  </si>
  <si>
    <t>35.22</t>
  </si>
  <si>
    <t>35.23</t>
  </si>
  <si>
    <t>35.24</t>
  </si>
  <si>
    <t>35.25</t>
  </si>
  <si>
    <t>35.26</t>
  </si>
  <si>
    <t>35.27</t>
  </si>
  <si>
    <t>35.28</t>
  </si>
  <si>
    <t>35.29</t>
  </si>
  <si>
    <t>35.30</t>
  </si>
  <si>
    <t>35.31</t>
  </si>
  <si>
    <t>35.32</t>
  </si>
  <si>
    <t>35.33</t>
  </si>
  <si>
    <t>35.34</t>
  </si>
  <si>
    <t>35.35</t>
  </si>
  <si>
    <t>35.36</t>
  </si>
  <si>
    <t>35.37</t>
  </si>
  <si>
    <t>35.38</t>
  </si>
  <si>
    <t>35.39</t>
  </si>
  <si>
    <t>35.40</t>
  </si>
  <si>
    <t>35.41</t>
  </si>
  <si>
    <t>35.42</t>
  </si>
  <si>
    <t>35.43</t>
  </si>
  <si>
    <t>35.44</t>
  </si>
  <si>
    <t>35.45</t>
  </si>
  <si>
    <t>35.46</t>
  </si>
  <si>
    <t>35.47</t>
  </si>
  <si>
    <t>35.48</t>
  </si>
  <si>
    <t>35.49</t>
  </si>
  <si>
    <t>35.50</t>
  </si>
  <si>
    <t>35.51</t>
  </si>
  <si>
    <t>35.52</t>
  </si>
  <si>
    <t>35.53</t>
  </si>
  <si>
    <t xml:space="preserve">4.  Formulas under "Total Staff Hours Range" (columns O &amp; P) may be adjusted to provide desired range. </t>
  </si>
  <si>
    <t>3.  Total Staff Hours (column O) may not match staff hours from Summary worksheet (column B) due to rounding.  Staff hours calculated for employee classifications are to be adjusted so totals in columns B and O match.</t>
  </si>
  <si>
    <t>Environmental Look-Around (ELA) Meeting</t>
  </si>
  <si>
    <t>35.55</t>
  </si>
  <si>
    <t>USACE</t>
  </si>
  <si>
    <t>Monitor Existing Structures</t>
  </si>
  <si>
    <t>3D MODELING PHASE GUIDELINES</t>
  </si>
  <si>
    <t>Upper End of Range Corridors</t>
  </si>
  <si>
    <t>Middle of Range Corridors</t>
  </si>
  <si>
    <t>Lower End of Range Corridors</t>
  </si>
  <si>
    <t>The following are general examples of corridor descriptions and the applicable range as outlined in this handbook.  The work effort for independently modeled elements such as gore areas, pond sites, floodplain compensation sites, intersection plateauing, cross overs, curb ramps, turnouts, bridges and roundabouts will be quantified under separate tasks.  This list is not all inclusive, or always exact, but will provide the basis for beginning estimation and negotiation of staff hours required to model a corridor.</t>
  </si>
  <si>
    <t>3D MODELING GUIDELINES</t>
  </si>
  <si>
    <t>Alignment / Corridor Mile</t>
  </si>
  <si>
    <t>3D Modeling Technical Subtotal</t>
  </si>
  <si>
    <t>3D Modeling Total</t>
  </si>
  <si>
    <t>36. 3D Modeling</t>
  </si>
  <si>
    <t>3D Modeling</t>
  </si>
  <si>
    <t>2.  Percentages for staff hour distribution by classification are entered below in rows 64 to 98 of this sheet.</t>
  </si>
  <si>
    <t>2.  Percentages for staff hour distribution by classification are entered below in rows 65 to 99 of this sheet.</t>
  </si>
  <si>
    <t>In tab "Fee Sheet - Prime" - enter rates for employee classifications in row 9; prime consultant project number in cell O4; and name of estimator in cell O6.  Also add fees for each subconsultant in cells Q55-Q66.</t>
  </si>
  <si>
    <t>Also in "Fee Sheet - Prime" - enter Overhead Rate in cell N49, Operating Margin in N50, and FCCM in N51.</t>
  </si>
  <si>
    <t xml:space="preserve">In spreadsheet tab "Staff Hour Summary--Grand Total" - add staff classifications in columns C through N, row 10 (for example Project Manager, Chief Engineer, Landscape Architect, Technician, etc.) </t>
  </si>
  <si>
    <t>Complete appropriate staff hour sheets for work being performed in individual discipline sheets (tabs 3 through 36).  Add name of estimator to the top of each sheet.</t>
  </si>
  <si>
    <t>In tab "Staff Hour Summary - Firm" - enter distribution of hours by classification for each task in rows 64 through 98.</t>
  </si>
  <si>
    <t>Also in "Fee Sheet - Sub" - enter Overhead Rate in cell N49, Operating Margin in N50, and FCCM in N51.</t>
  </si>
  <si>
    <t xml:space="preserve">In tab "Staff Hour Summary--Grand Total" - add staff classifications in columns C through N, row 10 (for example Project Manager, Chief Engineer, Landscape Architect, Technician, etc.).  After classifications are added for prime, add in all other classifications from Subconsultants.  Additional columns may be required if over 12 classifications are used. </t>
  </si>
  <si>
    <t>In tab "Staff Hour Summary -- Grand Total" - enter distribution of hours by classification for each task in rows 65 through 99. Use distributions provided by subconsultants for tasks being done solely by subconsultant.  For tasks with both prime and subconsultant hours - use either a blended percent distribution or just the primes distribution.</t>
  </si>
  <si>
    <t>Complete appropriate staff hour sheets for work being performed in individual discipline sheets (tabe 3 through 36).  Add name of estimator to the top of each sheet.</t>
  </si>
  <si>
    <t>4-person crew days</t>
  </si>
  <si>
    <t>4-person crew days @</t>
  </si>
  <si>
    <t>Landscape and Existing Vegetation Coordination</t>
  </si>
  <si>
    <t>4.17</t>
  </si>
  <si>
    <t>4.18</t>
  </si>
  <si>
    <t>4.19</t>
  </si>
  <si>
    <t>Selective Clearing and Grubbing</t>
  </si>
  <si>
    <t>Tree Dispostion Plan</t>
  </si>
  <si>
    <t>Selective Clearing and Grubbing Details</t>
  </si>
  <si>
    <t>Tree Disposition Plan Tables and Schedules</t>
  </si>
  <si>
    <t>1. Model Development - Whoever develops the model will need good engineering judgement and 3D modeling experience.</t>
  </si>
  <si>
    <t xml:space="preserve">    a. Model may tell you that your initial alignment, profiles and typical sections will not work.</t>
  </si>
  <si>
    <t xml:space="preserve">    b. A skilled designer/engineer recommended.</t>
  </si>
  <si>
    <t>        i.      Must be able to “make” and “defend” engineering design decisions.</t>
  </si>
  <si>
    <t xml:space="preserve">        ii.      It is easier to “design-by-model”, then try and “model-your-design”.  </t>
  </si>
  <si>
    <t>        iii.      A skilled engineer will make critical design decisions and “design-by-model” (e.g. change profiles on the fly, or add/remove/relocate alignments as needed</t>
  </si>
  <si>
    <t>       i.      Modeling activities/tasks should be given to a skilled designer/engineer.</t>
  </si>
  <si>
    <t>       ii.      A skilled designer/engineer needs to make model assumptions (e.g. model-controlling features)</t>
  </si>
  <si>
    <t xml:space="preserve">   d. If any changes occur that affects a model-controlled feature (e.g. scope change), the model may need to be heavily modified, or redone completely.</t>
  </si>
  <si>
    <t>       i.      Adding widening and/or sidewalks to a project, is not as simple as “moving or adding lines” anymore.</t>
  </si>
  <si>
    <t>2. Multiple Disciple Coordination - If you have projects that requires multiple disciplines (e.g. Drainage/Bridge/Signals etc.)</t>
  </si>
  <si>
    <t xml:space="preserve">    b. Most of their design work is reflected in the modeling effort.</t>
  </si>
  <si>
    <t xml:space="preserve">    c. Cannot approach 3D modeling the same way as a non-modeling project</t>
  </si>
  <si>
    <t>        i.      Work is organized differently and all disciplines need to collaborate and make decisions together early.</t>
  </si>
  <si>
    <t xml:space="preserve">                1.       No more “Here is my stuff… You match me” or “What does my component have to do with yours?”</t>
  </si>
  <si>
    <t xml:space="preserve">                2.       Coordinate/collaborate required at every step for successful design integration.</t>
  </si>
  <si>
    <t>3.       Initial Model - What you think will work for initial concept, will get vetted by a well-developed 3D model.</t>
  </si>
  <si>
    <t xml:space="preserve">    a.       3D modeling is iterative.  The model tends to dictate changes in initial alignments, profiles, and typical sections. </t>
  </si>
  <si>
    <t>4.       Additional Controls - When 3D modeling, you will realize that you need more alignments and profiles than 2D design.</t>
  </si>
  <si>
    <t xml:space="preserve">    a.       Staff hours estimate needs to reflect the additional horizontal/vertical controls needed.</t>
  </si>
  <si>
    <t>Template and Assembly Development (Optional)</t>
  </si>
  <si>
    <t>SELECTIVE CLEARING AND GRUBBING GUIDELINES</t>
  </si>
  <si>
    <t xml:space="preserve">The staff hour ranges presented in this section represent the work effort that might be expected for individual design tasks on projects that require selective clearing and grubbing.  The ranges represent neither the minimum nor maximum hours that might be negotiated on a project for individual design tasks.  Hours below or above the presented ranges may be applicable based upon the constraints or requirements that are specific to the individual project.  Specific aspects of each individual project should be considered in negotiation hours for each individual task.  Whenever possible, examples of individual tasks will be included to provide guidance in determining what types of effort are associated with each individual task.  </t>
  </si>
  <si>
    <t>1.  Complexity of ROW Adjacent to Site:  No existing vegetation</t>
  </si>
  <si>
    <t>6.  Number of Species to Eradicate/Remove:  1 to 3 Species</t>
  </si>
  <si>
    <t>7.  Number of Methods of Eradication/Removal:  1 Method</t>
  </si>
  <si>
    <t>8.  Sensitive Sites:  None.</t>
  </si>
  <si>
    <t>4.  Utility Coordination: Minimum.</t>
  </si>
  <si>
    <t>5.  Size of Site:  Under 5 acres</t>
  </si>
  <si>
    <t>10. Other Considerations</t>
  </si>
  <si>
    <t>1.  Complexity of ROW Adjacent to Site:  Minor screening or buffering impacts</t>
  </si>
  <si>
    <t>6.  Number of Species to Eradicate/Remove:  4 to 6 Species</t>
  </si>
  <si>
    <t>7.  Number of Methods of Eradication/Removal:  2 Methods</t>
  </si>
  <si>
    <t>8.  Sensitive Sites:  Part of the site is sensitive.</t>
  </si>
  <si>
    <t>4. Utility Coordination: Moderate.</t>
  </si>
  <si>
    <t>5.  Size of Site:  5-25 acres.</t>
  </si>
  <si>
    <t xml:space="preserve">1.  Complexity of ROW:  Significant screening or buffering impacts. Commitments and/or Stakeholders involved. </t>
  </si>
  <si>
    <t>6.  Number of Species to Eradicate/Remove:  7+ Species</t>
  </si>
  <si>
    <t>7.  Number of Methods of Eradication/Removal:  3+ Methods</t>
  </si>
  <si>
    <t>8.  Sensitive Sites:  A majority of the site is sensitive and/or Environmental permits.</t>
  </si>
  <si>
    <t>4.  Utility Coordination: Extensive.</t>
  </si>
  <si>
    <t>5.  Size of Site:  25+ acres.</t>
  </si>
  <si>
    <t>The following matrix for the Task 4 and 5, Roadway Analysis, work activities was developed as part of the Staff Hour Basis to help Consultant and FDOT project managers determine the overall level of complexity of a project with respect to the selective clearing and grubbing component.  The Consultants and the Department will use the matrix (see below) to determine the appropriate level of complexity, based on the project scope, for each Task element.  The Consulants and the Department will then use the negotiated level of complexity (Lower, Middle, or Upper) results to determine where, in each defined staff hour range, the level of design effort should fall.</t>
  </si>
  <si>
    <t>STAFF-HOUR RANGE FOR SELECTIVE CLEARING AND GRUBBING ANALYSIS</t>
  </si>
  <si>
    <t xml:space="preserve">Complexity of ROW </t>
  </si>
  <si>
    <t>No screening or buffering impacts</t>
  </si>
  <si>
    <t>Minor screening or buffering impacts</t>
  </si>
  <si>
    <t>Significant screening or buffering impacts, Commitments/Stakeholders involved</t>
  </si>
  <si>
    <t>Minimum</t>
  </si>
  <si>
    <t>Moderate</t>
  </si>
  <si>
    <t>Extensive</t>
  </si>
  <si>
    <t>Size of Site (Entire project limits)</t>
  </si>
  <si>
    <t>Small (Under 5 acre)</t>
  </si>
  <si>
    <t>Medium (5-25 acres)</t>
  </si>
  <si>
    <t>Large (over 25 acres)</t>
  </si>
  <si>
    <t>Number of Species to Eradicate/Preserve</t>
  </si>
  <si>
    <t>1-3 Plant Species</t>
  </si>
  <si>
    <t>4-6 Plant Species</t>
  </si>
  <si>
    <t>7+ Plant Species</t>
  </si>
  <si>
    <t>Number of Methods of Eradication/Removal/Preservation</t>
  </si>
  <si>
    <t>1 Method</t>
  </si>
  <si>
    <t>2 Methods</t>
  </si>
  <si>
    <t>3+ Methods</t>
  </si>
  <si>
    <t>Sensitive Sites (Wetlands, Submerged, Dune, Sensitive Vegetation, Environmental Permits Requried)</t>
  </si>
  <si>
    <t>No sensitive sites present</t>
  </si>
  <si>
    <t>Part of the project site is sensitive</t>
  </si>
  <si>
    <t xml:space="preserve">A large majority of the project site is sensitive </t>
  </si>
  <si>
    <t xml:space="preserve">Tree/Palm Relocation </t>
  </si>
  <si>
    <t>TREE DISPOSITION PLAN GUIDELINES</t>
  </si>
  <si>
    <t xml:space="preserve">The staff hour ranges presented in this section represent the work effort that might be expected for individual design tasks on projects that require creation of the Tree Disposition Plans.  The ranges represent neither the minimum nor maximum hours that might be negotiated on a project for individual design tasks.  Hours below or above the presented ranges may be applicable based upon the constraints or requirements that are specific to the individual project.  Specific aspects of each individual project should be considered in negotiation hours for each individual task.  Whenever possible, examples of individual tasks will be included to provide guidance in determining what types of effort are associated with each individual task.  </t>
  </si>
  <si>
    <t>Note: 'Tree' refers to both Trees and Palms</t>
  </si>
  <si>
    <t>1.  Number of  Existing Tree Relocates (Naturally Occuring): None</t>
  </si>
  <si>
    <t>2.  Number of Existing Landscape Material to be Relocated: None</t>
  </si>
  <si>
    <t>3. Number of Trees Root Pruned: None</t>
  </si>
  <si>
    <t>4.  Size of Site (Entire project limits): Under 5 acres</t>
  </si>
  <si>
    <t>5. Number of Tree Preservation Areas: 1-3 areas</t>
  </si>
  <si>
    <t>6. Number of Trees Inventoried and Preserved: 0-10</t>
  </si>
  <si>
    <t>7.  Other Considerations</t>
  </si>
  <si>
    <t>1. Number of  Existing Tree Relocates (Naturally Occuring Trees): 0-5</t>
  </si>
  <si>
    <t>2.  Number of Existing Landscape Material to be Relocated: 0-5</t>
  </si>
  <si>
    <t>3.  Number of Trees Root Pruned: 0-5</t>
  </si>
  <si>
    <t>4. Size of Site (Entire project limits): 5-25 acres</t>
  </si>
  <si>
    <t>5.  Number of Tree Preservation Areas: 4-6 areas</t>
  </si>
  <si>
    <t>6. Number of Trees Inventoried and Preserved: 10-20</t>
  </si>
  <si>
    <t>1. Number of  Existing Tree Relocates (Naturally Occuring): 6+</t>
  </si>
  <si>
    <t>2.  Number of Existing Landscape Material to be Relocated: 6+</t>
  </si>
  <si>
    <t>3.  Number of Trees Root Pruned: 6+</t>
  </si>
  <si>
    <t>4.  Size of Site (Entire project limits): over 25 acres</t>
  </si>
  <si>
    <t>5.  Number of Tree Preservation Areas: 7+</t>
  </si>
  <si>
    <t>6. Number of Trees Inventoried and Preserved:20+</t>
  </si>
  <si>
    <t>The following matrix for the Task 4 and 5, Roadway Analysis, work activities was developed as part of the Staff Hour Basis to help Consultant and FDOT project managers determine the overall level of complexity of a project with respect to the tree disposition plan component.  The Consultants and the Department will use the matrix (see below) to determine the appropriate level of complexity, based on the project scope, for each Task element.  The Consulants and the Department will then use the negotiated level of complexity (Lower, Middle, or Upper) results to determine where, in each defined staff hour range, the level of design effort should fall.</t>
  </si>
  <si>
    <t>Number of  Existing Tree Relocates (Naturally Occuring)</t>
  </si>
  <si>
    <t>None</t>
  </si>
  <si>
    <t>0-5</t>
  </si>
  <si>
    <t>6+</t>
  </si>
  <si>
    <t>Number of Existing Landscape Material to be Relocated</t>
  </si>
  <si>
    <t>Number of Trees Root Pruned</t>
  </si>
  <si>
    <t>Number of Tree Preservation Areas</t>
  </si>
  <si>
    <t>1-3 Areas</t>
  </si>
  <si>
    <t>4-6 Areas</t>
  </si>
  <si>
    <t>7+ Areas</t>
  </si>
  <si>
    <t>Number of Trees Inventoried and Preserved</t>
  </si>
  <si>
    <t>0-10</t>
  </si>
  <si>
    <t>10- 20</t>
  </si>
  <si>
    <t>20 +</t>
  </si>
  <si>
    <t>Lower Range - Total Points &lt;20</t>
  </si>
  <si>
    <t>Middle Range - Total Points 20-30</t>
  </si>
  <si>
    <t>Upper Range - Total Points &gt;30</t>
  </si>
  <si>
    <t>Add an EXPENSE sheet to this workbook (this sheet is not included in spreadsheet).  Reference expense amount into "Fee Sheet - Sub" cell N52.</t>
  </si>
  <si>
    <t>Add an EXPENSE sheet to this workbook.  Reference expense amount into "Fee Sheet - Prime" cell N52.</t>
  </si>
  <si>
    <t xml:space="preserve">1.  Rural Multi-Lane </t>
  </si>
  <si>
    <t xml:space="preserve">2.  Limited Access </t>
  </si>
  <si>
    <t>1.  Urban Multi-Lane</t>
  </si>
  <si>
    <t xml:space="preserve">2.  Complex Limited Access </t>
  </si>
  <si>
    <t>3.  Interchange Projects</t>
  </si>
  <si>
    <t>1.  Complex Interchange Projects</t>
  </si>
  <si>
    <t>2.  Stand-alone Corridor Lighting Projects</t>
  </si>
  <si>
    <t>Base Clearance Calculations</t>
  </si>
  <si>
    <t>Existing French Drain Systems</t>
  </si>
  <si>
    <t>Existing Permit Analysis</t>
  </si>
  <si>
    <t>Hydroplaning Analysis</t>
  </si>
  <si>
    <t>6a.26</t>
  </si>
  <si>
    <t>6a.27</t>
  </si>
  <si>
    <t>Ancillary Structures Report</t>
  </si>
  <si>
    <t>Condition Evaluation of Signal and Sign Structures, and High Mast Light Poles</t>
  </si>
  <si>
    <t>Condition Evaluation of Signal and Sign Structures, and High Mast Light Poles (No As built or Design Plans Available)</t>
  </si>
  <si>
    <t>Analytical Evaluation of Signal and Sign Structures, and High Mast Light Poles</t>
  </si>
  <si>
    <t>EA structure</t>
  </si>
  <si>
    <t>Technical Special Provisions and Modified Special Provisions</t>
  </si>
  <si>
    <t>Design of Stormwater Management Facility (Roadside Treatment Swales and Linear Ponds)</t>
  </si>
  <si>
    <t>Technical Special Provisions and Modified Special Provisions Packages</t>
  </si>
  <si>
    <r>
      <t xml:space="preserve">THE % FOR SUPPLEMENTAL WILL BE DETERMINED AT NEGOTIATIONS. </t>
    </r>
    <r>
      <rPr>
        <sz val="11"/>
        <color rgb="FFC00000"/>
        <rFont val="Arial"/>
        <family val="2"/>
      </rPr>
      <t>THIS ITEM CAN ONLY BE USED IF AUTHORIZED IN WRITING BY THE DISTRICT SURVEYOR</t>
    </r>
  </si>
  <si>
    <t xml:space="preserve"> Comments</t>
  </si>
  <si>
    <t>Number of Required PM Meetings?</t>
  </si>
  <si>
    <t>Survey Levels 1 through 4 are defined in FDOT Design Manual (FDM), Chapters 114, 210, 211, and 260.</t>
  </si>
  <si>
    <r>
      <t>Standard</t>
    </r>
    <r>
      <rPr>
        <sz val="11"/>
        <color rgb="FFFF0000"/>
        <rFont val="Arial"/>
        <family val="2"/>
      </rPr>
      <t xml:space="preserve"> </t>
    </r>
    <r>
      <rPr>
        <sz val="11"/>
        <rFont val="Arial"/>
        <family val="2"/>
      </rPr>
      <t>Plans- Bridges</t>
    </r>
  </si>
  <si>
    <r>
      <t>Typical Mid-range Project</t>
    </r>
    <r>
      <rPr>
        <sz val="10"/>
        <rFont val="Arial"/>
        <family val="2"/>
      </rPr>
      <t xml:space="preserve"> - A mid-range project will typically include additional travel lanes, may include wetland or surface water impacts of less than one half acre and may require mitigation.  Mid-range projects may require authorization for use of Sovereign Submerged Lands and may have involvement with Threatened or Endangered Species.   Examples of typical mid-range projects may include permitting for:</t>
    </r>
  </si>
  <si>
    <r>
      <t>·</t>
    </r>
    <r>
      <rPr>
        <sz val="10"/>
        <rFont val="Arial"/>
        <family val="2"/>
      </rPr>
      <t>  Trails</t>
    </r>
  </si>
  <si>
    <r>
      <t>·</t>
    </r>
    <r>
      <rPr>
        <sz val="10"/>
        <rFont val="Arial"/>
        <family val="2"/>
      </rPr>
      <t>  Local Water Control District Right of Way Occupancy Permit</t>
    </r>
  </si>
  <si>
    <r>
      <t>·</t>
    </r>
    <r>
      <rPr>
        <sz val="10"/>
        <rFont val="Arial"/>
        <family val="2"/>
      </rPr>
      <t>  USACE (Individual Permit or Regional General Permit)</t>
    </r>
  </si>
  <si>
    <t xml:space="preserve">Coordinate and Review Dredge and Fill Sketches </t>
  </si>
  <si>
    <t>Compensatory Mitigation Plan</t>
  </si>
  <si>
    <t>Essential Fish Habitat Impact Analysis</t>
  </si>
  <si>
    <t>Protected Speices and Habitat Impact Analysis</t>
  </si>
  <si>
    <t>Protected Species and Habitat Impact Analysis</t>
  </si>
  <si>
    <t>Prepare USCG Permit Application</t>
  </si>
  <si>
    <t xml:space="preserve">Prepare Water Management District or Local Water Control District Right of Way Occupancy Permit Application </t>
  </si>
  <si>
    <t>9.10'</t>
  </si>
  <si>
    <t>3.11.1</t>
  </si>
  <si>
    <t>Contract Maintenance and Project Documentation</t>
  </si>
  <si>
    <t>TTCP Level:</t>
  </si>
  <si>
    <t>Master TTCP Design Files</t>
  </si>
  <si>
    <t>TTCP/Staged Construction Requirements</t>
  </si>
  <si>
    <t>TTCP Signal</t>
  </si>
  <si>
    <t>Temporary Traffic Control Plans</t>
  </si>
  <si>
    <t xml:space="preserve">Phase I 3D Design Model </t>
  </si>
  <si>
    <t xml:space="preserve">Phase II 3D Design Model </t>
  </si>
  <si>
    <t xml:space="preserve">Phase III 3D Design Model </t>
  </si>
  <si>
    <t xml:space="preserve">Final 3D Design Model </t>
  </si>
  <si>
    <t>Technical Special Provisions / Modified Special Provisions</t>
  </si>
  <si>
    <t>6a.28</t>
  </si>
  <si>
    <t>Preparing Mailing Lists</t>
  </si>
  <si>
    <t>Temporary Traffic Control Plan Analysis</t>
  </si>
  <si>
    <t>Identify Existing Utility Agency Owner(s)</t>
  </si>
  <si>
    <t>Prepare USACE Section 408 Application to Alter a Civil Works Project</t>
  </si>
  <si>
    <t>Archaeological and Historical Resources</t>
  </si>
  <si>
    <t>25.3a</t>
  </si>
  <si>
    <t>25.3b</t>
  </si>
  <si>
    <t>25.3a1</t>
  </si>
  <si>
    <t>25.3a2</t>
  </si>
  <si>
    <t>25.3a3</t>
  </si>
  <si>
    <t>25.3a4</t>
  </si>
  <si>
    <t>Conceptual Planting Design</t>
  </si>
  <si>
    <t>Inventory and Analysis</t>
  </si>
  <si>
    <t>Mainline</t>
  </si>
  <si>
    <t>Interchanges, Intersections, and Rest Areas</t>
  </si>
  <si>
    <t>Toll Plazas</t>
  </si>
  <si>
    <t>25.2a</t>
  </si>
  <si>
    <t>25.2b</t>
  </si>
  <si>
    <t>25.2c1</t>
  </si>
  <si>
    <t>25.2c2</t>
  </si>
  <si>
    <t>Selective Clearing and Grubbing Site Inventory</t>
  </si>
  <si>
    <t>Vegetation Disposition Plan- Mainline</t>
  </si>
  <si>
    <t>Vegetation Disposition Plan- Interchange</t>
  </si>
  <si>
    <t>Final Planting Design</t>
  </si>
  <si>
    <t>25.3b1</t>
  </si>
  <si>
    <t>25.3b2</t>
  </si>
  <si>
    <t>25.3b3</t>
  </si>
  <si>
    <t>25.3b4</t>
  </si>
  <si>
    <t>Master Design File Creation</t>
  </si>
  <si>
    <t>25.4a</t>
  </si>
  <si>
    <t>25..4a1</t>
  </si>
  <si>
    <t>25..4a2</t>
  </si>
  <si>
    <t>25..4a3</t>
  </si>
  <si>
    <t>25..4a4</t>
  </si>
  <si>
    <t>Conceptual Irrigation Design</t>
  </si>
  <si>
    <t xml:space="preserve">Feasibility Report </t>
  </si>
  <si>
    <t>25.4b</t>
  </si>
  <si>
    <t>Final irrigation Design</t>
  </si>
  <si>
    <t>25.4b1</t>
  </si>
  <si>
    <t>25.4b2</t>
  </si>
  <si>
    <t>25.4b3</t>
  </si>
  <si>
    <t>25.5a</t>
  </si>
  <si>
    <t>26.5b</t>
  </si>
  <si>
    <t>Conceptual Hardscape Design</t>
  </si>
  <si>
    <t>Final Hardscape Design</t>
  </si>
  <si>
    <t>Roll Plots</t>
  </si>
  <si>
    <t>Other Landscape Services</t>
  </si>
  <si>
    <t>Vegetation Survey</t>
  </si>
  <si>
    <t>Tree Survey</t>
  </si>
  <si>
    <t>Adjacent Property Screening Concerns</t>
  </si>
  <si>
    <t>Limited</t>
  </si>
  <si>
    <t>An effective permitting program is based on a commitment to close coordination and documentation among the CONSULTANT, the Department’s District Permit Coordinator, the Department's Environmental Management Office, the Department’s  Project Manager, and regulatory agencies.  The CONSULTANT shall meet with the District Permit Coordinator and  the Department’s  Project Manager prior to developing and submitting all permit application packages to ensure District policies regarding acquisition of environmental permits have been adequately addressed.  The Consultant shall meet with the Permit Coordinator and the Environmental Management Office to determine the level of work required for reevaluations and environmental clearances.  The CONSULTANT shall proceed with the development and submittal of permit application packages and acquisition of permits based upon the general guidelines provided by the DEPARTMENT.  The Environmental Permits Task is generally considered complete once all applicable environmental permits have been obtained.</t>
  </si>
  <si>
    <t>Below is a brief description of a typical low-range project, a typical mid-range project, and a typical high-range project, with examples of each.   Some projects, even typical ones, may not fall neatly into one of these categories.  Thus, the descriptions and lists below should be used only as a general guide and should never be used in lieu of close coordination among the CONSULTANT, the Department’s District Permit Coordinator, the Department's Environmental Management Office and  the Department’s  Project Manager.</t>
  </si>
  <si>
    <t>·  DEP (Coastal Construction Control Line (CCCL) permit)</t>
  </si>
  <si>
    <t>·  Local Water Control District Right of Way Occupancy Permit</t>
  </si>
  <si>
    <r>
      <t>Typical High-Range Project</t>
    </r>
    <r>
      <rPr>
        <sz val="10"/>
        <rFont val="Arial"/>
        <family val="2"/>
      </rPr>
      <t xml:space="preserve"> – A high-range project will typically include additional travel lanes, wetland or surface water impacts of one half acre or greater, and require mitigation.  High-range projects may require authorization for use of Sovereign Submerged Lands and may have involvement with Threatened or Endangered Species. Examples of typical high-range projects may include permitting for:</t>
    </r>
  </si>
  <si>
    <t>Complete and current CADD files available</t>
  </si>
  <si>
    <t>Partial CADD files available</t>
  </si>
  <si>
    <t xml:space="preserve">No Usable CADD Files </t>
  </si>
  <si>
    <t xml:space="preserve">                     Context Classification:</t>
  </si>
  <si>
    <t>8. Environmental Permits and Env. Clearances</t>
  </si>
  <si>
    <t>25. Landscape Analysis</t>
  </si>
  <si>
    <t>26. Landscape Plans</t>
  </si>
  <si>
    <t>Environmental Permits and Environmental Clearances</t>
  </si>
  <si>
    <t>Environmental Permits and Environmental Clearances/Reevaluations Technical Subtotal</t>
  </si>
  <si>
    <t xml:space="preserve">Environmental Permits and Environmental Clearances Nontechnical Subtotal </t>
  </si>
  <si>
    <t>8. Environmental Permits and Environmental Clearances Total</t>
  </si>
  <si>
    <t>Landscape Analysis Technical Subtotal</t>
  </si>
  <si>
    <t>Landscape Analysis Nontechnical Subtotal</t>
  </si>
  <si>
    <t>Landscape Plans Technical Hours Subtotal</t>
  </si>
  <si>
    <t>26. Landscape Plans Total</t>
  </si>
  <si>
    <t>Env. Permits and Env. Clearances</t>
  </si>
  <si>
    <t>Landscape Analysis</t>
  </si>
  <si>
    <t>Landscape Plans</t>
  </si>
  <si>
    <t>8. Environmental Permits,and Env. Clearances</t>
  </si>
  <si>
    <t>STAFF-HOUR RANGE FOR LANDSCAPE  ANALYSIS</t>
  </si>
  <si>
    <t>4.12a</t>
  </si>
  <si>
    <t>4.12b</t>
  </si>
  <si>
    <t>4.12c</t>
  </si>
  <si>
    <t>Project Control Sheet</t>
  </si>
  <si>
    <t>Selective Clearing and Grubbing of Existing VegetationField Assessment</t>
  </si>
  <si>
    <t>Selective Clearing and Grubbing Site Inventory of Existing Vegetation and Cross-Discipline Coordination
(OPTIONAL SERVICES)</t>
  </si>
  <si>
    <t xml:space="preserve">Selective Clearing and Grubbing- Existing Vegetation Maintenance Report </t>
  </si>
  <si>
    <t>Per mainline mile</t>
  </si>
  <si>
    <t>Per interchange</t>
  </si>
  <si>
    <t>25.2c</t>
  </si>
  <si>
    <t>Vegetation Disposition Plan</t>
  </si>
  <si>
    <t>Tree and Vegetation Protection and Relocation Plans and Tree Disposition Plans</t>
  </si>
  <si>
    <t>Inspection Services</t>
  </si>
  <si>
    <t xml:space="preserve">   c. Some FDOT PMs request distribution of staff hours to give more hours to “Engineering Intern” positions (e.g. Phase III/II/I).</t>
  </si>
  <si>
    <t xml:space="preserve">    a. These staff need to be involved in the early (Phase I) modeling effort.  Need “Staff Hours” to get these disciplines on board early.</t>
  </si>
  <si>
    <t>The staff hour ranges presented in this section represent the work effort that might be expected for individual tasks related to modeling a typical roadway project.  It is understood that range classification of modeling effort may differ from those used on typical roadway tasks as described in the Roadway Guidelines section of this document.  Modeling ranges are based on the number of typical sections (templates) applied on a corridor (Alignment) and the number of variations of edge conditions (i.e. tie-down conditions outside of the curb and gutter or shoulder edge)  Each alignment is considered a corridor and may be categorized at different ranges of complexity. Areas outside of the practical application of corridors with the use of templates (roundabouts, intersection grading, curb ramps, turnouts, gore areas, ponds, etc.) are to be quantified independently.  These ranges represent neither the minimum nor maximum hours that might be negotiated on a project for individual design tasks.  Hours below or above the presented ranges may be applicable based upon the constraints or requirements that are specific to the individual project.  Specific aspects of each individual project should be considered in negotiating hours for each individual task.  Whenever possible, examples of individual tasks will be included to provide guidance in determining what types of effort are associated with each individual task.</t>
  </si>
  <si>
    <t xml:space="preserve">Any corridor identified with a context classification of C1-Natural or C2-Rural. Consist of a single typical section with up to two end conditions.  </t>
  </si>
  <si>
    <t xml:space="preserve">Any corridor identified with a context classification of C2T-Rural Town, 3CR-Suburban Residential, C3C- Suburban Commercial, T3 Suburban Zone, or C4-Urban General) Consist of a two typical sections with up to two end conditions per typical.  </t>
  </si>
  <si>
    <t>Any corridor identified with a context classification of C5-Urban Center or C6-Urban Core. Consist of two or more typical section with more than two end conditions each typical.</t>
  </si>
  <si>
    <r>
      <rPr>
        <b/>
        <sz val="10"/>
        <rFont val="Arial"/>
        <family val="2"/>
      </rPr>
      <t>PHASE I</t>
    </r>
    <r>
      <rPr>
        <sz val="10"/>
        <rFont val="Arial"/>
        <family val="2"/>
      </rPr>
      <t xml:space="preserve">
Phase I complete model to include existing features (pavement, shoulder, sidewalk, curb/gutter, utilities-if required per scope, drainage - if required per scope) and proposed corridor(s).  Since drainage is not normally determined at Phase I open drainage swales would not be included in the effort to model a Phase I complete corridor. Phase I does not included proposed utility modeling or areas of detail modeling such as crossovers, intersection grading, driveways, roundabouts,  or side road connections. 
</t>
    </r>
  </si>
  <si>
    <t>PHASE II
Modification of Phase I model to include the addition of proposed drainage, proposed utilities, ponds, floodplain compensation sites, retaining walls, barrier walls, guardrail terminals, cross overs, gore areas, side street connections, roundabouts, driveways and curb ramps.</t>
  </si>
  <si>
    <t>10. Base Files: Complete and current CADD files available</t>
  </si>
  <si>
    <t>10. Base Files: Partial CADD files available</t>
  </si>
  <si>
    <t>10. Base Files: No useable CADD files</t>
  </si>
  <si>
    <t>Complex System, Multiple water/power source and system types</t>
  </si>
  <si>
    <t>LANDSCAPE GUIDELINES</t>
  </si>
  <si>
    <t>1.  Complexity of Landscape Design: Minimum Quantities</t>
  </si>
  <si>
    <t>6.  Outdoor Advertising:  1 to 3 Sign Faces</t>
  </si>
  <si>
    <t>8.  Irrigation System: Simple System, potable supply. Existing water/power source</t>
  </si>
  <si>
    <t>1.  Complexity of Landscape Design: Moderate Quantities</t>
  </si>
  <si>
    <t>6.  Outdoor Advertising:  4 to 6 Sign Faces</t>
  </si>
  <si>
    <t>8.  Irrigation System:  Moderate complexity, wells, multiple mainlines. Proposed water/power source</t>
  </si>
  <si>
    <t>1.  Complexity of Landscape Design:  Large Quantities</t>
  </si>
  <si>
    <t>6.  Outdoor Advertising:  7+ Sign Faces</t>
  </si>
  <si>
    <t>8.  Irrigation System:  Complex system. multiple water/power sources and system types</t>
  </si>
  <si>
    <t xml:space="preserve"> Minimum Qtys</t>
  </si>
  <si>
    <t xml:space="preserve"> Moderate Qtys</t>
  </si>
  <si>
    <t xml:space="preserve"> Large Qtys</t>
  </si>
  <si>
    <t>1-3 Sign Faces</t>
  </si>
  <si>
    <t>4-6  Sign Faces</t>
  </si>
  <si>
    <t>7+ Sign Faces</t>
  </si>
  <si>
    <t>Simple System, potable supply Existing water/power source</t>
  </si>
  <si>
    <t>Moderate complexity, wells,  multiple mainlines, proposed water/power source</t>
  </si>
  <si>
    <t>ENVIRONMENTAL PERMITS and ENVIRONMENTAL CLEARANCES GUIDELINES</t>
  </si>
  <si>
    <r>
      <t>·</t>
    </r>
    <r>
      <rPr>
        <sz val="10"/>
        <rFont val="Arial"/>
        <family val="2"/>
      </rPr>
      <t>  DEP/WMD (General Permit)</t>
    </r>
  </si>
  <si>
    <r>
      <t>·</t>
    </r>
    <r>
      <rPr>
        <sz val="10"/>
        <rFont val="Arial"/>
        <family val="2"/>
      </rPr>
      <t>  EPA and/or DEP [National Pollutant Discharge Elimination System (NPDES) Construction General Permit]</t>
    </r>
  </si>
  <si>
    <r>
      <t>·</t>
    </r>
    <r>
      <rPr>
        <sz val="10"/>
        <rFont val="Arial"/>
        <family val="2"/>
      </rPr>
      <t>  Minor activities waterward of the Coastal Construction Control Line (CCCL)</t>
    </r>
  </si>
  <si>
    <r>
      <t>·</t>
    </r>
    <r>
      <rPr>
        <sz val="10"/>
        <rFont val="Arial"/>
        <family val="2"/>
      </rPr>
      <t>  DEP/WMD (Individual Permit)</t>
    </r>
  </si>
  <si>
    <r>
      <t>·</t>
    </r>
    <r>
      <rPr>
        <sz val="10"/>
        <rFont val="Arial"/>
        <family val="2"/>
      </rPr>
      <t>  DEP (CCCL permit)</t>
    </r>
  </si>
  <si>
    <t>· DEP Class V Deep Well Permit</t>
  </si>
  <si>
    <t>9.  Tree Relocation:  Minor &lt; 10 units</t>
  </si>
  <si>
    <t>3.  Roadway Elements:  Major Intersections, Standard interchanges.</t>
  </si>
  <si>
    <t>9.  Tree Relocation:  Moderate 10 - 20 units</t>
  </si>
  <si>
    <t>9.  Tree Relocation:  Major or complex &gt; 20 units</t>
  </si>
  <si>
    <t>Standard intersections and Interchanges</t>
  </si>
  <si>
    <t>Complex intersections and Multiple-Level Interchanges</t>
  </si>
  <si>
    <t xml:space="preserve"> &lt; 10 Trees Relocated</t>
  </si>
  <si>
    <t>10 - 20  Trees Relocated</t>
  </si>
  <si>
    <t>&gt;20  Relocated</t>
  </si>
  <si>
    <t>1. Two-Lane Arterial and Collector Roadways</t>
  </si>
  <si>
    <t>2. New Construction &amp; Reconstruction Projects on Limited Access Roadways with Interchange Spacing &gt; 3 miles</t>
  </si>
  <si>
    <t>3. Resurfacing Projects on Limited Access Roadways with Minor Signing Improvements</t>
  </si>
  <si>
    <t>1. Multi-Lane Arterial and Collector Roadways</t>
  </si>
  <si>
    <t>2. New Construction &amp; Reconstruction Projects on Limited Access Roadways with Interchange Spacing between 2 and 3 miles</t>
  </si>
  <si>
    <r>
      <rPr>
        <sz val="10"/>
        <rFont val="Arial"/>
        <family val="2"/>
      </rPr>
      <t>3. Stand-alone Rural</t>
    </r>
    <r>
      <rPr>
        <sz val="10"/>
        <color rgb="FFFF0000"/>
        <rFont val="Arial"/>
        <family val="2"/>
      </rPr>
      <t xml:space="preserve"> </t>
    </r>
    <r>
      <rPr>
        <sz val="10"/>
        <rFont val="Arial"/>
        <family val="2"/>
      </rPr>
      <t>Interchange Improvements</t>
    </r>
  </si>
  <si>
    <t>2. Stand-alone Urban Interchange Improvements</t>
  </si>
  <si>
    <t>1. New Construction &amp; Reconstruction Projects on Limited Access Roadways with Interchange Spacing &lt; 2 miles</t>
  </si>
  <si>
    <t>Signing and Pavement Marking Master Design File</t>
  </si>
  <si>
    <t>Lighting Design Analysis Report (LDAR)</t>
  </si>
  <si>
    <t>Temporary Highway Lighting</t>
  </si>
  <si>
    <r>
      <t>Temporary Highway</t>
    </r>
    <r>
      <rPr>
        <sz val="11"/>
        <color rgb="FFFF0000"/>
        <rFont val="Arial"/>
        <family val="2"/>
      </rPr>
      <t xml:space="preserve"> </t>
    </r>
    <r>
      <rPr>
        <sz val="11"/>
        <rFont val="Arial"/>
        <family val="2"/>
      </rPr>
      <t>Lighting Detail</t>
    </r>
    <r>
      <rPr>
        <sz val="11"/>
        <color rgb="FFFF0000"/>
        <rFont val="Arial"/>
        <family val="2"/>
      </rPr>
      <t xml:space="preserve"> </t>
    </r>
    <r>
      <rPr>
        <sz val="11"/>
        <rFont val="Arial"/>
        <family val="2"/>
      </rPr>
      <t>Sheets</t>
    </r>
  </si>
  <si>
    <t>Temporary Highway Lighting Plan Sheets</t>
  </si>
  <si>
    <t>Cross-Section Pattern Sheets</t>
  </si>
  <si>
    <t>Roadway Soil Survey Sheets</t>
  </si>
  <si>
    <t>Selective Clearing and Grubbing Sheets</t>
  </si>
  <si>
    <t>Tree Disposition Sheets</t>
  </si>
  <si>
    <t>Tree Disposition Plan Sheets</t>
  </si>
  <si>
    <t>Project Control Sheets</t>
  </si>
  <si>
    <t>Utility Verification Sheets (SUE Data)</t>
  </si>
  <si>
    <t>6a.11.1</t>
  </si>
  <si>
    <t>Retention/Detention Ponds Detail Sheets</t>
  </si>
  <si>
    <t>Erosion Control Plan Sheets</t>
  </si>
  <si>
    <t>SWPPP Sheets</t>
  </si>
  <si>
    <t>Integrated 3D Drawings</t>
  </si>
  <si>
    <t>Guide Sign Worksheets</t>
  </si>
  <si>
    <t>Life Safety Plans</t>
  </si>
  <si>
    <t>Site Plans</t>
  </si>
  <si>
    <t>Floor Plans (Small Scale)</t>
  </si>
  <si>
    <t>Floor Plans (Large Scale)</t>
  </si>
  <si>
    <t>Exterior Elevations</t>
  </si>
  <si>
    <t>Roof Plans</t>
  </si>
  <si>
    <t>Interior Elevations</t>
  </si>
  <si>
    <t>Rest Room Plans (Enlarged)</t>
  </si>
  <si>
    <t>Rest Room Elevations</t>
  </si>
  <si>
    <t>Building Sections</t>
  </si>
  <si>
    <t>Reflective Ceiling Plans</t>
  </si>
  <si>
    <t>Door Jamb Details and Window Details</t>
  </si>
  <si>
    <t>Exterior Wall Sections</t>
  </si>
  <si>
    <t>Interior Wall Sections</t>
  </si>
  <si>
    <t>Overhead Door Details</t>
  </si>
  <si>
    <t>Curtain Wall Details</t>
  </si>
  <si>
    <t>Signage Details</t>
  </si>
  <si>
    <t>Foundation Plans (Small Scale)</t>
  </si>
  <si>
    <t>Foundation Plans (Large Scale)</t>
  </si>
  <si>
    <t>Slab Plans (Small Scale)</t>
  </si>
  <si>
    <t>Slab Plans (Large Scale)</t>
  </si>
  <si>
    <t xml:space="preserve">Slab Placement Plans </t>
  </si>
  <si>
    <t>Slab Placement Details</t>
  </si>
  <si>
    <t>Foundation Sections</t>
  </si>
  <si>
    <t>Foundation Details</t>
  </si>
  <si>
    <t>Slab Sections</t>
  </si>
  <si>
    <t>Slab Details</t>
  </si>
  <si>
    <t>Roof Framing Plans (Small Scale)</t>
  </si>
  <si>
    <t>Roof Framing Plans (Large Scale)</t>
  </si>
  <si>
    <t>Roof Loading Plans and Details</t>
  </si>
  <si>
    <t>Roof Sections</t>
  </si>
  <si>
    <t>Bearing Wall Sections</t>
  </si>
  <si>
    <t>Bearing Wall Details</t>
  </si>
  <si>
    <t>Column Sections</t>
  </si>
  <si>
    <t>Column Details</t>
  </si>
  <si>
    <t>Plans (Small Scale)</t>
  </si>
  <si>
    <t>Plans (Large Scale)</t>
  </si>
  <si>
    <t>Sections</t>
  </si>
  <si>
    <t>Piping Schematics</t>
  </si>
  <si>
    <t>Control Plans</t>
  </si>
  <si>
    <t xml:space="preserve">Schedules </t>
  </si>
  <si>
    <t>Isometrics (Large Scale)</t>
  </si>
  <si>
    <t>Riser Diagrams</t>
  </si>
  <si>
    <t>Lighting Fixtures Schedules</t>
  </si>
  <si>
    <t>Lighting Fixtures Details</t>
  </si>
  <si>
    <t>Power Plans</t>
  </si>
  <si>
    <t>Power Distribution Riser Diagrams</t>
  </si>
  <si>
    <t>Panel Board Schedules</t>
  </si>
  <si>
    <t>Data Plans</t>
  </si>
  <si>
    <t>Data Details</t>
  </si>
  <si>
    <t>Communication Plans</t>
  </si>
  <si>
    <t>Communication Details</t>
  </si>
  <si>
    <t>Security Alarm System Plans</t>
  </si>
  <si>
    <t>3.3.2</t>
  </si>
  <si>
    <t>Estimated Quantites Report Preparation</t>
  </si>
  <si>
    <t>5.2.1</t>
  </si>
  <si>
    <t>5.2.2</t>
  </si>
  <si>
    <t>5.21.1</t>
  </si>
  <si>
    <t>5.21.2</t>
  </si>
  <si>
    <t>5.22.1</t>
  </si>
  <si>
    <t>5.22.2</t>
  </si>
  <si>
    <t>Quantities for EQ Report</t>
  </si>
  <si>
    <t>Quantites for EQ Report</t>
  </si>
  <si>
    <t>999999-1-32-01</t>
  </si>
  <si>
    <t>Drainage Structures</t>
  </si>
  <si>
    <t>Base Files</t>
  </si>
  <si>
    <t xml:space="preserve">    o    Intensive public involvement anticipated (high likelihood of abatement and outreach to many people or to numerous distinct NSAs).</t>
  </si>
  <si>
    <t xml:space="preserve">    o    Many traffic volumes to be input for many distinct segments of roadway</t>
  </si>
  <si>
    <t xml:space="preserve">    o    Complex terrain and/or roadway cross section near NSAs that requires multiple features in model including terrain lines to define cut/fill, bridges, MSE walls, barrier walls, ditches, etc.</t>
  </si>
  <si>
    <t xml:space="preserve">    o    Numerous roadway links to be modeled (highway mainline, ramps, turn lanes, crossroads/overpass/underpass, etc.)</t>
  </si>
  <si>
    <t xml:space="preserve">    o    Extensive outdoor “special land use” properties: parks, pools, etc.</t>
  </si>
  <si>
    <t xml:space="preserve">    o    many churches, schools, outdoor uses (restaurant dining, etc.) or other sensitive receptors</t>
  </si>
  <si>
    <t xml:space="preserve">    o    dense single family or multi-family residential; some or many multi-story properties</t>
  </si>
  <si>
    <t xml:space="preserve">·        Density of NSAs is high resulting in large number of closely-spaced receptors, building rows in model, etc.: </t>
  </si>
  <si>
    <t>·        large number of distinct NSAs proximate to corridor</t>
  </si>
  <si>
    <t>Factors contributing to an upper end classification include:</t>
  </si>
  <si>
    <t>Any corridor greater than 5 miles identified with a context classification of C2T-Rural Town, 3CR-Suburban Residential, C3C- Suburban Commercial, T3 Suburban Zone, or C4-Urban General);</t>
  </si>
  <si>
    <t>Any corridor identified with a context classification of C5-Urban Center or C6-Urban Core of any length; or</t>
  </si>
  <si>
    <t xml:space="preserve"> Upper End of Range Projects</t>
  </si>
  <si>
    <t>·        Moderate public involvement anticipated (potential for some abatement and outreach to a few communities)</t>
  </si>
  <si>
    <t>·        Relatively simple terrain and simple rural/suburban cross section to be included in model</t>
  </si>
  <si>
    <t>·        Moderate numbers of roadway segments with distinct traffic volumes to be input.</t>
  </si>
  <si>
    <t xml:space="preserve">·        Some additional roadway links to be modeled (crossroads, turn lanes, interchange ramps, etc.) of a moderate level of complexity (few curves, few superelevated sections, etc.) </t>
  </si>
  <si>
    <r>
      <t xml:space="preserve">    o</t>
    </r>
    <r>
      <rPr>
        <sz val="7"/>
        <rFont val="Arial"/>
        <family val="2"/>
      </rPr>
      <t xml:space="preserve">    </t>
    </r>
    <r>
      <rPr>
        <sz val="10"/>
        <rFont val="Arial"/>
        <family val="2"/>
      </rPr>
      <t>few building rows or coded barriers needed</t>
    </r>
  </si>
  <si>
    <r>
      <t xml:space="preserve">    o</t>
    </r>
    <r>
      <rPr>
        <sz val="7"/>
        <rFont val="Arial"/>
        <family val="2"/>
      </rPr>
      <t xml:space="preserve">    </t>
    </r>
    <r>
      <rPr>
        <sz val="10"/>
        <rFont val="Arial"/>
        <family val="2"/>
      </rPr>
      <t>low to moderate number of outdoor “special land use” properties: parks, pools, etc.</t>
    </r>
  </si>
  <si>
    <r>
      <t xml:space="preserve">    o</t>
    </r>
    <r>
      <rPr>
        <sz val="7"/>
        <rFont val="Arial"/>
        <family val="2"/>
      </rPr>
      <t xml:space="preserve">    </t>
    </r>
    <r>
      <rPr>
        <sz val="10"/>
        <rFont val="Arial"/>
        <family val="2"/>
      </rPr>
      <t>churches, schools, outdoor uses (restaurant dining, etc.) or other sensitive receptors</t>
    </r>
  </si>
  <si>
    <r>
      <t xml:space="preserve">    o</t>
    </r>
    <r>
      <rPr>
        <sz val="7"/>
        <rFont val="Arial"/>
        <family val="2"/>
      </rPr>
      <t xml:space="preserve">    </t>
    </r>
    <r>
      <rPr>
        <sz val="10"/>
        <rFont val="Arial"/>
        <family val="2"/>
      </rPr>
      <t>single family or low-level multi-family residential; mostly single-story properties</t>
    </r>
  </si>
  <si>
    <t xml:space="preserve">·        moderate density and number of Noise Sensitive Areas (NSAs) proximate to corridor resulting in moderate number of receptors modeled: </t>
  </si>
  <si>
    <t>·        length less or equal to 5 miles (greater length may justify “upper end” classification)</t>
  </si>
  <si>
    <t xml:space="preserve">Any corridor identified with a context classification of C2T-Rural Town, C3R-Suburban Residential, C3C- Suburban Commercial, or C4-Urban General. Factors contributing to a lower classification include: </t>
  </si>
  <si>
    <t>·         Minimal public involvement expected since likelihood of noise abatement is low</t>
  </si>
  <si>
    <t>·         Simple terrain and roadway cross-sections (minimal terrain or elevation changes that need to be coded in model)</t>
  </si>
  <si>
    <t>·         Minimal number of distinct traffic volumes needed to be entered into model</t>
  </si>
  <si>
    <t>·         Few cross-roads, interchange ramps or other facilities that require additional modeling effort</t>
  </si>
  <si>
    <t>·         Minimal noise sensitive uses in the corridor at a low density of development</t>
  </si>
  <si>
    <t xml:space="preserve">Any corridor identified with a context classification of C1-Natural; C2-Rural of any length; or C3C-Surban Commercial with no residentials. Factors contributing to a lower classification include: </t>
  </si>
  <si>
    <t>Each alternative is considered a corridor and may be categorized at different ranges of complexity. Specific aspects of each individual project should be considered in negotiating hours for each individual task.  Whenever possible, examples of individual tasks will be included to provide guidance in determining what types of effort are associated with each individual task.</t>
  </si>
  <si>
    <t xml:space="preserve">  </t>
  </si>
  <si>
    <t>The staff hour ranges presented in this section represent the work effort that is expected for individual tasks related to modeling a typical roadway project.  Noise analysis ranges are based on the number of noise receptors that have a potential to be impacted by the project. Number of noise receptors is a function of existing land use and roadway context classification.</t>
  </si>
  <si>
    <t>NOISE GUIDELINES</t>
  </si>
  <si>
    <t>3.3.1</t>
  </si>
  <si>
    <t>Plant Schedule</t>
  </si>
  <si>
    <t>PHASE III
Modification of Phase II model to further refine areas of transition between templates, detailed grading areas, Bridge approaches and end bents, median noses, shoulder transition areas, retaining walls, barrier walls and guardrail.  Includes all effort to update the model in order to accurately reflect changes made based on Phase II review comments.</t>
  </si>
  <si>
    <t>PHASE IV
Includes all effort necessary to update the model to comply with changes based on Phase III review comments and to accurately generate, export and otherwise prepare the Final 3D deliverable files as described in the FDOT CADD Manual.  This effort includes preparation of all AMG-####.dwg/DGN and XML files as described in the FDOT CADD Manual section 5.10.4.2</t>
  </si>
  <si>
    <t>Specifications &amp; Estimates</t>
  </si>
  <si>
    <t>6a.16</t>
  </si>
  <si>
    <t>6a.29</t>
  </si>
  <si>
    <t>Carries to 4.22</t>
  </si>
  <si>
    <t>Carries to 6a.24</t>
  </si>
  <si>
    <t>Carries to 8.17</t>
  </si>
  <si>
    <t>Carries to 9.12</t>
  </si>
  <si>
    <t>Carries to 23.13</t>
  </si>
  <si>
    <t>Carries to 25.14</t>
  </si>
  <si>
    <t>Carries to 27.34</t>
  </si>
  <si>
    <t>Carries to 35.52</t>
  </si>
  <si>
    <t>March 2021</t>
  </si>
  <si>
    <t>File Version: 2021.02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</si>
</sst>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7" formatCode="&quot;$&quot;#,##0.00_);\(&quot;$&quot;#,##0.00\)"/>
    <numFmt numFmtId="44" formatCode="_(&quot;$&quot;* #,##0.00_);_(&quot;$&quot;* \(#,##0.00\);_(&quot;$&quot;* &quot;-&quot;??_);_(@_)"/>
    <numFmt numFmtId="164" formatCode="0.0"/>
    <numFmt numFmtId="165" formatCode="&quot;$&quot;#,##0.00"/>
    <numFmt numFmtId="166" formatCode="0.000"/>
    <numFmt numFmtId="167" formatCode="0.0%"/>
  </numFmts>
  <fonts count="130">
    <font>
      <sz val="10"/>
      <name val="Arial"/>
    </font>
    <font>
      <sz val="11"/>
      <color theme="1"/>
      <name val="Calibri"/>
      <family val="2"/>
      <scheme val="minor"/>
    </font>
    <font>
      <b/>
      <sz val="10"/>
      <name val="Arial"/>
      <family val="2"/>
    </font>
    <font>
      <sz val="10"/>
      <name val="Arial"/>
      <family val="2"/>
    </font>
    <font>
      <sz val="10"/>
      <name val="CG Times"/>
      <family val="1"/>
    </font>
    <font>
      <b/>
      <sz val="10"/>
      <name val="CG Times"/>
    </font>
    <font>
      <sz val="10"/>
      <name val="Times New Roman"/>
      <family val="1"/>
    </font>
    <font>
      <b/>
      <sz val="10"/>
      <name val="Arial"/>
      <family val="2"/>
    </font>
    <font>
      <sz val="10"/>
      <color indexed="10"/>
      <name val="Arial"/>
      <family val="2"/>
    </font>
    <font>
      <b/>
      <sz val="10"/>
      <color indexed="10"/>
      <name val="Arial"/>
      <family val="2"/>
    </font>
    <font>
      <u/>
      <sz val="10"/>
      <name val="Arial"/>
      <family val="2"/>
    </font>
    <font>
      <sz val="10"/>
      <name val="Arial"/>
      <family val="2"/>
    </font>
    <font>
      <sz val="10"/>
      <color indexed="56"/>
      <name val="Arial"/>
      <family val="2"/>
    </font>
    <font>
      <sz val="12"/>
      <name val="Arial"/>
      <family val="2"/>
    </font>
    <font>
      <b/>
      <u/>
      <sz val="12"/>
      <name val="Arial"/>
      <family val="2"/>
    </font>
    <font>
      <b/>
      <sz val="12"/>
      <name val="Arial"/>
      <family val="2"/>
    </font>
    <font>
      <sz val="10"/>
      <name val="Arial Black"/>
      <family val="2"/>
    </font>
    <font>
      <sz val="9"/>
      <name val="Arial Black"/>
      <family val="2"/>
    </font>
    <font>
      <sz val="9"/>
      <name val="CG Times"/>
      <family val="1"/>
    </font>
    <font>
      <sz val="10"/>
      <color indexed="8"/>
      <name val="Arial"/>
      <family val="2"/>
    </font>
    <font>
      <b/>
      <sz val="12"/>
      <name val="Times New Roman"/>
      <family val="1"/>
    </font>
    <font>
      <sz val="10"/>
      <color indexed="10"/>
      <name val="Times New Roman"/>
      <family val="1"/>
    </font>
    <font>
      <sz val="10"/>
      <color indexed="8"/>
      <name val="Times New Roman"/>
      <family val="1"/>
    </font>
    <font>
      <sz val="10"/>
      <name val="Symbol"/>
      <family val="1"/>
      <charset val="2"/>
    </font>
    <font>
      <b/>
      <i/>
      <sz val="10"/>
      <name val="Arial"/>
      <family val="2"/>
    </font>
    <font>
      <sz val="10"/>
      <name val="Arial"/>
      <family val="2"/>
    </font>
    <font>
      <sz val="12"/>
      <name val="Arial"/>
      <family val="2"/>
    </font>
    <font>
      <b/>
      <sz val="20"/>
      <name val="Arial"/>
      <family val="2"/>
    </font>
    <font>
      <sz val="16"/>
      <name val="CaslonOpnface BT"/>
      <family val="5"/>
    </font>
    <font>
      <sz val="16"/>
      <name val="Arial"/>
      <family val="2"/>
    </font>
    <font>
      <sz val="14"/>
      <color indexed="8"/>
      <name val="Arial"/>
      <family val="2"/>
    </font>
    <font>
      <b/>
      <sz val="12"/>
      <color indexed="8"/>
      <name val="Arial"/>
      <family val="2"/>
    </font>
    <font>
      <sz val="7"/>
      <name val="TimesNewRomanPS"/>
    </font>
    <font>
      <sz val="12"/>
      <name val="Times New Roman"/>
      <family val="1"/>
    </font>
    <font>
      <b/>
      <sz val="14"/>
      <name val="Times New Roman"/>
      <family val="1"/>
    </font>
    <font>
      <sz val="12"/>
      <name val="TimesNewRomanPS"/>
      <family val="1"/>
    </font>
    <font>
      <b/>
      <sz val="12"/>
      <name val="TimesNewRomanPS"/>
      <family val="1"/>
    </font>
    <font>
      <sz val="10"/>
      <name val="TimesNewRomanPS"/>
    </font>
    <font>
      <b/>
      <sz val="12"/>
      <name val="TimesNewRomanPS"/>
    </font>
    <font>
      <sz val="8"/>
      <name val="TimesNewRomanPS"/>
      <family val="1"/>
    </font>
    <font>
      <b/>
      <sz val="14"/>
      <name val="TimesNewRomanPS"/>
      <family val="1"/>
    </font>
    <font>
      <b/>
      <sz val="8"/>
      <name val="TimesNewRomanPS"/>
      <family val="1"/>
    </font>
    <font>
      <b/>
      <sz val="10"/>
      <color indexed="8"/>
      <name val="Arial"/>
      <family val="2"/>
    </font>
    <font>
      <u/>
      <sz val="16"/>
      <color indexed="8"/>
      <name val="Arial"/>
      <family val="2"/>
    </font>
    <font>
      <sz val="16"/>
      <color indexed="8"/>
      <name val="Arial"/>
      <family val="2"/>
    </font>
    <font>
      <b/>
      <sz val="11"/>
      <name val="Arial"/>
      <family val="2"/>
    </font>
    <font>
      <sz val="11"/>
      <name val="Arial"/>
      <family val="2"/>
    </font>
    <font>
      <b/>
      <sz val="16"/>
      <name val="Arial"/>
      <family val="2"/>
    </font>
    <font>
      <b/>
      <sz val="18"/>
      <name val="Arial"/>
      <family val="2"/>
    </font>
    <font>
      <sz val="14"/>
      <name val="Arial"/>
      <family val="2"/>
    </font>
    <font>
      <sz val="16"/>
      <color indexed="10"/>
      <name val="Arial"/>
      <family val="2"/>
    </font>
    <font>
      <sz val="8"/>
      <name val="Arial"/>
      <family val="2"/>
    </font>
    <font>
      <sz val="12"/>
      <color indexed="10"/>
      <name val="Arial"/>
      <family val="2"/>
    </font>
    <font>
      <sz val="16"/>
      <name val="Arial"/>
      <family val="2"/>
    </font>
    <font>
      <u/>
      <sz val="16"/>
      <color indexed="8"/>
      <name val="Arial"/>
      <family val="2"/>
    </font>
    <font>
      <sz val="7"/>
      <name val="Arial"/>
      <family val="2"/>
    </font>
    <font>
      <b/>
      <sz val="14"/>
      <name val="Arial"/>
      <family val="2"/>
    </font>
    <font>
      <sz val="11"/>
      <color indexed="10"/>
      <name val="Arial"/>
      <family val="2"/>
    </font>
    <font>
      <sz val="12"/>
      <color indexed="8"/>
      <name val="Arial"/>
      <family val="2"/>
    </font>
    <font>
      <b/>
      <sz val="12"/>
      <color indexed="8"/>
      <name val="Arial"/>
      <family val="2"/>
    </font>
    <font>
      <sz val="8"/>
      <name val="CG Times"/>
      <family val="1"/>
    </font>
    <font>
      <sz val="10"/>
      <color indexed="10"/>
      <name val="Arial"/>
      <family val="2"/>
    </font>
    <font>
      <sz val="8"/>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7.5"/>
      <color indexed="12"/>
      <name val="Arial"/>
      <family val="2"/>
    </font>
    <font>
      <sz val="11"/>
      <color indexed="62"/>
      <name val="Calibri"/>
      <family val="2"/>
    </font>
    <font>
      <sz val="11"/>
      <color indexed="10"/>
      <name val="Calibri"/>
      <family val="2"/>
    </font>
    <font>
      <sz val="11"/>
      <color indexed="19"/>
      <name val="Calibri"/>
      <family val="2"/>
    </font>
    <font>
      <b/>
      <sz val="11"/>
      <color indexed="63"/>
      <name val="Calibri"/>
      <family val="2"/>
    </font>
    <font>
      <b/>
      <sz val="18"/>
      <color indexed="62"/>
      <name val="Cambria"/>
      <family val="2"/>
    </font>
    <font>
      <b/>
      <sz val="11"/>
      <color indexed="8"/>
      <name val="Calibri"/>
      <family val="2"/>
    </font>
    <font>
      <b/>
      <sz val="24"/>
      <name val="Arial"/>
      <family val="2"/>
    </font>
    <font>
      <b/>
      <sz val="22"/>
      <name val="Arial"/>
      <family val="2"/>
    </font>
    <font>
      <sz val="12"/>
      <name val="CG Times"/>
      <family val="1"/>
    </font>
    <font>
      <sz val="12"/>
      <name val="Arial Black"/>
      <family val="2"/>
    </font>
    <font>
      <b/>
      <sz val="8"/>
      <name val="Arial"/>
      <family val="2"/>
    </font>
    <font>
      <b/>
      <sz val="10"/>
      <name val="CG Times"/>
      <family val="1"/>
    </font>
    <font>
      <b/>
      <sz val="10"/>
      <color indexed="41"/>
      <name val="Arial"/>
      <family val="2"/>
    </font>
    <font>
      <b/>
      <sz val="9"/>
      <color indexed="8"/>
      <name val="CG Times"/>
      <family val="1"/>
    </font>
    <font>
      <b/>
      <sz val="8"/>
      <color indexed="8"/>
      <name val="Arial"/>
      <family val="2"/>
    </font>
    <font>
      <b/>
      <sz val="9"/>
      <color indexed="8"/>
      <name val="Arial Black"/>
      <family val="2"/>
    </font>
    <font>
      <b/>
      <sz val="9"/>
      <name val="CG Times"/>
      <family val="1"/>
    </font>
    <font>
      <u/>
      <sz val="14"/>
      <color indexed="8"/>
      <name val="Arial"/>
      <family val="2"/>
    </font>
    <font>
      <i/>
      <sz val="10"/>
      <name val="Arial"/>
      <family val="2"/>
    </font>
    <font>
      <sz val="10"/>
      <color indexed="10"/>
      <name val="Arial"/>
      <family val="2"/>
    </font>
    <font>
      <sz val="10"/>
      <color indexed="8"/>
      <name val="Calibri"/>
      <family val="2"/>
    </font>
    <font>
      <sz val="14"/>
      <color indexed="8"/>
      <name val="Arial"/>
      <family val="2"/>
    </font>
    <font>
      <sz val="10"/>
      <color indexed="10"/>
      <name val="Arial"/>
      <family val="2"/>
    </font>
    <font>
      <sz val="11"/>
      <name val="CG Times"/>
      <family val="1"/>
    </font>
    <font>
      <sz val="11"/>
      <color indexed="8"/>
      <name val="Arial"/>
      <family val="2"/>
    </font>
    <font>
      <b/>
      <sz val="11"/>
      <color indexed="8"/>
      <name val="Arial"/>
      <family val="2"/>
    </font>
    <font>
      <b/>
      <sz val="8"/>
      <color indexed="9"/>
      <name val="Arial"/>
      <family val="2"/>
    </font>
    <font>
      <sz val="11"/>
      <name val="Wingdings 2"/>
      <family val="1"/>
      <charset val="2"/>
    </font>
    <font>
      <b/>
      <u/>
      <sz val="11"/>
      <name val="Arial"/>
      <family val="2"/>
    </font>
    <font>
      <sz val="11"/>
      <color theme="1"/>
      <name val="Calibri"/>
      <family val="2"/>
      <scheme val="minor"/>
    </font>
    <font>
      <sz val="10"/>
      <color rgb="FFFF0000"/>
      <name val="Arial"/>
      <family val="2"/>
    </font>
    <font>
      <sz val="12"/>
      <color rgb="FFFF0000"/>
      <name val="Arial"/>
      <family val="2"/>
    </font>
    <font>
      <sz val="11"/>
      <color rgb="FFFF0000"/>
      <name val="Arial"/>
      <family val="2"/>
    </font>
    <font>
      <i/>
      <sz val="11"/>
      <name val="Arial"/>
      <family val="2"/>
    </font>
    <font>
      <b/>
      <u/>
      <sz val="14"/>
      <name val="Arial"/>
      <family val="2"/>
    </font>
    <font>
      <b/>
      <sz val="11"/>
      <color indexed="10"/>
      <name val="Arial"/>
      <family val="2"/>
    </font>
    <font>
      <b/>
      <sz val="12"/>
      <name val="CG Times"/>
      <family val="1"/>
    </font>
    <font>
      <i/>
      <sz val="11"/>
      <color indexed="8"/>
      <name val="Arial"/>
      <family val="2"/>
    </font>
    <font>
      <sz val="11"/>
      <color indexed="41"/>
      <name val="Arial"/>
      <family val="2"/>
    </font>
    <font>
      <sz val="11"/>
      <color indexed="8"/>
      <name val="CG Times"/>
      <family val="1"/>
    </font>
    <font>
      <b/>
      <sz val="12"/>
      <color indexed="8"/>
      <name val="CG Times"/>
      <family val="1"/>
    </font>
    <font>
      <sz val="11"/>
      <color indexed="44"/>
      <name val="Arial"/>
      <family val="2"/>
    </font>
    <font>
      <b/>
      <i/>
      <sz val="12"/>
      <name val="Arial"/>
      <family val="2"/>
    </font>
    <font>
      <b/>
      <sz val="11"/>
      <name val="Calibri"/>
      <family val="2"/>
    </font>
    <font>
      <sz val="11"/>
      <name val="Calibri"/>
      <family val="2"/>
    </font>
    <font>
      <sz val="12"/>
      <color rgb="FFFF0000"/>
      <name val="CG Times"/>
    </font>
    <font>
      <sz val="11"/>
      <name val="Calibri"/>
      <family val="2"/>
      <scheme val="minor"/>
    </font>
    <font>
      <sz val="10"/>
      <color rgb="FFC00000"/>
      <name val="Arial"/>
      <family val="2"/>
    </font>
    <font>
      <b/>
      <sz val="10"/>
      <color rgb="FFC00000"/>
      <name val="Arial"/>
      <family val="2"/>
    </font>
    <font>
      <sz val="16"/>
      <color rgb="FFC00000"/>
      <name val="Arial"/>
      <family val="2"/>
    </font>
    <font>
      <sz val="12"/>
      <color rgb="FFC00000"/>
      <name val="Arial"/>
      <family val="2"/>
    </font>
    <font>
      <sz val="11"/>
      <color rgb="FFC00000"/>
      <name val="Arial"/>
      <family val="2"/>
    </font>
    <font>
      <b/>
      <i/>
      <sz val="11"/>
      <name val="Arial"/>
      <family val="2"/>
    </font>
    <font>
      <b/>
      <sz val="8"/>
      <color theme="0"/>
      <name val="Arial"/>
      <family val="2"/>
    </font>
    <font>
      <sz val="10"/>
      <color theme="0"/>
      <name val="Arial"/>
      <family val="2"/>
    </font>
  </fonts>
  <fills count="30">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indexed="65"/>
        <bgColor indexed="8"/>
      </patternFill>
    </fill>
    <fill>
      <patternFill patternType="solid">
        <fgColor indexed="13"/>
        <bgColor indexed="64"/>
      </patternFill>
    </fill>
    <fill>
      <patternFill patternType="solid">
        <fgColor indexed="43"/>
        <bgColor indexed="64"/>
      </patternFill>
    </fill>
    <fill>
      <patternFill patternType="solid">
        <fgColor indexed="26"/>
        <bgColor indexed="64"/>
      </patternFill>
    </fill>
    <fill>
      <patternFill patternType="solid">
        <fgColor indexed="44"/>
        <bgColor indexed="64"/>
      </patternFill>
    </fill>
    <fill>
      <patternFill patternType="solid">
        <fgColor indexed="47"/>
        <bgColor indexed="64"/>
      </patternFill>
    </fill>
    <fill>
      <patternFill patternType="solid">
        <fgColor indexed="8"/>
        <bgColor indexed="64"/>
      </patternFill>
    </fill>
    <fill>
      <patternFill patternType="solid">
        <fgColor theme="0" tint="-0.14999847407452621"/>
        <bgColor indexed="64"/>
      </patternFill>
    </fill>
    <fill>
      <patternFill patternType="solid">
        <fgColor theme="0" tint="-0.14999847407452621"/>
        <bgColor indexed="8"/>
      </patternFill>
    </fill>
    <fill>
      <patternFill patternType="solid">
        <fgColor rgb="FFFFFF00"/>
        <bgColor indexed="64"/>
      </patternFill>
    </fill>
    <fill>
      <patternFill patternType="solid">
        <fgColor theme="0"/>
        <bgColor indexed="64"/>
      </patternFill>
    </fill>
  </fills>
  <borders count="17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8"/>
      </bottom>
      <diagonal/>
    </border>
    <border>
      <left/>
      <right style="double">
        <color indexed="8"/>
      </right>
      <top/>
      <bottom/>
      <diagonal/>
    </border>
    <border>
      <left/>
      <right style="double">
        <color indexed="8"/>
      </right>
      <top/>
      <bottom style="thin">
        <color indexed="8"/>
      </bottom>
      <diagonal/>
    </border>
    <border>
      <left/>
      <right style="double">
        <color indexed="8"/>
      </right>
      <top style="thin">
        <color indexed="64"/>
      </top>
      <bottom style="thin">
        <color indexed="64"/>
      </bottom>
      <diagonal/>
    </border>
    <border>
      <left/>
      <right style="dotted">
        <color indexed="64"/>
      </right>
      <top style="thin">
        <color indexed="64"/>
      </top>
      <bottom style="thin">
        <color indexed="64"/>
      </bottom>
      <diagonal/>
    </border>
    <border>
      <left style="double">
        <color indexed="8"/>
      </left>
      <right style="double">
        <color indexed="8"/>
      </right>
      <top style="thin">
        <color indexed="8"/>
      </top>
      <bottom style="thin">
        <color indexed="8"/>
      </bottom>
      <diagonal/>
    </border>
    <border>
      <left style="double">
        <color indexed="8"/>
      </left>
      <right style="double">
        <color indexed="8"/>
      </right>
      <top style="double">
        <color indexed="8"/>
      </top>
      <bottom/>
      <diagonal/>
    </border>
    <border>
      <left style="double">
        <color indexed="8"/>
      </left>
      <right style="double">
        <color indexed="8"/>
      </right>
      <top/>
      <bottom/>
      <diagonal/>
    </border>
    <border>
      <left style="double">
        <color indexed="8"/>
      </left>
      <right style="double">
        <color indexed="8"/>
      </right>
      <top/>
      <bottom style="thin">
        <color indexed="8"/>
      </bottom>
      <diagonal/>
    </border>
    <border>
      <left/>
      <right/>
      <top style="double">
        <color indexed="8"/>
      </top>
      <bottom/>
      <diagonal/>
    </border>
    <border>
      <left/>
      <right style="double">
        <color indexed="8"/>
      </right>
      <top style="double">
        <color indexed="8"/>
      </top>
      <bottom/>
      <diagonal/>
    </border>
    <border>
      <left style="double">
        <color indexed="64"/>
      </left>
      <right style="double">
        <color indexed="8"/>
      </right>
      <top/>
      <bottom/>
      <diagonal/>
    </border>
    <border>
      <left style="double">
        <color indexed="64"/>
      </left>
      <right style="double">
        <color indexed="8"/>
      </right>
      <top/>
      <bottom style="thin">
        <color indexed="64"/>
      </bottom>
      <diagonal/>
    </border>
    <border>
      <left style="double">
        <color indexed="8"/>
      </left>
      <right/>
      <top/>
      <bottom/>
      <diagonal/>
    </border>
    <border>
      <left style="double">
        <color indexed="8"/>
      </left>
      <right style="double">
        <color indexed="8"/>
      </right>
      <top style="thin">
        <color indexed="8"/>
      </top>
      <bottom style="thin">
        <color indexed="64"/>
      </bottom>
      <diagonal/>
    </border>
    <border>
      <left/>
      <right/>
      <top style="thin">
        <color indexed="64"/>
      </top>
      <bottom/>
      <diagonal/>
    </border>
    <border>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8"/>
      </bottom>
      <diagonal/>
    </border>
    <border>
      <left style="double">
        <color indexed="8"/>
      </left>
      <right style="dotted">
        <color indexed="64"/>
      </right>
      <top style="thin">
        <color indexed="64"/>
      </top>
      <bottom/>
      <diagonal/>
    </border>
    <border>
      <left style="double">
        <color indexed="8"/>
      </left>
      <right style="dotted">
        <color indexed="8"/>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8"/>
      </left>
      <right style="dotted">
        <color indexed="8"/>
      </right>
      <top style="thin">
        <color indexed="64"/>
      </top>
      <bottom style="thin">
        <color indexed="64"/>
      </bottom>
      <diagonal/>
    </border>
    <border>
      <left style="double">
        <color indexed="64"/>
      </left>
      <right style="double">
        <color indexed="64"/>
      </right>
      <top/>
      <bottom style="thin">
        <color indexed="64"/>
      </bottom>
      <diagonal/>
    </border>
    <border>
      <left/>
      <right style="double">
        <color indexed="64"/>
      </right>
      <top style="thin">
        <color indexed="64"/>
      </top>
      <bottom/>
      <diagonal/>
    </border>
    <border>
      <left style="double">
        <color indexed="8"/>
      </left>
      <right/>
      <top style="thin">
        <color indexed="8"/>
      </top>
      <bottom style="double">
        <color indexed="8"/>
      </bottom>
      <diagonal/>
    </border>
    <border>
      <left/>
      <right style="thin">
        <color indexed="8"/>
      </right>
      <top style="double">
        <color indexed="8"/>
      </top>
      <bottom/>
      <diagonal/>
    </border>
    <border>
      <left/>
      <right style="thin">
        <color indexed="8"/>
      </right>
      <top/>
      <bottom/>
      <diagonal/>
    </border>
    <border>
      <left style="double">
        <color indexed="8"/>
      </left>
      <right style="thin">
        <color indexed="8"/>
      </right>
      <top/>
      <bottom style="double">
        <color indexed="8"/>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8"/>
      </left>
      <right style="double">
        <color indexed="8"/>
      </right>
      <top/>
      <bottom style="double">
        <color indexed="8"/>
      </bottom>
      <diagonal/>
    </border>
    <border>
      <left style="thin">
        <color indexed="8"/>
      </left>
      <right style="thin">
        <color indexed="8"/>
      </right>
      <top style="double">
        <color indexed="8"/>
      </top>
      <bottom/>
      <diagonal/>
    </border>
    <border>
      <left style="thin">
        <color indexed="8"/>
      </left>
      <right/>
      <top/>
      <bottom/>
      <diagonal/>
    </border>
    <border>
      <left style="thin">
        <color indexed="8"/>
      </left>
      <right style="thin">
        <color indexed="8"/>
      </right>
      <top/>
      <bottom/>
      <diagonal/>
    </border>
    <border>
      <left style="thin">
        <color indexed="8"/>
      </left>
      <right style="double">
        <color indexed="8"/>
      </right>
      <top/>
      <bottom/>
      <diagonal/>
    </border>
    <border>
      <left style="thin">
        <color indexed="8"/>
      </left>
      <right style="double">
        <color indexed="8"/>
      </right>
      <top style="thin">
        <color indexed="8"/>
      </top>
      <bottom style="thin">
        <color indexed="8"/>
      </bottom>
      <diagonal/>
    </border>
    <border>
      <left/>
      <right/>
      <top style="thin">
        <color indexed="8"/>
      </top>
      <bottom style="double">
        <color indexed="8"/>
      </bottom>
      <diagonal/>
    </border>
    <border>
      <left style="thin">
        <color indexed="8"/>
      </left>
      <right style="thin">
        <color indexed="8"/>
      </right>
      <top style="thin">
        <color indexed="8"/>
      </top>
      <bottom style="double">
        <color indexed="8"/>
      </bottom>
      <diagonal/>
    </border>
    <border>
      <left style="thin">
        <color indexed="8"/>
      </left>
      <right style="double">
        <color indexed="8"/>
      </right>
      <top style="thin">
        <color indexed="8"/>
      </top>
      <bottom style="double">
        <color indexed="8"/>
      </bottom>
      <diagonal/>
    </border>
    <border>
      <left style="double">
        <color indexed="8"/>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right style="dotted">
        <color indexed="64"/>
      </right>
      <top/>
      <bottom style="thin">
        <color indexed="8"/>
      </bottom>
      <diagonal/>
    </border>
    <border>
      <left style="double">
        <color indexed="8"/>
      </left>
      <right/>
      <top/>
      <bottom style="thin">
        <color indexed="64"/>
      </bottom>
      <diagonal/>
    </border>
    <border>
      <left style="double">
        <color indexed="8"/>
      </left>
      <right style="double">
        <color indexed="8"/>
      </right>
      <top style="double">
        <color indexed="8"/>
      </top>
      <bottom style="thin">
        <color indexed="64"/>
      </bottom>
      <diagonal/>
    </border>
    <border>
      <left/>
      <right style="double">
        <color indexed="8"/>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thin">
        <color indexed="64"/>
      </bottom>
      <diagonal/>
    </border>
    <border>
      <left style="double">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double">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medium">
        <color indexed="64"/>
      </top>
      <bottom/>
      <diagonal/>
    </border>
    <border>
      <left style="double">
        <color indexed="8"/>
      </left>
      <right/>
      <top/>
      <bottom style="thin">
        <color indexed="8"/>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medium">
        <color indexed="64"/>
      </right>
      <top style="thin">
        <color indexed="64"/>
      </top>
      <bottom/>
      <diagonal/>
    </border>
    <border>
      <left/>
      <right style="thin">
        <color indexed="64"/>
      </right>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double">
        <color indexed="8"/>
      </left>
      <right style="double">
        <color indexed="8"/>
      </right>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8"/>
      </left>
      <right style="thin">
        <color indexed="8"/>
      </right>
      <top/>
      <bottom style="thin">
        <color indexed="8"/>
      </bottom>
      <diagonal/>
    </border>
    <border>
      <left style="thin">
        <color indexed="8"/>
      </left>
      <right/>
      <top style="double">
        <color indexed="8"/>
      </top>
      <bottom/>
      <diagonal/>
    </border>
    <border>
      <left style="double">
        <color indexed="8"/>
      </left>
      <right style="thin">
        <color indexed="8"/>
      </right>
      <top style="double">
        <color indexed="8"/>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double">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double">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bottom style="medium">
        <color indexed="64"/>
      </bottom>
      <diagonal/>
    </border>
    <border>
      <left/>
      <right/>
      <top style="double">
        <color indexed="64"/>
      </top>
      <bottom style="medium">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double">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style="medium">
        <color indexed="64"/>
      </top>
      <bottom/>
      <diagonal/>
    </border>
    <border>
      <left/>
      <right style="thin">
        <color indexed="64"/>
      </right>
      <top style="medium">
        <color indexed="64"/>
      </top>
      <bottom/>
      <diagonal/>
    </border>
    <border>
      <left style="thin">
        <color theme="1"/>
      </left>
      <right style="thin">
        <color theme="1"/>
      </right>
      <top style="thin">
        <color theme="1"/>
      </top>
      <bottom style="thin">
        <color theme="1"/>
      </bottom>
      <diagonal/>
    </border>
    <border>
      <left style="thin">
        <color theme="1"/>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top/>
      <bottom style="thin">
        <color theme="1"/>
      </bottom>
      <diagonal/>
    </border>
    <border>
      <left style="thin">
        <color theme="1"/>
      </left>
      <right/>
      <top/>
      <bottom/>
      <diagonal/>
    </border>
    <border>
      <left style="thin">
        <color theme="1"/>
      </left>
      <right/>
      <top style="thin">
        <color theme="1"/>
      </top>
      <bottom style="thin">
        <color theme="1"/>
      </bottom>
      <diagonal/>
    </border>
    <border>
      <left style="thin">
        <color theme="1"/>
      </left>
      <right/>
      <top style="thin">
        <color theme="1"/>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s>
  <cellStyleXfs count="59">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4" borderId="0" applyNumberFormat="0" applyBorder="0" applyAlignment="0" applyProtection="0"/>
    <xf numFmtId="0" fontId="64" fillId="6" borderId="0" applyNumberFormat="0" applyBorder="0" applyAlignment="0" applyProtection="0"/>
    <xf numFmtId="0" fontId="64" fillId="3"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6" borderId="0" applyNumberFormat="0" applyBorder="0" applyAlignment="0" applyProtection="0"/>
    <xf numFmtId="0" fontId="64" fillId="4" borderId="0" applyNumberFormat="0" applyBorder="0" applyAlignment="0" applyProtection="0"/>
    <xf numFmtId="0" fontId="65" fillId="6"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8" borderId="0" applyNumberFormat="0" applyBorder="0" applyAlignment="0" applyProtection="0"/>
    <xf numFmtId="0" fontId="65" fillId="6" borderId="0" applyNumberFormat="0" applyBorder="0" applyAlignment="0" applyProtection="0"/>
    <xf numFmtId="0" fontId="65" fillId="3" borderId="0" applyNumberFormat="0" applyBorder="0" applyAlignment="0" applyProtection="0"/>
    <xf numFmtId="0" fontId="65" fillId="11"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2"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6" fillId="15" borderId="0" applyNumberFormat="0" applyBorder="0" applyAlignment="0" applyProtection="0"/>
    <xf numFmtId="0" fontId="67" fillId="16" borderId="1" applyNumberFormat="0" applyAlignment="0" applyProtection="0"/>
    <xf numFmtId="0" fontId="68" fillId="17" borderId="2" applyNumberFormat="0" applyAlignment="0" applyProtection="0"/>
    <xf numFmtId="44" fontId="3"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69" fillId="0" borderId="0" applyNumberFormat="0" applyFill="0" applyBorder="0" applyAlignment="0" applyProtection="0"/>
    <xf numFmtId="0" fontId="70" fillId="6"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7" borderId="1" applyNumberFormat="0" applyAlignment="0" applyProtection="0"/>
    <xf numFmtId="0" fontId="76" fillId="0" borderId="6" applyNumberFormat="0" applyFill="0" applyAlignment="0" applyProtection="0"/>
    <xf numFmtId="0" fontId="77" fillId="7" borderId="0" applyNumberFormat="0" applyBorder="0" applyAlignment="0" applyProtection="0"/>
    <xf numFmtId="0" fontId="11" fillId="0" borderId="0"/>
    <xf numFmtId="0" fontId="3" fillId="0" borderId="0"/>
    <xf numFmtId="0" fontId="64" fillId="0" borderId="0"/>
    <xf numFmtId="0" fontId="104" fillId="0" borderId="0"/>
    <xf numFmtId="0" fontId="11" fillId="0" borderId="0"/>
    <xf numFmtId="0" fontId="3" fillId="0" borderId="0"/>
    <xf numFmtId="0" fontId="3" fillId="0" borderId="0"/>
    <xf numFmtId="0" fontId="32" fillId="0" borderId="0"/>
    <xf numFmtId="0" fontId="26" fillId="16" borderId="0"/>
    <xf numFmtId="0" fontId="3" fillId="4" borderId="7" applyNumberFormat="0" applyFont="0" applyAlignment="0" applyProtection="0"/>
    <xf numFmtId="0" fontId="78" fillId="16" borderId="8" applyNumberFormat="0" applyAlignment="0" applyProtection="0"/>
    <xf numFmtId="9" fontId="3" fillId="0" borderId="0" applyFont="0" applyFill="0" applyBorder="0" applyAlignment="0" applyProtection="0"/>
    <xf numFmtId="0" fontId="79" fillId="0" borderId="0" applyNumberFormat="0" applyFill="0" applyBorder="0" applyAlignment="0" applyProtection="0"/>
    <xf numFmtId="0" fontId="80" fillId="0" borderId="9" applyNumberFormat="0" applyFill="0" applyAlignment="0" applyProtection="0"/>
    <xf numFmtId="0" fontId="76" fillId="0" borderId="0" applyNumberFormat="0" applyFill="0" applyBorder="0" applyAlignment="0" applyProtection="0"/>
    <xf numFmtId="0" fontId="3" fillId="0" borderId="0"/>
    <xf numFmtId="0" fontId="1" fillId="0" borderId="0"/>
  </cellStyleXfs>
  <cellXfs count="2488">
    <xf numFmtId="0" fontId="0" fillId="0" borderId="0" xfId="0"/>
    <xf numFmtId="0" fontId="0" fillId="0" borderId="0" xfId="0" quotePrefix="1"/>
    <xf numFmtId="0" fontId="0" fillId="0" borderId="0" xfId="0" applyAlignment="1">
      <alignment horizontal="center"/>
    </xf>
    <xf numFmtId="0" fontId="7" fillId="0" borderId="0" xfId="0" applyFont="1"/>
    <xf numFmtId="0" fontId="0" fillId="0" borderId="0" xfId="0" applyBorder="1"/>
    <xf numFmtId="0" fontId="4" fillId="0" borderId="0" xfId="0" applyFont="1" applyProtection="1">
      <protection locked="0"/>
    </xf>
    <xf numFmtId="0" fontId="0" fillId="0" borderId="0" xfId="0" applyProtection="1">
      <protection locked="0"/>
    </xf>
    <xf numFmtId="0" fontId="6" fillId="0" borderId="0" xfId="0" applyFont="1" applyProtection="1">
      <protection locked="0"/>
    </xf>
    <xf numFmtId="0" fontId="0" fillId="0" borderId="12" xfId="0" applyBorder="1" applyAlignment="1">
      <alignment horizontal="center" vertical="center"/>
    </xf>
    <xf numFmtId="0" fontId="0" fillId="0" borderId="0" xfId="0" applyAlignment="1">
      <alignment horizontal="center" vertical="center"/>
    </xf>
    <xf numFmtId="0" fontId="0" fillId="0" borderId="0" xfId="0" applyAlignment="1">
      <alignment wrapText="1"/>
    </xf>
    <xf numFmtId="0" fontId="0" fillId="0" borderId="12" xfId="0" applyFill="1" applyBorder="1" applyAlignment="1">
      <alignment horizontal="center" vertical="center"/>
    </xf>
    <xf numFmtId="0" fontId="0" fillId="0" borderId="0" xfId="0" applyAlignment="1">
      <alignment vertical="center"/>
    </xf>
    <xf numFmtId="0" fontId="11" fillId="0" borderId="11" xfId="0" applyFont="1" applyBorder="1" applyAlignment="1">
      <alignment horizontal="center" vertical="center"/>
    </xf>
    <xf numFmtId="0" fontId="11" fillId="0" borderId="0" xfId="0" applyFont="1" applyAlignment="1">
      <alignment vertical="center"/>
    </xf>
    <xf numFmtId="0" fontId="0" fillId="0" borderId="15" xfId="0" applyBorder="1" applyAlignment="1">
      <alignment horizontal="center" vertical="center"/>
    </xf>
    <xf numFmtId="0" fontId="0" fillId="0" borderId="0" xfId="0" applyAlignment="1">
      <alignment horizontal="center" wrapText="1"/>
    </xf>
    <xf numFmtId="0" fontId="7" fillId="0" borderId="0" xfId="0" applyFont="1" applyAlignment="1">
      <alignment vertical="center"/>
    </xf>
    <xf numFmtId="0" fontId="7" fillId="0" borderId="0" xfId="0" applyFont="1" applyAlignment="1">
      <alignment horizontal="center" vertical="center"/>
    </xf>
    <xf numFmtId="0" fontId="0" fillId="0" borderId="0" xfId="0" applyFill="1"/>
    <xf numFmtId="0" fontId="19" fillId="0" borderId="12" xfId="0" applyFont="1" applyFill="1" applyBorder="1" applyAlignment="1">
      <alignment horizontal="center" vertical="center"/>
    </xf>
    <xf numFmtId="0" fontId="11" fillId="0" borderId="17" xfId="0" applyFont="1" applyFill="1" applyBorder="1" applyAlignment="1">
      <alignment vertical="center"/>
    </xf>
    <xf numFmtId="0" fontId="18" fillId="0" borderId="0" xfId="0" applyFont="1" applyProtection="1">
      <protection locked="0"/>
    </xf>
    <xf numFmtId="0" fontId="0" fillId="0" borderId="0" xfId="0" applyAlignment="1">
      <alignment vertical="center" wrapText="1"/>
    </xf>
    <xf numFmtId="0" fontId="11" fillId="0" borderId="12" xfId="0" applyFont="1" applyFill="1" applyBorder="1" applyAlignment="1">
      <alignment vertical="center"/>
    </xf>
    <xf numFmtId="0" fontId="26" fillId="0" borderId="0" xfId="50" applyNumberFormat="1" applyFill="1"/>
    <xf numFmtId="0" fontId="28" fillId="0" borderId="0" xfId="50" applyNumberFormat="1" applyFont="1" applyFill="1"/>
    <xf numFmtId="0" fontId="26" fillId="0" borderId="22" xfId="50" applyNumberFormat="1" applyFill="1" applyBorder="1"/>
    <xf numFmtId="0" fontId="26" fillId="16" borderId="0" xfId="50" applyNumberFormat="1"/>
    <xf numFmtId="0" fontId="26" fillId="0" borderId="23" xfId="50" applyNumberFormat="1" applyFill="1" applyBorder="1"/>
    <xf numFmtId="0" fontId="26" fillId="0" borderId="24" xfId="50" applyNumberFormat="1" applyFill="1" applyBorder="1"/>
    <xf numFmtId="0" fontId="29" fillId="0" borderId="25" xfId="50" applyNumberFormat="1" applyFont="1" applyFill="1" applyBorder="1" applyAlignment="1">
      <alignment horizontal="center" vertical="center"/>
    </xf>
    <xf numFmtId="1" fontId="29" fillId="0" borderId="25" xfId="50" applyNumberFormat="1" applyFont="1" applyFill="1" applyBorder="1" applyAlignment="1">
      <alignment horizontal="center" vertical="center"/>
    </xf>
    <xf numFmtId="0" fontId="26" fillId="0" borderId="0" xfId="50" quotePrefix="1" applyNumberFormat="1" applyFill="1" applyAlignment="1">
      <alignment horizontal="left"/>
    </xf>
    <xf numFmtId="0" fontId="30" fillId="0" borderId="0" xfId="50" applyNumberFormat="1" applyFont="1" applyFill="1"/>
    <xf numFmtId="0" fontId="26" fillId="0" borderId="0" xfId="50" applyNumberFormat="1" applyFill="1" applyBorder="1"/>
    <xf numFmtId="1" fontId="26" fillId="0" borderId="0" xfId="50" applyNumberFormat="1" applyFill="1" applyBorder="1" applyAlignment="1">
      <alignment horizontal="center" vertical="center"/>
    </xf>
    <xf numFmtId="0" fontId="26" fillId="0" borderId="0" xfId="50" quotePrefix="1" applyNumberFormat="1" applyFill="1" applyBorder="1" applyAlignment="1">
      <alignment horizontal="left"/>
    </xf>
    <xf numFmtId="0" fontId="30" fillId="0" borderId="0" xfId="50" applyNumberFormat="1" applyFont="1" applyFill="1" applyBorder="1"/>
    <xf numFmtId="0" fontId="31" fillId="0" borderId="0" xfId="50" applyNumberFormat="1" applyFont="1" applyFill="1" applyBorder="1"/>
    <xf numFmtId="0" fontId="33" fillId="0" borderId="0" xfId="49" applyFont="1"/>
    <xf numFmtId="0" fontId="32" fillId="0" borderId="0" xfId="49"/>
    <xf numFmtId="0" fontId="34" fillId="0" borderId="0" xfId="49" applyFont="1" applyAlignment="1">
      <alignment horizontal="centerContinuous"/>
    </xf>
    <xf numFmtId="0" fontId="33" fillId="0" borderId="0" xfId="49" applyFont="1" applyAlignment="1">
      <alignment horizontal="centerContinuous"/>
    </xf>
    <xf numFmtId="0" fontId="20" fillId="0" borderId="0" xfId="49" applyFont="1"/>
    <xf numFmtId="0" fontId="35" fillId="0" borderId="0" xfId="49" applyFont="1"/>
    <xf numFmtId="0" fontId="35" fillId="0" borderId="0" xfId="49" applyFont="1" applyAlignment="1">
      <alignment horizontal="centerContinuous"/>
    </xf>
    <xf numFmtId="0" fontId="37" fillId="19" borderId="0" xfId="49" applyFont="1" applyFill="1" applyBorder="1" applyAlignment="1">
      <alignment horizontal="center"/>
    </xf>
    <xf numFmtId="5" fontId="33" fillId="0" borderId="0" xfId="49" applyNumberFormat="1" applyFont="1" applyBorder="1" applyProtection="1"/>
    <xf numFmtId="0" fontId="35" fillId="0" borderId="0" xfId="49" applyFont="1" applyFill="1"/>
    <xf numFmtId="0" fontId="33" fillId="0" borderId="0" xfId="49" applyFont="1" applyFill="1"/>
    <xf numFmtId="0" fontId="32" fillId="0" borderId="0" xfId="49" applyFill="1"/>
    <xf numFmtId="7" fontId="35" fillId="0" borderId="0" xfId="49" applyNumberFormat="1" applyFont="1" applyProtection="1"/>
    <xf numFmtId="5" fontId="36" fillId="0" borderId="0" xfId="49" applyNumberFormat="1" applyFont="1" applyProtection="1"/>
    <xf numFmtId="5" fontId="35" fillId="0" borderId="0" xfId="49" applyNumberFormat="1" applyFont="1" applyProtection="1"/>
    <xf numFmtId="0" fontId="39" fillId="0" borderId="0" xfId="49" applyFont="1"/>
    <xf numFmtId="7" fontId="39" fillId="0" borderId="0" xfId="49" applyNumberFormat="1" applyFont="1"/>
    <xf numFmtId="7" fontId="38" fillId="0" borderId="0" xfId="49" applyNumberFormat="1" applyFont="1" applyProtection="1"/>
    <xf numFmtId="7" fontId="40" fillId="0" borderId="0" xfId="49" applyNumberFormat="1" applyFont="1" applyProtection="1"/>
    <xf numFmtId="0" fontId="41" fillId="0" borderId="0" xfId="49" applyFont="1"/>
    <xf numFmtId="0" fontId="0" fillId="0" borderId="0" xfId="0" applyAlignment="1">
      <alignment horizontal="right"/>
    </xf>
    <xf numFmtId="0" fontId="11" fillId="0" borderId="0" xfId="0" applyFont="1" applyAlignment="1" applyProtection="1">
      <alignment horizontal="right"/>
      <protection locked="0"/>
    </xf>
    <xf numFmtId="0" fontId="0" fillId="0" borderId="0" xfId="0" applyAlignment="1">
      <alignment horizontal="left"/>
    </xf>
    <xf numFmtId="0" fontId="11" fillId="0" borderId="0" xfId="0" applyFont="1" applyAlignment="1">
      <alignment horizontal="left" vertical="top"/>
    </xf>
    <xf numFmtId="0" fontId="26" fillId="0" borderId="27" xfId="50" applyNumberFormat="1" applyFill="1" applyBorder="1" applyAlignment="1">
      <alignment horizontal="center" vertical="center" wrapText="1"/>
    </xf>
    <xf numFmtId="0" fontId="29" fillId="0" borderId="27" xfId="49" quotePrefix="1" applyFont="1" applyBorder="1" applyAlignment="1">
      <alignment vertical="center"/>
    </xf>
    <xf numFmtId="0" fontId="26" fillId="0" borderId="28" xfId="50" applyNumberFormat="1" applyFill="1" applyBorder="1"/>
    <xf numFmtId="0" fontId="26" fillId="0" borderId="29" xfId="50" applyNumberFormat="1" applyFill="1" applyBorder="1"/>
    <xf numFmtId="0" fontId="26" fillId="0" borderId="30" xfId="50" applyNumberFormat="1" applyFill="1" applyBorder="1"/>
    <xf numFmtId="0" fontId="26" fillId="0" borderId="31" xfId="50" applyNumberFormat="1" applyFill="1" applyBorder="1"/>
    <xf numFmtId="0" fontId="26" fillId="0" borderId="32" xfId="50" applyNumberFormat="1" applyFill="1" applyBorder="1"/>
    <xf numFmtId="0" fontId="26" fillId="0" borderId="35" xfId="50" applyNumberFormat="1" applyFont="1" applyFill="1" applyBorder="1"/>
    <xf numFmtId="0" fontId="29" fillId="0" borderId="36" xfId="50" applyNumberFormat="1" applyFont="1" applyFill="1" applyBorder="1" applyAlignment="1">
      <alignment horizontal="center" vertical="center" wrapText="1"/>
    </xf>
    <xf numFmtId="0" fontId="43" fillId="0" borderId="37" xfId="50" quotePrefix="1" applyNumberFormat="1" applyFont="1" applyFill="1" applyBorder="1" applyAlignment="1">
      <alignment horizontal="left"/>
    </xf>
    <xf numFmtId="0" fontId="44" fillId="0" borderId="37" xfId="50" applyNumberFormat="1" applyFont="1" applyFill="1" applyBorder="1"/>
    <xf numFmtId="0" fontId="29" fillId="0" borderId="0" xfId="50" applyNumberFormat="1" applyFont="1" applyFill="1"/>
    <xf numFmtId="3" fontId="29" fillId="0" borderId="10" xfId="50" applyNumberFormat="1" applyFont="1" applyFill="1" applyBorder="1" applyAlignment="1">
      <alignment horizontal="center"/>
    </xf>
    <xf numFmtId="0" fontId="44" fillId="0" borderId="0" xfId="50" applyNumberFormat="1" applyFont="1" applyFill="1"/>
    <xf numFmtId="10" fontId="29" fillId="0" borderId="38" xfId="50" applyNumberFormat="1" applyFont="1" applyFill="1" applyBorder="1" applyAlignment="1">
      <alignment horizontal="center" vertical="center"/>
    </xf>
    <xf numFmtId="0" fontId="48" fillId="0" borderId="39" xfId="50" applyNumberFormat="1" applyFont="1" applyFill="1" applyBorder="1" applyAlignment="1">
      <alignment horizontal="center"/>
    </xf>
    <xf numFmtId="0" fontId="26" fillId="0" borderId="24" xfId="50" applyNumberFormat="1" applyFont="1" applyFill="1" applyBorder="1" applyAlignment="1">
      <alignment horizontal="center"/>
    </xf>
    <xf numFmtId="0" fontId="26" fillId="0" borderId="0" xfId="50" applyNumberFormat="1" applyFont="1" applyFill="1"/>
    <xf numFmtId="0" fontId="19" fillId="0" borderId="12" xfId="0" applyFont="1" applyBorder="1" applyAlignment="1">
      <alignment horizontal="center" vertical="center"/>
    </xf>
    <xf numFmtId="0" fontId="19" fillId="0" borderId="12" xfId="0" applyFont="1" applyFill="1" applyBorder="1" applyAlignment="1">
      <alignment horizontal="center" vertical="center" wrapText="1"/>
    </xf>
    <xf numFmtId="1" fontId="19" fillId="0" borderId="12" xfId="0" applyNumberFormat="1" applyFont="1" applyFill="1"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vertical="center"/>
    </xf>
    <xf numFmtId="3" fontId="0" fillId="0" borderId="44" xfId="0" applyNumberFormat="1" applyBorder="1" applyAlignment="1">
      <alignment horizontal="center" vertical="center"/>
    </xf>
    <xf numFmtId="3" fontId="0" fillId="0" borderId="45" xfId="0" applyNumberFormat="1" applyBorder="1" applyAlignment="1">
      <alignment horizontal="center" vertical="center"/>
    </xf>
    <xf numFmtId="3" fontId="51" fillId="0" borderId="0" xfId="0" applyNumberFormat="1" applyFont="1" applyAlignment="1">
      <alignment horizontal="center"/>
    </xf>
    <xf numFmtId="0" fontId="51" fillId="0" borderId="0" xfId="0" applyFont="1" applyAlignment="1">
      <alignment horizontal="center"/>
    </xf>
    <xf numFmtId="3" fontId="29" fillId="0" borderId="0" xfId="50" applyNumberFormat="1" applyFont="1" applyFill="1" applyBorder="1" applyAlignment="1">
      <alignment horizontal="center" vertical="center"/>
    </xf>
    <xf numFmtId="3" fontId="29" fillId="0" borderId="0" xfId="50" applyNumberFormat="1" applyFont="1" applyFill="1" applyBorder="1" applyAlignment="1">
      <alignment horizontal="center"/>
    </xf>
    <xf numFmtId="0" fontId="26" fillId="0" borderId="0" xfId="50" applyNumberFormat="1" applyFont="1" applyFill="1" applyBorder="1" applyAlignment="1">
      <alignment horizontal="center" vertical="center"/>
    </xf>
    <xf numFmtId="0" fontId="13" fillId="0" borderId="0" xfId="50" applyNumberFormat="1" applyFont="1" applyFill="1" applyBorder="1" applyAlignment="1">
      <alignment horizontal="center" vertical="center" wrapText="1"/>
    </xf>
    <xf numFmtId="0" fontId="15" fillId="0" borderId="0" xfId="50" applyNumberFormat="1" applyFont="1" applyFill="1" applyAlignment="1">
      <alignment horizontal="center"/>
    </xf>
    <xf numFmtId="0" fontId="15" fillId="0" borderId="29" xfId="50" applyNumberFormat="1" applyFont="1" applyFill="1" applyBorder="1" applyAlignment="1">
      <alignment horizontal="center"/>
    </xf>
    <xf numFmtId="0" fontId="29" fillId="0" borderId="0" xfId="50" applyNumberFormat="1" applyFont="1" applyFill="1" applyAlignment="1"/>
    <xf numFmtId="14" fontId="29" fillId="0" borderId="22" xfId="50" applyNumberFormat="1" applyFont="1" applyFill="1" applyBorder="1" applyAlignment="1"/>
    <xf numFmtId="0" fontId="29" fillId="0" borderId="10" xfId="50" applyNumberFormat="1" applyFont="1" applyFill="1" applyBorder="1"/>
    <xf numFmtId="0" fontId="29" fillId="0" borderId="0" xfId="50" applyNumberFormat="1" applyFont="1" applyFill="1" applyBorder="1" applyAlignment="1"/>
    <xf numFmtId="0" fontId="29" fillId="0" borderId="0" xfId="50" applyNumberFormat="1" applyFont="1" applyFill="1" applyBorder="1" applyAlignment="1">
      <alignment horizontal="left"/>
    </xf>
    <xf numFmtId="0" fontId="29" fillId="0" borderId="22" xfId="50" applyNumberFormat="1" applyFont="1" applyFill="1" applyBorder="1" applyAlignment="1"/>
    <xf numFmtId="0" fontId="43" fillId="0" borderId="22" xfId="50" applyNumberFormat="1" applyFont="1" applyFill="1" applyBorder="1"/>
    <xf numFmtId="0" fontId="29" fillId="0" borderId="22" xfId="50" applyNumberFormat="1" applyFont="1" applyFill="1" applyBorder="1"/>
    <xf numFmtId="0" fontId="43" fillId="0" borderId="0" xfId="50" applyNumberFormat="1" applyFont="1" applyFill="1" applyAlignment="1"/>
    <xf numFmtId="14" fontId="29" fillId="0" borderId="22" xfId="50" applyNumberFormat="1" applyFont="1" applyFill="1" applyBorder="1" applyAlignment="1">
      <alignment horizontal="left"/>
    </xf>
    <xf numFmtId="0" fontId="29" fillId="0" borderId="0" xfId="50" applyNumberFormat="1" applyFont="1" applyFill="1" applyAlignment="1">
      <alignment horizontal="right"/>
    </xf>
    <xf numFmtId="0" fontId="29" fillId="16" borderId="0" xfId="50" applyNumberFormat="1" applyFont="1"/>
    <xf numFmtId="0" fontId="53" fillId="0" borderId="0" xfId="50" applyNumberFormat="1" applyFont="1" applyFill="1" applyBorder="1"/>
    <xf numFmtId="0" fontId="53" fillId="0" borderId="0" xfId="50" applyNumberFormat="1" applyFont="1" applyFill="1"/>
    <xf numFmtId="0" fontId="53" fillId="16" borderId="0" xfId="50" applyNumberFormat="1" applyFont="1"/>
    <xf numFmtId="0" fontId="53" fillId="0" borderId="0" xfId="50" applyNumberFormat="1" applyFont="1" applyFill="1" applyAlignment="1"/>
    <xf numFmtId="14" fontId="53" fillId="0" borderId="22" xfId="50" applyNumberFormat="1" applyFont="1" applyFill="1" applyBorder="1" applyAlignment="1"/>
    <xf numFmtId="0" fontId="53" fillId="0" borderId="10" xfId="50" applyNumberFormat="1" applyFont="1" applyFill="1" applyBorder="1"/>
    <xf numFmtId="0" fontId="53" fillId="0" borderId="0" xfId="50" applyNumberFormat="1" applyFont="1" applyFill="1" applyBorder="1" applyAlignment="1"/>
    <xf numFmtId="0" fontId="53" fillId="0" borderId="0" xfId="50" applyNumberFormat="1" applyFont="1" applyFill="1" applyBorder="1" applyAlignment="1">
      <alignment horizontal="left"/>
    </xf>
    <xf numFmtId="0" fontId="53" fillId="0" borderId="22" xfId="50" applyNumberFormat="1" applyFont="1" applyFill="1" applyBorder="1" applyAlignment="1"/>
    <xf numFmtId="0" fontId="54" fillId="0" borderId="22" xfId="50" applyNumberFormat="1" applyFont="1" applyFill="1" applyBorder="1"/>
    <xf numFmtId="0" fontId="53" fillId="0" borderId="22" xfId="50" applyNumberFormat="1" applyFont="1" applyFill="1" applyBorder="1"/>
    <xf numFmtId="0" fontId="54" fillId="0" borderId="0" xfId="50" applyNumberFormat="1" applyFont="1" applyFill="1" applyAlignment="1"/>
    <xf numFmtId="14" fontId="53" fillId="0" borderId="22" xfId="50" applyNumberFormat="1" applyFont="1" applyFill="1" applyBorder="1" applyAlignment="1">
      <alignment horizontal="left"/>
    </xf>
    <xf numFmtId="0" fontId="53" fillId="0" borderId="0" xfId="50" applyNumberFormat="1" applyFont="1" applyFill="1" applyAlignment="1">
      <alignment horizontal="right"/>
    </xf>
    <xf numFmtId="1" fontId="53" fillId="0" borderId="0" xfId="50" applyNumberFormat="1" applyFont="1" applyFill="1" applyBorder="1" applyAlignment="1">
      <alignment horizontal="center" vertical="center"/>
    </xf>
    <xf numFmtId="0" fontId="29" fillId="0" borderId="0" xfId="50" applyNumberFormat="1" applyFont="1" applyFill="1" applyBorder="1"/>
    <xf numFmtId="0" fontId="47" fillId="0" borderId="39" xfId="50" applyNumberFormat="1" applyFont="1" applyFill="1" applyBorder="1" applyAlignment="1">
      <alignment horizontal="center"/>
    </xf>
    <xf numFmtId="0" fontId="29" fillId="0" borderId="47" xfId="50" applyNumberFormat="1" applyFont="1" applyFill="1" applyBorder="1" applyAlignment="1">
      <alignment horizontal="center" wrapText="1"/>
    </xf>
    <xf numFmtId="0" fontId="29" fillId="0" borderId="48" xfId="50" applyNumberFormat="1" applyFont="1" applyFill="1" applyBorder="1" applyAlignment="1">
      <alignment horizontal="center"/>
    </xf>
    <xf numFmtId="1" fontId="29" fillId="0" borderId="0" xfId="50" applyNumberFormat="1" applyFont="1" applyFill="1" applyBorder="1" applyAlignment="1">
      <alignment horizontal="center" vertical="center"/>
    </xf>
    <xf numFmtId="0" fontId="53" fillId="0" borderId="24" xfId="50" applyNumberFormat="1" applyFont="1" applyFill="1" applyBorder="1" applyAlignment="1">
      <alignment horizontal="center"/>
    </xf>
    <xf numFmtId="0" fontId="15" fillId="19" borderId="49" xfId="49" applyFont="1" applyFill="1" applyBorder="1" applyAlignment="1">
      <alignment horizontal="center"/>
    </xf>
    <xf numFmtId="0" fontId="15" fillId="19" borderId="50" xfId="49" applyFont="1" applyFill="1" applyBorder="1" applyAlignment="1">
      <alignment horizontal="center"/>
    </xf>
    <xf numFmtId="0" fontId="15" fillId="19" borderId="32" xfId="49" applyFont="1" applyFill="1" applyBorder="1" applyAlignment="1">
      <alignment horizontal="center"/>
    </xf>
    <xf numFmtId="0" fontId="15" fillId="19" borderId="51" xfId="49" applyFont="1" applyFill="1" applyBorder="1" applyAlignment="1">
      <alignment horizontal="center"/>
    </xf>
    <xf numFmtId="0" fontId="15" fillId="19" borderId="23" xfId="49" applyFont="1" applyFill="1" applyBorder="1" applyAlignment="1">
      <alignment horizontal="center"/>
    </xf>
    <xf numFmtId="0" fontId="15" fillId="19" borderId="52" xfId="49" applyFont="1" applyFill="1" applyBorder="1" applyAlignment="1">
      <alignment horizontal="right"/>
    </xf>
    <xf numFmtId="0" fontId="15" fillId="19" borderId="54" xfId="49" applyFont="1" applyFill="1" applyBorder="1" applyAlignment="1">
      <alignment horizontal="center"/>
    </xf>
    <xf numFmtId="0" fontId="15" fillId="19" borderId="53" xfId="49" applyFont="1" applyFill="1" applyBorder="1" applyAlignment="1">
      <alignment horizontal="center"/>
    </xf>
    <xf numFmtId="0" fontId="15" fillId="19" borderId="55" xfId="49" applyFont="1" applyFill="1" applyBorder="1" applyAlignment="1">
      <alignment horizontal="center"/>
    </xf>
    <xf numFmtId="3" fontId="11" fillId="0" borderId="56" xfId="49" applyNumberFormat="1" applyFont="1" applyBorder="1" applyAlignment="1">
      <alignment horizontal="center"/>
    </xf>
    <xf numFmtId="3" fontId="11" fillId="0" borderId="57" xfId="49" applyNumberFormat="1" applyFont="1" applyBorder="1" applyAlignment="1" applyProtection="1">
      <alignment horizontal="center"/>
    </xf>
    <xf numFmtId="5" fontId="11" fillId="0" borderId="58" xfId="49" applyNumberFormat="1" applyFont="1" applyBorder="1" applyAlignment="1" applyProtection="1">
      <alignment horizontal="center"/>
    </xf>
    <xf numFmtId="7" fontId="11" fillId="0" borderId="59" xfId="49" applyNumberFormat="1" applyFont="1" applyBorder="1" applyAlignment="1" applyProtection="1">
      <alignment horizontal="center"/>
    </xf>
    <xf numFmtId="3" fontId="11" fillId="0" borderId="58" xfId="49" applyNumberFormat="1" applyFont="1" applyBorder="1" applyAlignment="1">
      <alignment horizontal="center"/>
    </xf>
    <xf numFmtId="7" fontId="11" fillId="0" borderId="60" xfId="49" applyNumberFormat="1" applyFont="1" applyBorder="1" applyProtection="1"/>
    <xf numFmtId="3" fontId="7" fillId="19" borderId="61" xfId="49" applyNumberFormat="1" applyFont="1" applyFill="1" applyBorder="1" applyAlignment="1">
      <alignment horizontal="center"/>
    </xf>
    <xf numFmtId="165" fontId="11" fillId="19" borderId="62" xfId="49" applyNumberFormat="1" applyFont="1" applyFill="1" applyBorder="1" applyAlignment="1" applyProtection="1">
      <alignment horizontal="center"/>
    </xf>
    <xf numFmtId="3" fontId="7" fillId="19" borderId="62" xfId="49" applyNumberFormat="1" applyFont="1" applyFill="1" applyBorder="1" applyAlignment="1" applyProtection="1">
      <alignment horizontal="center"/>
    </xf>
    <xf numFmtId="7" fontId="7" fillId="19" borderId="62" xfId="49" applyNumberFormat="1" applyFont="1" applyFill="1" applyBorder="1" applyProtection="1"/>
    <xf numFmtId="7" fontId="7" fillId="19" borderId="63" xfId="49" applyNumberFormat="1" applyFont="1" applyFill="1" applyBorder="1" applyAlignment="1" applyProtection="1">
      <alignment horizontal="center"/>
    </xf>
    <xf numFmtId="0" fontId="51" fillId="0" borderId="0" xfId="49" applyFont="1" applyFill="1"/>
    <xf numFmtId="0" fontId="13" fillId="0" borderId="0" xfId="49" applyFont="1" applyFill="1"/>
    <xf numFmtId="0" fontId="51" fillId="0" borderId="0" xfId="49" applyFont="1" applyFill="1" applyAlignment="1">
      <alignment horizontal="right"/>
    </xf>
    <xf numFmtId="165" fontId="51" fillId="0" borderId="0" xfId="49" applyNumberFormat="1" applyFont="1" applyFill="1"/>
    <xf numFmtId="0" fontId="13" fillId="0" borderId="0" xfId="49" applyFont="1"/>
    <xf numFmtId="0" fontId="55" fillId="0" borderId="0" xfId="49" applyFont="1"/>
    <xf numFmtId="0" fontId="13" fillId="0" borderId="0" xfId="49" applyFont="1" applyBorder="1"/>
    <xf numFmtId="0" fontId="51" fillId="0" borderId="0" xfId="49" applyFont="1"/>
    <xf numFmtId="0" fontId="13" fillId="0" borderId="0" xfId="49" quotePrefix="1" applyFont="1"/>
    <xf numFmtId="0" fontId="13" fillId="0" borderId="0" xfId="49" quotePrefix="1" applyFont="1" applyAlignment="1">
      <alignment horizontal="left"/>
    </xf>
    <xf numFmtId="0" fontId="46" fillId="0" borderId="0" xfId="49" applyFont="1"/>
    <xf numFmtId="0" fontId="45" fillId="19" borderId="50" xfId="49" applyFont="1" applyFill="1" applyBorder="1" applyAlignment="1">
      <alignment horizontal="center"/>
    </xf>
    <xf numFmtId="0" fontId="45" fillId="19" borderId="32" xfId="49" applyFont="1" applyFill="1" applyBorder="1" applyAlignment="1">
      <alignment horizontal="center"/>
    </xf>
    <xf numFmtId="0" fontId="45" fillId="19" borderId="51" xfId="49" applyFont="1" applyFill="1" applyBorder="1" applyAlignment="1">
      <alignment horizontal="center"/>
    </xf>
    <xf numFmtId="0" fontId="45" fillId="19" borderId="23" xfId="49" applyFont="1" applyFill="1" applyBorder="1" applyAlignment="1">
      <alignment horizontal="center"/>
    </xf>
    <xf numFmtId="0" fontId="45" fillId="19" borderId="52" xfId="49" applyFont="1" applyFill="1" applyBorder="1" applyAlignment="1">
      <alignment horizontal="right"/>
    </xf>
    <xf numFmtId="0" fontId="45" fillId="19" borderId="54" xfId="49" applyFont="1" applyFill="1" applyBorder="1" applyAlignment="1">
      <alignment horizontal="center"/>
    </xf>
    <xf numFmtId="0" fontId="45" fillId="19" borderId="53" xfId="49" applyFont="1" applyFill="1" applyBorder="1" applyAlignment="1">
      <alignment horizontal="center"/>
    </xf>
    <xf numFmtId="0" fontId="45" fillId="19" borderId="55" xfId="49" applyFont="1" applyFill="1" applyBorder="1" applyAlignment="1">
      <alignment horizontal="center"/>
    </xf>
    <xf numFmtId="0" fontId="46" fillId="0" borderId="64" xfId="49" quotePrefix="1" applyFont="1" applyBorder="1"/>
    <xf numFmtId="3" fontId="46" fillId="0" borderId="56" xfId="49" applyNumberFormat="1" applyFont="1" applyBorder="1" applyAlignment="1">
      <alignment horizontal="center"/>
    </xf>
    <xf numFmtId="3" fontId="46" fillId="0" borderId="57" xfId="49" applyNumberFormat="1" applyFont="1" applyBorder="1" applyAlignment="1" applyProtection="1">
      <alignment horizontal="center"/>
    </xf>
    <xf numFmtId="5" fontId="46" fillId="0" borderId="58" xfId="49" applyNumberFormat="1" applyFont="1" applyBorder="1" applyAlignment="1" applyProtection="1">
      <alignment horizontal="center"/>
    </xf>
    <xf numFmtId="7" fontId="46" fillId="0" borderId="59" xfId="49" applyNumberFormat="1" applyFont="1" applyBorder="1" applyAlignment="1" applyProtection="1">
      <alignment horizontal="center"/>
    </xf>
    <xf numFmtId="3" fontId="46" fillId="0" borderId="58" xfId="49" applyNumberFormat="1" applyFont="1" applyBorder="1" applyAlignment="1">
      <alignment horizontal="center"/>
    </xf>
    <xf numFmtId="0" fontId="45" fillId="19" borderId="49" xfId="49" applyFont="1" applyFill="1" applyBorder="1" applyAlignment="1">
      <alignment horizontal="center"/>
    </xf>
    <xf numFmtId="3" fontId="45" fillId="19" borderId="61" xfId="49" applyNumberFormat="1" applyFont="1" applyFill="1" applyBorder="1" applyAlignment="1">
      <alignment horizontal="center"/>
    </xf>
    <xf numFmtId="165" fontId="46" fillId="19" borderId="62" xfId="49" applyNumberFormat="1" applyFont="1" applyFill="1" applyBorder="1" applyAlignment="1" applyProtection="1">
      <alignment horizontal="center"/>
    </xf>
    <xf numFmtId="3" fontId="45" fillId="19" borderId="62" xfId="49" applyNumberFormat="1" applyFont="1" applyFill="1" applyBorder="1" applyAlignment="1" applyProtection="1">
      <alignment horizontal="center"/>
    </xf>
    <xf numFmtId="7" fontId="45" fillId="19" borderId="63" xfId="49" applyNumberFormat="1" applyFont="1" applyFill="1" applyBorder="1" applyAlignment="1" applyProtection="1">
      <alignment horizontal="center"/>
    </xf>
    <xf numFmtId="0" fontId="46" fillId="0" borderId="0" xfId="49" applyFont="1" applyFill="1"/>
    <xf numFmtId="0" fontId="46" fillId="0" borderId="0" xfId="49" applyFont="1" applyFill="1" applyAlignment="1">
      <alignment horizontal="right"/>
    </xf>
    <xf numFmtId="0" fontId="46" fillId="0" borderId="65" xfId="49" applyFont="1" applyBorder="1"/>
    <xf numFmtId="0" fontId="46" fillId="0" borderId="66" xfId="49" applyFont="1" applyBorder="1"/>
    <xf numFmtId="0" fontId="46" fillId="0" borderId="67" xfId="49" applyFont="1" applyBorder="1"/>
    <xf numFmtId="0" fontId="46" fillId="0" borderId="68" xfId="49" quotePrefix="1" applyFont="1" applyBorder="1"/>
    <xf numFmtId="0" fontId="46" fillId="0" borderId="22" xfId="49" applyFont="1" applyBorder="1"/>
    <xf numFmtId="0" fontId="46" fillId="0" borderId="69" xfId="49" applyFont="1" applyBorder="1"/>
    <xf numFmtId="0" fontId="46" fillId="0" borderId="0" xfId="49" quotePrefix="1" applyFont="1"/>
    <xf numFmtId="0" fontId="13" fillId="0" borderId="0" xfId="49" applyFont="1" applyAlignment="1">
      <alignment horizontal="left"/>
    </xf>
    <xf numFmtId="0" fontId="13" fillId="0" borderId="0" xfId="49" applyFont="1" applyAlignment="1">
      <alignment horizontal="centerContinuous"/>
    </xf>
    <xf numFmtId="0" fontId="52" fillId="0" borderId="0" xfId="49" applyFont="1" applyAlignment="1">
      <alignment horizontal="left"/>
    </xf>
    <xf numFmtId="0" fontId="13" fillId="0" borderId="0" xfId="49" quotePrefix="1" applyNumberFormat="1" applyFont="1" applyAlignment="1">
      <alignment horizontal="left"/>
    </xf>
    <xf numFmtId="14" fontId="13" fillId="0" borderId="0" xfId="49" applyNumberFormat="1" applyFont="1" applyAlignment="1" applyProtection="1">
      <alignment horizontal="left"/>
    </xf>
    <xf numFmtId="14" fontId="13" fillId="0" borderId="0" xfId="49" quotePrefix="1" applyNumberFormat="1" applyFont="1" applyAlignment="1">
      <alignment horizontal="left"/>
    </xf>
    <xf numFmtId="0" fontId="56" fillId="0" borderId="0" xfId="49" applyFont="1" applyAlignment="1">
      <alignment horizontal="centerContinuous"/>
    </xf>
    <xf numFmtId="0" fontId="11" fillId="19" borderId="0" xfId="49" applyFont="1" applyFill="1" applyBorder="1" applyAlignment="1">
      <alignment horizontal="center"/>
    </xf>
    <xf numFmtId="0" fontId="11" fillId="0" borderId="0" xfId="0" applyFont="1" applyProtection="1">
      <protection locked="0"/>
    </xf>
    <xf numFmtId="0" fontId="51" fillId="0" borderId="0" xfId="0" applyFont="1"/>
    <xf numFmtId="0" fontId="46" fillId="0" borderId="0" xfId="0" applyFont="1" applyAlignment="1">
      <alignment horizontal="left"/>
    </xf>
    <xf numFmtId="0" fontId="46" fillId="0" borderId="0" xfId="0" applyFont="1" applyBorder="1" applyAlignment="1">
      <alignment horizontal="left"/>
    </xf>
    <xf numFmtId="0" fontId="46" fillId="0" borderId="0" xfId="0" applyFont="1" applyBorder="1" applyAlignment="1">
      <alignment horizontal="left" vertical="top" wrapText="1"/>
    </xf>
    <xf numFmtId="0" fontId="14" fillId="0" borderId="0" xfId="0" applyFont="1" applyBorder="1" applyAlignment="1">
      <alignment horizontal="left"/>
    </xf>
    <xf numFmtId="0" fontId="14" fillId="0" borderId="0" xfId="0" applyFont="1" applyBorder="1" applyAlignment="1">
      <alignment horizontal="left" wrapText="1"/>
    </xf>
    <xf numFmtId="0" fontId="11" fillId="0" borderId="0" xfId="0" applyFont="1" applyBorder="1" applyAlignment="1">
      <alignment horizontal="left" vertical="center" wrapText="1"/>
    </xf>
    <xf numFmtId="0" fontId="11" fillId="0" borderId="0" xfId="0" applyFont="1" applyAlignment="1">
      <alignment horizontal="left" vertical="center" wrapText="1"/>
    </xf>
    <xf numFmtId="0" fontId="44" fillId="0" borderId="22" xfId="50" applyNumberFormat="1" applyFont="1" applyFill="1" applyBorder="1" applyAlignment="1"/>
    <xf numFmtId="0" fontId="11" fillId="0" borderId="0" xfId="0" applyFont="1" applyAlignment="1">
      <alignment horizontal="left" vertical="center"/>
    </xf>
    <xf numFmtId="0" fontId="0" fillId="0" borderId="0" xfId="0" applyAlignment="1">
      <alignment horizontal="left" vertical="center" wrapText="1"/>
    </xf>
    <xf numFmtId="0" fontId="26" fillId="0" borderId="71" xfId="50" applyNumberFormat="1" applyFont="1" applyFill="1" applyBorder="1" applyAlignment="1">
      <alignment horizontal="center" wrapText="1"/>
    </xf>
    <xf numFmtId="0" fontId="44" fillId="19" borderId="72" xfId="49" applyFont="1" applyFill="1" applyBorder="1" applyAlignment="1">
      <alignment horizontal="center" vertical="center" wrapText="1"/>
    </xf>
    <xf numFmtId="0" fontId="58" fillId="0" borderId="0" xfId="49" applyFont="1"/>
    <xf numFmtId="0" fontId="13" fillId="0" borderId="0" xfId="49" applyFont="1" applyAlignment="1">
      <alignment horizontal="right"/>
    </xf>
    <xf numFmtId="0" fontId="13" fillId="0" borderId="0" xfId="49" quotePrefix="1" applyFont="1" applyAlignment="1">
      <alignment horizontal="right"/>
    </xf>
    <xf numFmtId="0" fontId="44" fillId="0" borderId="10" xfId="50" applyNumberFormat="1" applyFont="1" applyFill="1" applyBorder="1"/>
    <xf numFmtId="0" fontId="58" fillId="0" borderId="0" xfId="49" applyFont="1" applyAlignment="1">
      <alignment horizontal="left"/>
    </xf>
    <xf numFmtId="0" fontId="11" fillId="0" borderId="0" xfId="0" applyFont="1" applyAlignment="1">
      <alignment horizontal="left" vertical="top" wrapText="1"/>
    </xf>
    <xf numFmtId="0" fontId="11" fillId="0" borderId="0" xfId="0" applyFont="1" applyBorder="1" applyAlignment="1">
      <alignment horizontal="left" vertical="top"/>
    </xf>
    <xf numFmtId="0" fontId="11" fillId="0" borderId="0" xfId="0" applyFont="1" applyBorder="1" applyAlignment="1">
      <alignment horizontal="left" vertical="top" wrapText="1"/>
    </xf>
    <xf numFmtId="0" fontId="0" fillId="0" borderId="0" xfId="0" applyAlignment="1">
      <alignment horizontal="left" vertical="top" wrapText="1"/>
    </xf>
    <xf numFmtId="0" fontId="55" fillId="0" borderId="0" xfId="0" applyFont="1" applyAlignment="1">
      <alignment horizontal="center" vertical="center"/>
    </xf>
    <xf numFmtId="0" fontId="55" fillId="0" borderId="0" xfId="50" applyNumberFormat="1" applyFont="1" applyFill="1" applyBorder="1" applyAlignment="1">
      <alignment horizontal="left"/>
    </xf>
    <xf numFmtId="0" fontId="55" fillId="0" borderId="0" xfId="50" applyNumberFormat="1" applyFont="1" applyFill="1" applyBorder="1" applyAlignment="1"/>
    <xf numFmtId="0" fontId="29" fillId="0" borderId="0" xfId="49" quotePrefix="1" applyFont="1" applyBorder="1" applyAlignment="1">
      <alignment vertical="center"/>
    </xf>
    <xf numFmtId="0" fontId="29" fillId="0" borderId="0" xfId="50" applyNumberFormat="1" applyFont="1" applyFill="1" applyBorder="1" applyAlignment="1">
      <alignment horizontal="center" vertical="center" wrapText="1"/>
    </xf>
    <xf numFmtId="167" fontId="50" fillId="0" borderId="0" xfId="50" applyNumberFormat="1" applyFont="1" applyFill="1" applyBorder="1" applyAlignment="1">
      <alignment horizontal="center" vertical="center"/>
    </xf>
    <xf numFmtId="10" fontId="29" fillId="0" borderId="0" xfId="50" applyNumberFormat="1" applyFont="1" applyFill="1" applyBorder="1" applyAlignment="1">
      <alignment horizontal="center" vertical="center"/>
    </xf>
    <xf numFmtId="3" fontId="46" fillId="0" borderId="58" xfId="49" applyNumberFormat="1" applyFont="1" applyBorder="1" applyAlignment="1" applyProtection="1">
      <alignment horizontal="center"/>
    </xf>
    <xf numFmtId="7" fontId="45" fillId="19" borderId="62" xfId="49" applyNumberFormat="1" applyFont="1" applyFill="1" applyBorder="1" applyAlignment="1" applyProtection="1">
      <alignment horizontal="center"/>
    </xf>
    <xf numFmtId="165" fontId="46" fillId="0" borderId="0" xfId="49" applyNumberFormat="1" applyFont="1" applyFill="1" applyAlignment="1">
      <alignment horizontal="center"/>
    </xf>
    <xf numFmtId="3" fontId="11" fillId="0" borderId="77" xfId="49" applyNumberFormat="1" applyFont="1" applyFill="1" applyBorder="1" applyAlignment="1" applyProtection="1">
      <alignment horizontal="center"/>
    </xf>
    <xf numFmtId="0" fontId="11" fillId="0" borderId="0" xfId="0" applyFont="1" applyFill="1" applyBorder="1" applyAlignment="1">
      <alignment horizontal="center" vertical="center"/>
    </xf>
    <xf numFmtId="0" fontId="7" fillId="0" borderId="0" xfId="0" applyFont="1" applyProtection="1">
      <protection locked="0"/>
    </xf>
    <xf numFmtId="0" fontId="3" fillId="0" borderId="0" xfId="0" applyFont="1"/>
    <xf numFmtId="0" fontId="3" fillId="0" borderId="0" xfId="0" applyFont="1" applyAlignment="1">
      <alignment horizontal="center"/>
    </xf>
    <xf numFmtId="0" fontId="3" fillId="0" borderId="12" xfId="0" applyFont="1" applyFill="1" applyBorder="1" applyAlignment="1">
      <alignment horizontal="center" vertical="center"/>
    </xf>
    <xf numFmtId="1" fontId="0" fillId="0" borderId="15" xfId="0" applyNumberFormat="1" applyBorder="1" applyAlignment="1">
      <alignment horizontal="center" vertical="center"/>
    </xf>
    <xf numFmtId="0" fontId="11" fillId="0" borderId="0" xfId="0" applyFont="1" applyAlignment="1">
      <alignment horizontal="center"/>
    </xf>
    <xf numFmtId="0" fontId="3" fillId="0" borderId="0" xfId="0" applyFont="1" applyFill="1"/>
    <xf numFmtId="1" fontId="29" fillId="0" borderId="36" xfId="50" applyNumberFormat="1" applyFont="1" applyFill="1" applyBorder="1" applyAlignment="1">
      <alignment horizontal="center" vertical="center" wrapText="1"/>
    </xf>
    <xf numFmtId="0" fontId="15" fillId="0" borderId="82" xfId="49" applyFont="1" applyBorder="1" applyAlignment="1">
      <alignment horizontal="center"/>
    </xf>
    <xf numFmtId="7" fontId="11" fillId="0" borderId="83" xfId="49" applyNumberFormat="1" applyFont="1" applyBorder="1" applyProtection="1"/>
    <xf numFmtId="0" fontId="3" fillId="0" borderId="12" xfId="0" applyFont="1" applyFill="1" applyBorder="1" applyAlignment="1">
      <alignment vertical="center"/>
    </xf>
    <xf numFmtId="4" fontId="11" fillId="0" borderId="0" xfId="0" applyNumberFormat="1" applyFont="1" applyProtection="1">
      <protection locked="0"/>
    </xf>
    <xf numFmtId="0" fontId="11" fillId="0" borderId="0" xfId="0" applyFont="1" applyFill="1" applyBorder="1" applyAlignment="1" applyProtection="1">
      <alignment horizontal="center" vertical="center" wrapText="1"/>
      <protection locked="0"/>
    </xf>
    <xf numFmtId="0" fontId="19" fillId="0" borderId="0"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protection locked="0"/>
    </xf>
    <xf numFmtId="0" fontId="42" fillId="0" borderId="0" xfId="0" applyFont="1" applyFill="1" applyBorder="1" applyAlignment="1">
      <alignment horizontal="center" vertical="center"/>
    </xf>
    <xf numFmtId="0" fontId="81" fillId="0" borderId="0" xfId="0" applyFont="1" applyAlignment="1">
      <alignment horizontal="center"/>
    </xf>
    <xf numFmtId="0" fontId="82" fillId="0" borderId="0" xfId="0" applyFont="1" applyAlignment="1">
      <alignment horizontal="center"/>
    </xf>
    <xf numFmtId="0" fontId="7" fillId="0" borderId="0" xfId="0" applyFont="1" applyFill="1" applyBorder="1" applyAlignment="1">
      <alignment horizontal="right" vertical="center" wrapText="1"/>
    </xf>
    <xf numFmtId="0" fontId="29" fillId="0" borderId="27" xfId="49" quotePrefix="1" applyFont="1" applyFill="1" applyBorder="1" applyAlignment="1">
      <alignment vertical="center"/>
    </xf>
    <xf numFmtId="0" fontId="29" fillId="0" borderId="27" xfId="49" quotePrefix="1" applyFont="1" applyFill="1" applyBorder="1" applyAlignment="1">
      <alignment vertical="center" wrapText="1"/>
    </xf>
    <xf numFmtId="0" fontId="29" fillId="0" borderId="88" xfId="49" quotePrefix="1" applyFont="1" applyFill="1" applyBorder="1" applyAlignment="1">
      <alignment vertical="center"/>
    </xf>
    <xf numFmtId="0" fontId="29" fillId="0" borderId="88" xfId="49" applyFont="1" applyFill="1" applyBorder="1" applyAlignment="1">
      <alignment vertical="center"/>
    </xf>
    <xf numFmtId="3" fontId="29" fillId="0" borderId="25" xfId="50" applyNumberFormat="1" applyFont="1" applyFill="1" applyBorder="1" applyAlignment="1">
      <alignment horizontal="center" vertical="center"/>
    </xf>
    <xf numFmtId="0" fontId="46" fillId="0" borderId="64" xfId="49" quotePrefix="1" applyFont="1" applyFill="1" applyBorder="1"/>
    <xf numFmtId="7" fontId="6" fillId="0" borderId="0" xfId="49" applyNumberFormat="1" applyFont="1"/>
    <xf numFmtId="10" fontId="6" fillId="0" borderId="0" xfId="53" applyNumberFormat="1" applyFont="1"/>
    <xf numFmtId="0" fontId="6" fillId="0" borderId="0" xfId="49" applyFont="1"/>
    <xf numFmtId="0" fontId="6" fillId="0" borderId="0" xfId="49" applyFont="1" applyFill="1"/>
    <xf numFmtId="0" fontId="3" fillId="0" borderId="0" xfId="0" applyFont="1" applyFill="1" applyBorder="1" applyAlignment="1">
      <alignment horizontal="left" vertical="center" wrapText="1"/>
    </xf>
    <xf numFmtId="0" fontId="3" fillId="0" borderId="0" xfId="0" applyFont="1" applyAlignment="1">
      <alignment vertical="center"/>
    </xf>
    <xf numFmtId="1" fontId="0" fillId="0" borderId="15" xfId="0" applyNumberFormat="1" applyFill="1" applyBorder="1" applyAlignment="1">
      <alignment horizontal="center" vertical="center"/>
    </xf>
    <xf numFmtId="0" fontId="95" fillId="0" borderId="0" xfId="0" applyFont="1" applyProtection="1">
      <protection locked="0"/>
    </xf>
    <xf numFmtId="0" fontId="95" fillId="0" borderId="0" xfId="0" applyFont="1" applyAlignment="1" applyProtection="1">
      <alignment horizontal="center"/>
      <protection locked="0"/>
    </xf>
    <xf numFmtId="0" fontId="7" fillId="0" borderId="0" xfId="0" applyFont="1" applyAlignment="1" applyProtection="1">
      <alignment horizontal="left"/>
      <protection locked="0"/>
    </xf>
    <xf numFmtId="0" fontId="86" fillId="0" borderId="0" xfId="0" applyFont="1" applyProtection="1">
      <protection locked="0"/>
    </xf>
    <xf numFmtId="2" fontId="7" fillId="0" borderId="0" xfId="0" quotePrefix="1" applyNumberFormat="1" applyFont="1" applyFill="1" applyBorder="1" applyAlignment="1" applyProtection="1">
      <alignment horizontal="center" vertical="center"/>
      <protection locked="0"/>
    </xf>
    <xf numFmtId="2" fontId="42" fillId="0" borderId="0" xfId="0" applyNumberFormat="1" applyFont="1" applyFill="1" applyBorder="1" applyAlignment="1" applyProtection="1">
      <alignment horizontal="center" vertical="center"/>
      <protection locked="0"/>
    </xf>
    <xf numFmtId="2" fontId="42" fillId="0" borderId="0" xfId="0" quotePrefix="1" applyNumberFormat="1" applyFont="1" applyFill="1" applyBorder="1" applyAlignment="1" applyProtection="1">
      <alignment horizontal="center" vertical="center"/>
      <protection locked="0"/>
    </xf>
    <xf numFmtId="2" fontId="87" fillId="0" borderId="0" xfId="0" quotePrefix="1" applyNumberFormat="1" applyFont="1" applyFill="1" applyBorder="1" applyAlignment="1" applyProtection="1">
      <alignment horizontal="center" vertical="center"/>
      <protection locked="0"/>
    </xf>
    <xf numFmtId="0" fontId="42" fillId="0" borderId="0" xfId="0" applyFont="1" applyFill="1" applyBorder="1" applyAlignment="1" applyProtection="1">
      <alignment horizontal="center" vertical="center" wrapText="1"/>
      <protection locked="0"/>
    </xf>
    <xf numFmtId="0" fontId="42" fillId="0" borderId="87" xfId="0" applyFont="1" applyFill="1" applyBorder="1" applyAlignment="1" applyProtection="1">
      <alignment horizontal="left" vertical="top" wrapText="1"/>
      <protection locked="0"/>
    </xf>
    <xf numFmtId="0" fontId="90" fillId="0" borderId="0" xfId="0" applyFont="1" applyBorder="1" applyProtection="1">
      <protection locked="0"/>
    </xf>
    <xf numFmtId="0" fontId="88" fillId="0" borderId="0" xfId="0" applyFont="1" applyBorder="1" applyAlignment="1" applyProtection="1">
      <alignment horizontal="left"/>
      <protection locked="0"/>
    </xf>
    <xf numFmtId="0" fontId="88" fillId="0" borderId="0" xfId="0" applyFont="1" applyBorder="1" applyProtection="1">
      <protection locked="0"/>
    </xf>
    <xf numFmtId="0" fontId="91" fillId="0" borderId="0" xfId="0" applyFont="1" applyProtection="1">
      <protection locked="0"/>
    </xf>
    <xf numFmtId="0" fontId="3" fillId="0" borderId="12" xfId="0" applyFont="1" applyFill="1" applyBorder="1" applyAlignment="1" applyProtection="1">
      <alignment horizontal="left" vertical="center" wrapText="1"/>
      <protection locked="0"/>
    </xf>
    <xf numFmtId="0" fontId="3" fillId="0" borderId="0" xfId="0" applyFont="1" applyAlignment="1">
      <alignment horizontal="left" vertical="center"/>
    </xf>
    <xf numFmtId="0" fontId="3" fillId="0" borderId="0" xfId="0" applyFont="1" applyAlignment="1">
      <alignment horizontal="left" vertical="top" wrapText="1"/>
    </xf>
    <xf numFmtId="0" fontId="49" fillId="0" borderId="0" xfId="50" applyNumberFormat="1" applyFont="1" applyFill="1" applyAlignment="1">
      <alignment horizontal="left" vertical="center"/>
    </xf>
    <xf numFmtId="0" fontId="96" fillId="0" borderId="0" xfId="0" applyFont="1" applyAlignment="1">
      <alignment horizontal="left" vertical="center"/>
    </xf>
    <xf numFmtId="0" fontId="49" fillId="0" borderId="0" xfId="50" applyNumberFormat="1" applyFont="1" applyFill="1" applyAlignment="1">
      <alignment horizontal="left"/>
    </xf>
    <xf numFmtId="0" fontId="96" fillId="0" borderId="0" xfId="0" applyFont="1" applyAlignment="1">
      <alignment horizontal="left" vertical="center" readingOrder="1"/>
    </xf>
    <xf numFmtId="0" fontId="49" fillId="0" borderId="0" xfId="50" applyNumberFormat="1" applyFont="1" applyFill="1" applyBorder="1" applyAlignment="1">
      <alignment horizontal="right"/>
    </xf>
    <xf numFmtId="0" fontId="49" fillId="0" borderId="0" xfId="50" applyNumberFormat="1" applyFont="1" applyFill="1" applyBorder="1"/>
    <xf numFmtId="0" fontId="3" fillId="0" borderId="11" xfId="0" applyFont="1" applyFill="1" applyBorder="1" applyAlignment="1">
      <alignment horizontal="center" vertical="center"/>
    </xf>
    <xf numFmtId="1" fontId="3" fillId="0" borderId="12" xfId="0" applyNumberFormat="1" applyFont="1" applyFill="1" applyBorder="1" applyAlignment="1">
      <alignment horizontal="center" vertical="center"/>
    </xf>
    <xf numFmtId="1" fontId="3" fillId="0" borderId="15" xfId="0" applyNumberFormat="1" applyFont="1" applyFill="1" applyBorder="1" applyAlignment="1">
      <alignment horizontal="center" vertical="center"/>
    </xf>
    <xf numFmtId="0" fontId="3" fillId="0" borderId="15" xfId="0" applyFont="1" applyFill="1" applyBorder="1" applyAlignment="1">
      <alignment horizontal="center" vertical="center"/>
    </xf>
    <xf numFmtId="0" fontId="13" fillId="0" borderId="0" xfId="50" applyNumberFormat="1" applyFont="1" applyFill="1"/>
    <xf numFmtId="0" fontId="45" fillId="0" borderId="35" xfId="49" applyFont="1" applyFill="1" applyBorder="1" applyAlignment="1">
      <alignment horizontal="center"/>
    </xf>
    <xf numFmtId="7" fontId="46" fillId="0" borderId="83" xfId="49" applyNumberFormat="1" applyFont="1" applyFill="1" applyBorder="1" applyProtection="1"/>
    <xf numFmtId="7" fontId="46" fillId="0" borderId="60" xfId="49" applyNumberFormat="1" applyFont="1" applyFill="1" applyBorder="1" applyProtection="1"/>
    <xf numFmtId="3" fontId="46" fillId="0" borderId="58" xfId="49" applyNumberFormat="1" applyFont="1" applyFill="1" applyBorder="1" applyAlignment="1">
      <alignment horizontal="center"/>
    </xf>
    <xf numFmtId="3" fontId="46" fillId="0" borderId="57" xfId="49" applyNumberFormat="1" applyFont="1" applyFill="1" applyBorder="1" applyAlignment="1" applyProtection="1">
      <alignment horizontal="center"/>
    </xf>
    <xf numFmtId="5" fontId="46" fillId="0" borderId="58" xfId="49" applyNumberFormat="1" applyFont="1" applyFill="1" applyBorder="1" applyAlignment="1" applyProtection="1">
      <alignment horizontal="center"/>
    </xf>
    <xf numFmtId="7" fontId="46" fillId="0" borderId="59" xfId="49" applyNumberFormat="1" applyFont="1" applyFill="1" applyBorder="1" applyAlignment="1" applyProtection="1">
      <alignment horizontal="center"/>
    </xf>
    <xf numFmtId="0" fontId="32" fillId="0" borderId="0" xfId="49" applyFont="1" applyFill="1"/>
    <xf numFmtId="3" fontId="46" fillId="0" borderId="83" xfId="49" applyNumberFormat="1" applyFont="1" applyFill="1" applyBorder="1" applyAlignment="1">
      <alignment horizontal="center"/>
    </xf>
    <xf numFmtId="3" fontId="3" fillId="0" borderId="58" xfId="49" applyNumberFormat="1" applyFont="1" applyFill="1" applyBorder="1" applyAlignment="1">
      <alignment horizontal="center"/>
    </xf>
    <xf numFmtId="3" fontId="3" fillId="0" borderId="57" xfId="49" applyNumberFormat="1" applyFont="1" applyFill="1" applyBorder="1" applyAlignment="1" applyProtection="1">
      <alignment horizontal="center"/>
    </xf>
    <xf numFmtId="5" fontId="3" fillId="0" borderId="58" xfId="49" applyNumberFormat="1" applyFont="1" applyFill="1" applyBorder="1" applyAlignment="1" applyProtection="1">
      <alignment horizontal="center"/>
    </xf>
    <xf numFmtId="7" fontId="3" fillId="0" borderId="59" xfId="49" applyNumberFormat="1" applyFont="1" applyFill="1" applyBorder="1" applyAlignment="1" applyProtection="1">
      <alignment horizontal="center"/>
    </xf>
    <xf numFmtId="0" fontId="60" fillId="0" borderId="0" xfId="0" applyFont="1" applyFill="1" applyProtection="1"/>
    <xf numFmtId="49" fontId="3" fillId="0" borderId="12" xfId="0" applyNumberFormat="1" applyFont="1" applyFill="1" applyBorder="1" applyAlignment="1" applyProtection="1">
      <alignment horizontal="center" vertical="center"/>
    </xf>
    <xf numFmtId="0" fontId="3" fillId="0" borderId="12" xfId="0" applyFont="1" applyFill="1" applyBorder="1" applyAlignment="1">
      <alignment horizontal="center" vertical="center" wrapText="1"/>
    </xf>
    <xf numFmtId="0" fontId="3" fillId="0" borderId="0" xfId="48" applyFont="1" applyAlignment="1">
      <alignment vertical="top"/>
    </xf>
    <xf numFmtId="0" fontId="3" fillId="0" borderId="0" xfId="48" applyFont="1" applyAlignment="1">
      <alignment horizontal="justify" vertical="top"/>
    </xf>
    <xf numFmtId="0" fontId="10" fillId="0" borderId="0" xfId="48" applyFont="1" applyAlignment="1">
      <alignment horizontal="justify" vertical="top"/>
    </xf>
    <xf numFmtId="0" fontId="7" fillId="0" borderId="0" xfId="48" applyFont="1" applyAlignment="1">
      <alignment horizontal="left" vertical="top" indent="1"/>
    </xf>
    <xf numFmtId="0" fontId="7" fillId="0" borderId="0" xfId="48" applyFont="1" applyAlignment="1">
      <alignment horizontal="left" vertical="top" wrapText="1" indent="1"/>
    </xf>
    <xf numFmtId="0" fontId="3" fillId="0" borderId="0" xfId="48" applyFont="1" applyAlignment="1">
      <alignment horizontal="left" vertical="top" wrapText="1" indent="2"/>
    </xf>
    <xf numFmtId="0" fontId="13" fillId="0" borderId="0" xfId="0" applyFont="1"/>
    <xf numFmtId="0" fontId="7" fillId="0" borderId="112" xfId="48" applyFont="1" applyBorder="1" applyAlignment="1">
      <alignment horizontal="right" vertical="center"/>
    </xf>
    <xf numFmtId="0" fontId="7" fillId="0" borderId="105" xfId="48" applyFont="1" applyBorder="1" applyAlignment="1">
      <alignment vertical="center"/>
    </xf>
    <xf numFmtId="0" fontId="7" fillId="0" borderId="87" xfId="48" applyFont="1" applyBorder="1" applyAlignment="1">
      <alignment vertical="center"/>
    </xf>
    <xf numFmtId="0" fontId="3" fillId="0" borderId="87" xfId="48" applyBorder="1" applyAlignment="1">
      <alignment vertical="center"/>
    </xf>
    <xf numFmtId="0" fontId="3" fillId="0" borderId="87" xfId="48" applyBorder="1" applyAlignment="1" applyProtection="1">
      <alignment vertical="center"/>
      <protection locked="0"/>
    </xf>
    <xf numFmtId="0" fontId="3" fillId="0" borderId="105" xfId="48" applyBorder="1" applyAlignment="1">
      <alignment vertical="center"/>
    </xf>
    <xf numFmtId="0" fontId="3" fillId="0" borderId="111" xfId="48" applyBorder="1" applyAlignment="1">
      <alignment vertical="center"/>
    </xf>
    <xf numFmtId="0" fontId="3" fillId="0" borderId="0" xfId="48" applyAlignment="1">
      <alignment vertical="center"/>
    </xf>
    <xf numFmtId="0" fontId="7" fillId="0" borderId="13" xfId="48" applyFont="1" applyBorder="1" applyAlignment="1">
      <alignment horizontal="right" vertical="center"/>
    </xf>
    <xf numFmtId="0" fontId="3" fillId="0" borderId="0" xfId="48" applyBorder="1" applyAlignment="1">
      <alignment vertical="center"/>
    </xf>
    <xf numFmtId="0" fontId="97" fillId="0" borderId="0" xfId="48" applyFont="1" applyBorder="1" applyAlignment="1">
      <alignment vertical="center"/>
    </xf>
    <xf numFmtId="0" fontId="42" fillId="0" borderId="0" xfId="48" applyFont="1" applyBorder="1" applyAlignment="1">
      <alignment horizontal="right" vertical="center"/>
    </xf>
    <xf numFmtId="0" fontId="3" fillId="0" borderId="10" xfId="48" applyBorder="1" applyAlignment="1">
      <alignment vertical="center"/>
    </xf>
    <xf numFmtId="0" fontId="3" fillId="0" borderId="96" xfId="48" applyBorder="1" applyAlignment="1">
      <alignment vertical="center"/>
    </xf>
    <xf numFmtId="0" fontId="7" fillId="0" borderId="0" xfId="48" applyFont="1" applyBorder="1" applyAlignment="1">
      <alignment horizontal="right" vertical="center"/>
    </xf>
    <xf numFmtId="0" fontId="8" fillId="0" borderId="10" xfId="48" applyFont="1" applyBorder="1" applyAlignment="1" applyProtection="1">
      <alignment horizontal="center" vertical="center"/>
      <protection locked="0"/>
    </xf>
    <xf numFmtId="0" fontId="7" fillId="0" borderId="0" xfId="48" applyFont="1" applyBorder="1" applyAlignment="1">
      <alignment vertical="center"/>
    </xf>
    <xf numFmtId="0" fontId="3" fillId="0" borderId="0" xfId="48" applyFont="1" applyBorder="1" applyAlignment="1">
      <alignment vertical="center"/>
    </xf>
    <xf numFmtId="0" fontId="3" fillId="0" borderId="0" xfId="48" applyBorder="1" applyAlignment="1">
      <alignment horizontal="right" vertical="center"/>
    </xf>
    <xf numFmtId="0" fontId="8" fillId="0" borderId="10" xfId="48" applyFont="1" applyBorder="1" applyAlignment="1" applyProtection="1">
      <alignment vertical="center"/>
      <protection locked="0"/>
    </xf>
    <xf numFmtId="0" fontId="10" fillId="0" borderId="10" xfId="48" applyFont="1" applyBorder="1" applyAlignment="1" applyProtection="1">
      <alignment vertical="center"/>
      <protection locked="0"/>
    </xf>
    <xf numFmtId="0" fontId="3" fillId="0" borderId="10" xfId="48" applyBorder="1" applyAlignment="1" applyProtection="1">
      <alignment vertical="center"/>
      <protection locked="0"/>
    </xf>
    <xf numFmtId="0" fontId="12" fillId="0" borderId="10" xfId="48" applyFont="1" applyBorder="1" applyAlignment="1">
      <alignment vertical="center"/>
    </xf>
    <xf numFmtId="0" fontId="3" fillId="0" borderId="13" xfId="48" applyBorder="1" applyAlignment="1">
      <alignment vertical="center"/>
    </xf>
    <xf numFmtId="0" fontId="3" fillId="0" borderId="0" xfId="48" applyBorder="1" applyAlignment="1">
      <alignment horizontal="left" vertical="center"/>
    </xf>
    <xf numFmtId="0" fontId="3" fillId="0" borderId="0" xfId="48" applyBorder="1" applyAlignment="1" applyProtection="1">
      <alignment vertical="center"/>
      <protection locked="0"/>
    </xf>
    <xf numFmtId="14" fontId="3" fillId="0" borderId="10" xfId="48" applyNumberFormat="1" applyFont="1" applyBorder="1" applyAlignment="1">
      <alignment vertical="center"/>
    </xf>
    <xf numFmtId="0" fontId="8" fillId="0" borderId="0" xfId="48" applyFont="1" applyBorder="1" applyAlignment="1" applyProtection="1">
      <alignment horizontal="center" vertical="center"/>
      <protection locked="0"/>
    </xf>
    <xf numFmtId="0" fontId="45" fillId="0" borderId="0" xfId="48" applyFont="1" applyBorder="1" applyAlignment="1">
      <alignment vertical="center"/>
    </xf>
    <xf numFmtId="0" fontId="45" fillId="0" borderId="0" xfId="48" applyFont="1" applyAlignment="1">
      <alignment vertical="center"/>
    </xf>
    <xf numFmtId="0" fontId="3" fillId="0" borderId="113" xfId="48" applyFont="1" applyBorder="1" applyAlignment="1">
      <alignment vertical="center"/>
    </xf>
    <xf numFmtId="0" fontId="3" fillId="0" borderId="0" xfId="48" applyFont="1" applyAlignment="1">
      <alignment vertical="center"/>
    </xf>
    <xf numFmtId="0" fontId="3" fillId="0" borderId="11" xfId="48" applyFont="1" applyBorder="1" applyAlignment="1">
      <alignment vertical="center"/>
    </xf>
    <xf numFmtId="0" fontId="3" fillId="0" borderId="11" xfId="48" applyFont="1" applyBorder="1" applyAlignment="1">
      <alignment horizontal="left" vertical="center"/>
    </xf>
    <xf numFmtId="49" fontId="3" fillId="0" borderId="11" xfId="48" applyNumberFormat="1" applyFont="1" applyBorder="1" applyAlignment="1">
      <alignment vertical="center"/>
    </xf>
    <xf numFmtId="0" fontId="3" fillId="0" borderId="98" xfId="48" applyFont="1" applyBorder="1" applyAlignment="1">
      <alignment vertical="center"/>
    </xf>
    <xf numFmtId="0" fontId="46" fillId="0" borderId="12" xfId="0" applyFont="1" applyBorder="1" applyAlignment="1" applyProtection="1">
      <alignment horizontal="center" vertical="center"/>
    </xf>
    <xf numFmtId="0" fontId="46" fillId="0" borderId="12" xfId="0" applyFont="1" applyBorder="1" applyAlignment="1" applyProtection="1">
      <alignment horizontal="center" vertical="center"/>
      <protection locked="0"/>
    </xf>
    <xf numFmtId="0" fontId="57" fillId="0" borderId="12" xfId="0" applyFont="1" applyBorder="1" applyAlignment="1" applyProtection="1">
      <alignment horizontal="center" vertical="center"/>
      <protection locked="0"/>
    </xf>
    <xf numFmtId="0" fontId="99" fillId="0" borderId="12" xfId="0" applyFont="1" applyBorder="1" applyAlignment="1" applyProtection="1">
      <alignment horizontal="center" vertical="center"/>
    </xf>
    <xf numFmtId="0" fontId="46" fillId="0" borderId="16" xfId="0" applyFont="1" applyBorder="1" applyAlignment="1" applyProtection="1">
      <alignment horizontal="center" vertical="center"/>
    </xf>
    <xf numFmtId="0" fontId="99" fillId="0" borderId="16" xfId="0" applyFont="1" applyBorder="1" applyAlignment="1" applyProtection="1">
      <alignment horizontal="center" vertical="center"/>
    </xf>
    <xf numFmtId="0" fontId="46" fillId="0" borderId="12" xfId="0" applyFont="1" applyFill="1" applyBorder="1" applyAlignment="1" applyProtection="1">
      <alignment horizontal="center" vertical="center"/>
    </xf>
    <xf numFmtId="0" fontId="46" fillId="0" borderId="12" xfId="0" applyFont="1" applyFill="1" applyBorder="1" applyAlignment="1" applyProtection="1">
      <alignment horizontal="center" vertical="center"/>
      <protection locked="0"/>
    </xf>
    <xf numFmtId="0" fontId="57" fillId="0" borderId="12" xfId="0" applyFont="1" applyFill="1" applyBorder="1" applyAlignment="1" applyProtection="1">
      <alignment horizontal="center" vertical="center"/>
      <protection locked="0"/>
    </xf>
    <xf numFmtId="0" fontId="99" fillId="0" borderId="12" xfId="0" applyFont="1" applyFill="1" applyBorder="1" applyAlignment="1" applyProtection="1">
      <alignment horizontal="center" vertical="center"/>
    </xf>
    <xf numFmtId="0" fontId="98" fillId="0" borderId="0" xfId="0" applyFont="1" applyProtection="1">
      <protection locked="0"/>
    </xf>
    <xf numFmtId="0" fontId="46" fillId="0" borderId="12" xfId="0" applyFont="1" applyBorder="1" applyAlignment="1" applyProtection="1">
      <alignment horizontal="left" vertical="center"/>
      <protection locked="0"/>
    </xf>
    <xf numFmtId="0" fontId="46" fillId="0" borderId="12" xfId="0" applyFont="1" applyFill="1" applyBorder="1" applyAlignment="1" applyProtection="1">
      <alignment horizontal="left" vertical="center"/>
      <protection locked="0"/>
    </xf>
    <xf numFmtId="0" fontId="46" fillId="0" borderId="16" xfId="0" applyFont="1" applyBorder="1" applyAlignment="1" applyProtection="1">
      <alignment horizontal="left" vertical="center"/>
      <protection locked="0"/>
    </xf>
    <xf numFmtId="0" fontId="3" fillId="0" borderId="0" xfId="48" applyFont="1"/>
    <xf numFmtId="0" fontId="3" fillId="0" borderId="0" xfId="48" applyFont="1" applyAlignment="1">
      <alignment horizontal="left" vertical="top" wrapText="1"/>
    </xf>
    <xf numFmtId="0" fontId="3" fillId="0" borderId="0" xfId="48" applyFont="1" applyFill="1" applyAlignment="1">
      <alignment horizontal="left" vertical="top" wrapText="1"/>
    </xf>
    <xf numFmtId="0" fontId="93" fillId="0" borderId="0" xfId="48" applyFont="1" applyAlignment="1">
      <alignment horizontal="left" vertical="top" wrapText="1"/>
    </xf>
    <xf numFmtId="0" fontId="3" fillId="0" borderId="0" xfId="43" applyFont="1"/>
    <xf numFmtId="0" fontId="3" fillId="24" borderId="0" xfId="43" applyFont="1" applyFill="1"/>
    <xf numFmtId="0" fontId="3" fillId="0" borderId="0" xfId="43" applyFont="1" applyFill="1" applyAlignment="1">
      <alignment wrapText="1"/>
    </xf>
    <xf numFmtId="0" fontId="3" fillId="0" borderId="0" xfId="43" applyFont="1" applyFill="1" applyAlignment="1">
      <alignment horizontal="justify" wrapText="1"/>
    </xf>
    <xf numFmtId="0" fontId="3" fillId="0" borderId="0" xfId="43" applyFont="1" applyAlignment="1">
      <alignment horizontal="justify"/>
    </xf>
    <xf numFmtId="0" fontId="3" fillId="0" borderId="0" xfId="43" applyFont="1" applyFill="1" applyAlignment="1">
      <alignment horizontal="left" wrapText="1" indent="1"/>
    </xf>
    <xf numFmtId="0" fontId="3" fillId="0" borderId="0" xfId="43" applyFont="1" applyFill="1" applyAlignment="1">
      <alignment horizontal="left" wrapText="1" indent="2"/>
    </xf>
    <xf numFmtId="0" fontId="3" fillId="0" borderId="0" xfId="43" applyFont="1" applyAlignment="1">
      <alignment horizontal="justify" vertical="top"/>
    </xf>
    <xf numFmtId="0" fontId="3" fillId="0" borderId="0" xfId="43"/>
    <xf numFmtId="0" fontId="3" fillId="0" borderId="0" xfId="43" applyAlignment="1">
      <alignment vertical="center" wrapText="1"/>
    </xf>
    <xf numFmtId="0" fontId="3" fillId="0" borderId="0" xfId="43" applyFill="1" applyAlignment="1">
      <alignment vertical="center" wrapText="1"/>
    </xf>
    <xf numFmtId="0" fontId="97" fillId="0" borderId="10" xfId="48" applyFont="1" applyBorder="1" applyAlignment="1">
      <alignment horizontal="left" vertical="center"/>
    </xf>
    <xf numFmtId="0" fontId="97" fillId="0" borderId="10" xfId="48" applyNumberFormat="1" applyFont="1" applyBorder="1" applyAlignment="1" applyProtection="1">
      <alignment horizontal="left" vertical="center"/>
      <protection locked="0"/>
    </xf>
    <xf numFmtId="164" fontId="46" fillId="0" borderId="11" xfId="0" quotePrefix="1" applyNumberFormat="1" applyFont="1" applyBorder="1" applyAlignment="1" applyProtection="1">
      <alignment horizontal="center" vertical="center"/>
    </xf>
    <xf numFmtId="0" fontId="15" fillId="0" borderId="45" xfId="0" applyFont="1" applyBorder="1" applyAlignment="1" applyProtection="1">
      <alignment horizontal="center" vertical="center"/>
      <protection locked="0"/>
    </xf>
    <xf numFmtId="0" fontId="15" fillId="0" borderId="75" xfId="0" applyFont="1" applyBorder="1" applyAlignment="1" applyProtection="1">
      <alignment horizontal="center" vertical="center"/>
      <protection locked="0"/>
    </xf>
    <xf numFmtId="0" fontId="15" fillId="26" borderId="120" xfId="0" applyFont="1" applyFill="1" applyBorder="1" applyAlignment="1" applyProtection="1">
      <alignment horizontal="center" vertical="center"/>
      <protection locked="0"/>
    </xf>
    <xf numFmtId="9" fontId="46" fillId="0" borderId="12" xfId="0" applyNumberFormat="1" applyFont="1" applyFill="1" applyBorder="1" applyAlignment="1" applyProtection="1">
      <alignment horizontal="center" vertical="center"/>
      <protection locked="0"/>
    </xf>
    <xf numFmtId="9" fontId="46" fillId="0" borderId="12" xfId="0" applyNumberFormat="1" applyFont="1" applyBorder="1" applyAlignment="1" applyProtection="1">
      <alignment horizontal="center" vertical="center"/>
      <protection locked="0"/>
    </xf>
    <xf numFmtId="0" fontId="46" fillId="0" borderId="18" xfId="0" applyFont="1" applyBorder="1" applyAlignment="1" applyProtection="1">
      <alignment horizontal="center"/>
    </xf>
    <xf numFmtId="0" fontId="46" fillId="0" borderId="12" xfId="0" applyFont="1" applyBorder="1" applyAlignment="1" applyProtection="1">
      <alignment horizontal="center"/>
    </xf>
    <xf numFmtId="0" fontId="46" fillId="0" borderId="123" xfId="0" applyFont="1" applyBorder="1" applyAlignment="1" applyProtection="1">
      <alignment horizontal="center"/>
    </xf>
    <xf numFmtId="0" fontId="31" fillId="26" borderId="12" xfId="0" applyFont="1" applyFill="1" applyBorder="1" applyAlignment="1" applyProtection="1">
      <alignment horizontal="center" vertical="center"/>
    </xf>
    <xf numFmtId="0" fontId="31" fillId="26" borderId="44" xfId="0" applyFont="1" applyFill="1" applyBorder="1" applyAlignment="1" applyProtection="1">
      <alignment horizontal="center" vertical="center"/>
    </xf>
    <xf numFmtId="0" fontId="15" fillId="26" borderId="123" xfId="0" applyFont="1" applyFill="1" applyBorder="1" applyAlignment="1" applyProtection="1">
      <alignment horizontal="center"/>
    </xf>
    <xf numFmtId="0" fontId="83" fillId="26" borderId="124" xfId="0" applyFont="1" applyFill="1" applyBorder="1" applyAlignment="1" applyProtection="1">
      <alignment horizontal="center" vertical="center" wrapText="1"/>
    </xf>
    <xf numFmtId="0" fontId="15" fillId="26" borderId="119" xfId="0" applyFont="1" applyFill="1" applyBorder="1" applyAlignment="1" applyProtection="1">
      <alignment horizontal="center" vertical="center"/>
    </xf>
    <xf numFmtId="0" fontId="7" fillId="26" borderId="97" xfId="0" applyFont="1" applyFill="1" applyBorder="1" applyAlignment="1">
      <alignment horizontal="center" vertical="center" wrapText="1"/>
    </xf>
    <xf numFmtId="0" fontId="7" fillId="26" borderId="89" xfId="0" applyFont="1" applyFill="1" applyBorder="1" applyAlignment="1">
      <alignment horizontal="center" vertical="center"/>
    </xf>
    <xf numFmtId="0" fontId="7" fillId="26" borderId="15" xfId="0" applyFont="1" applyFill="1" applyBorder="1" applyAlignment="1">
      <alignment horizontal="center" vertical="center" wrapText="1"/>
    </xf>
    <xf numFmtId="3" fontId="42" fillId="26" borderId="12" xfId="0" applyNumberFormat="1" applyFont="1" applyFill="1" applyBorder="1" applyAlignment="1">
      <alignment horizontal="center" vertical="center"/>
    </xf>
    <xf numFmtId="0" fontId="29" fillId="26" borderId="31" xfId="50" applyNumberFormat="1" applyFont="1" applyFill="1" applyBorder="1"/>
    <xf numFmtId="0" fontId="29" fillId="26" borderId="32" xfId="50" applyNumberFormat="1" applyFont="1" applyFill="1" applyBorder="1"/>
    <xf numFmtId="0" fontId="29" fillId="26" borderId="0" xfId="50" applyNumberFormat="1" applyFont="1" applyFill="1"/>
    <xf numFmtId="0" fontId="47" fillId="26" borderId="0" xfId="50" applyNumberFormat="1" applyFont="1" applyFill="1" applyAlignment="1">
      <alignment horizontal="center"/>
    </xf>
    <xf numFmtId="0" fontId="29" fillId="26" borderId="23" xfId="50" applyNumberFormat="1" applyFont="1" applyFill="1" applyBorder="1"/>
    <xf numFmtId="0" fontId="29" fillId="26" borderId="22" xfId="50" applyNumberFormat="1" applyFont="1" applyFill="1" applyBorder="1"/>
    <xf numFmtId="0" fontId="29" fillId="26" borderId="24" xfId="50" applyNumberFormat="1" applyFont="1" applyFill="1" applyBorder="1"/>
    <xf numFmtId="0" fontId="29" fillId="26" borderId="71" xfId="50" applyNumberFormat="1" applyFont="1" applyFill="1" applyBorder="1" applyAlignment="1">
      <alignment horizontal="center" wrapText="1"/>
    </xf>
    <xf numFmtId="0" fontId="29" fillId="26" borderId="24" xfId="50" applyNumberFormat="1" applyFont="1" applyFill="1" applyBorder="1" applyAlignment="1">
      <alignment horizontal="center"/>
    </xf>
    <xf numFmtId="0" fontId="46" fillId="0" borderId="12" xfId="0" applyFont="1" applyBorder="1" applyAlignment="1" applyProtection="1">
      <alignment horizontal="left" vertical="center" wrapText="1"/>
    </xf>
    <xf numFmtId="0" fontId="15" fillId="26" borderId="89" xfId="0" applyFont="1" applyFill="1" applyBorder="1" applyAlignment="1" applyProtection="1">
      <alignment horizontal="center" vertical="center" wrapText="1"/>
      <protection locked="0"/>
    </xf>
    <xf numFmtId="0" fontId="13" fillId="0" borderId="0" xfId="0" applyFont="1" applyProtection="1">
      <protection locked="0"/>
    </xf>
    <xf numFmtId="0" fontId="83" fillId="0" borderId="0" xfId="0" applyFont="1" applyProtection="1">
      <protection locked="0"/>
    </xf>
    <xf numFmtId="164" fontId="13" fillId="0" borderId="0" xfId="0" applyNumberFormat="1" applyFont="1" applyProtection="1">
      <protection locked="0"/>
    </xf>
    <xf numFmtId="0" fontId="98" fillId="0" borderId="0" xfId="0" applyFont="1" applyAlignment="1" applyProtection="1">
      <alignment wrapText="1"/>
      <protection locked="0"/>
    </xf>
    <xf numFmtId="164" fontId="15" fillId="26" borderId="97" xfId="0" applyNumberFormat="1" applyFont="1" applyFill="1" applyBorder="1" applyAlignment="1" applyProtection="1">
      <alignment horizontal="center" vertical="center" wrapText="1"/>
      <protection locked="0"/>
    </xf>
    <xf numFmtId="164" fontId="46" fillId="0" borderId="11" xfId="0" quotePrefix="1" applyNumberFormat="1" applyFont="1" applyBorder="1" applyAlignment="1" applyProtection="1">
      <alignment horizontal="center" vertical="center"/>
      <protection locked="0"/>
    </xf>
    <xf numFmtId="0" fontId="46" fillId="0" borderId="12" xfId="0" applyFont="1" applyBorder="1" applyAlignment="1" applyProtection="1">
      <alignment horizontal="left" vertical="center" wrapText="1"/>
      <protection locked="0"/>
    </xf>
    <xf numFmtId="164" fontId="46" fillId="0" borderId="11" xfId="0" quotePrefix="1" applyNumberFormat="1" applyFont="1" applyFill="1" applyBorder="1" applyAlignment="1" applyProtection="1">
      <alignment horizontal="center" vertical="center"/>
      <protection locked="0"/>
    </xf>
    <xf numFmtId="0" fontId="46" fillId="0" borderId="12" xfId="0" applyFont="1" applyFill="1" applyBorder="1" applyAlignment="1" applyProtection="1">
      <alignment horizontal="left" vertical="center" wrapText="1"/>
      <protection locked="0"/>
    </xf>
    <xf numFmtId="164" fontId="46" fillId="0" borderId="11" xfId="0" applyNumberFormat="1" applyFont="1" applyFill="1" applyBorder="1" applyAlignment="1" applyProtection="1">
      <alignment horizontal="center" vertical="center"/>
      <protection locked="0"/>
    </xf>
    <xf numFmtId="0" fontId="46" fillId="0" borderId="12" xfId="0" applyFont="1" applyFill="1" applyBorder="1" applyAlignment="1" applyProtection="1">
      <alignment horizontal="center" vertical="center" wrapText="1"/>
      <protection locked="0"/>
    </xf>
    <xf numFmtId="2" fontId="46" fillId="0" borderId="11" xfId="0" quotePrefix="1" applyNumberFormat="1" applyFont="1" applyFill="1" applyBorder="1" applyAlignment="1" applyProtection="1">
      <alignment horizontal="center" vertical="center"/>
      <protection locked="0"/>
    </xf>
    <xf numFmtId="0" fontId="46" fillId="0" borderId="17" xfId="0" applyFont="1" applyFill="1" applyBorder="1" applyAlignment="1" applyProtection="1">
      <alignment horizontal="left" vertical="center" wrapText="1"/>
      <protection locked="0"/>
    </xf>
    <xf numFmtId="2" fontId="46" fillId="0" borderId="11" xfId="0" applyNumberFormat="1" applyFont="1" applyFill="1" applyBorder="1" applyAlignment="1" applyProtection="1">
      <alignment horizontal="center" vertical="center"/>
      <protection locked="0"/>
    </xf>
    <xf numFmtId="1" fontId="46" fillId="0" borderId="12" xfId="0" applyNumberFormat="1" applyFont="1" applyFill="1" applyBorder="1" applyAlignment="1" applyProtection="1">
      <alignment horizontal="center" vertical="center" wrapText="1"/>
      <protection locked="0"/>
    </xf>
    <xf numFmtId="9" fontId="46" fillId="0" borderId="12" xfId="0" applyNumberFormat="1" applyFont="1" applyFill="1" applyBorder="1" applyAlignment="1" applyProtection="1">
      <alignment horizontal="center" vertical="center" wrapText="1"/>
      <protection locked="0"/>
    </xf>
    <xf numFmtId="0" fontId="15" fillId="0" borderId="0" xfId="0" applyFont="1" applyFill="1" applyBorder="1" applyAlignment="1" applyProtection="1">
      <alignment horizontal="right" vertical="center" wrapText="1"/>
      <protection locked="0"/>
    </xf>
    <xf numFmtId="0" fontId="31" fillId="0" borderId="0" xfId="0" applyFont="1" applyFill="1" applyBorder="1" applyAlignment="1" applyProtection="1">
      <alignment horizontal="center" vertical="center"/>
      <protection locked="0"/>
    </xf>
    <xf numFmtId="0" fontId="83" fillId="0" borderId="0" xfId="0" applyFont="1" applyFill="1" applyBorder="1" applyAlignment="1" applyProtection="1">
      <alignment horizontal="center" vertical="center" wrapText="1"/>
      <protection locked="0"/>
    </xf>
    <xf numFmtId="0" fontId="83" fillId="0" borderId="0" xfId="0" applyFont="1" applyFill="1" applyProtection="1">
      <protection locked="0"/>
    </xf>
    <xf numFmtId="164" fontId="83" fillId="0" borderId="0" xfId="0" applyNumberFormat="1" applyFont="1" applyAlignment="1" applyProtection="1">
      <alignment horizontal="left"/>
      <protection locked="0"/>
    </xf>
    <xf numFmtId="0" fontId="83" fillId="0" borderId="0" xfId="0" applyFont="1" applyAlignment="1" applyProtection="1">
      <alignment horizontal="center" wrapText="1"/>
      <protection locked="0"/>
    </xf>
    <xf numFmtId="0" fontId="15" fillId="26" borderId="133" xfId="0" applyFont="1" applyFill="1" applyBorder="1" applyAlignment="1" applyProtection="1">
      <alignment horizontal="center" vertical="center" wrapText="1"/>
      <protection locked="0"/>
    </xf>
    <xf numFmtId="0" fontId="15" fillId="26" borderId="120" xfId="0" applyFont="1" applyFill="1" applyBorder="1" applyAlignment="1" applyProtection="1">
      <alignment horizontal="center" vertical="center" wrapText="1"/>
      <protection locked="0"/>
    </xf>
    <xf numFmtId="0" fontId="46" fillId="0" borderId="18" xfId="0" applyFont="1" applyBorder="1" applyAlignment="1" applyProtection="1">
      <alignment horizontal="center"/>
      <protection locked="0"/>
    </xf>
    <xf numFmtId="0" fontId="46" fillId="0" borderId="80" xfId="0" applyFont="1" applyBorder="1" applyAlignment="1" applyProtection="1">
      <alignment horizontal="center"/>
      <protection locked="0"/>
    </xf>
    <xf numFmtId="0" fontId="46" fillId="0" borderId="12" xfId="0" applyFont="1" applyBorder="1" applyAlignment="1" applyProtection="1">
      <alignment horizontal="center"/>
      <protection locked="0"/>
    </xf>
    <xf numFmtId="0" fontId="46" fillId="0" borderId="19" xfId="0" applyFont="1" applyBorder="1" applyAlignment="1" applyProtection="1">
      <alignment horizontal="center"/>
      <protection locked="0"/>
    </xf>
    <xf numFmtId="0" fontId="15" fillId="26" borderId="123" xfId="0" applyFont="1" applyFill="1" applyBorder="1" applyAlignment="1" applyProtection="1">
      <alignment horizontal="center"/>
      <protection locked="0"/>
    </xf>
    <xf numFmtId="0" fontId="46" fillId="0" borderId="123" xfId="0" applyFont="1" applyBorder="1" applyAlignment="1" applyProtection="1">
      <alignment horizontal="center"/>
      <protection locked="0"/>
    </xf>
    <xf numFmtId="0" fontId="15" fillId="26" borderId="119" xfId="0" applyFont="1" applyFill="1" applyBorder="1" applyAlignment="1" applyProtection="1">
      <alignment horizontal="center" vertical="center"/>
      <protection locked="0"/>
    </xf>
    <xf numFmtId="0" fontId="83" fillId="0" borderId="0" xfId="0" applyFont="1" applyAlignment="1" applyProtection="1">
      <alignment vertical="center"/>
      <protection locked="0"/>
    </xf>
    <xf numFmtId="164" fontId="83" fillId="0" borderId="0" xfId="0" applyNumberFormat="1" applyFont="1" applyProtection="1">
      <protection locked="0"/>
    </xf>
    <xf numFmtId="0" fontId="83" fillId="0" borderId="0" xfId="0" applyFont="1" applyAlignment="1" applyProtection="1">
      <alignment horizontal="center"/>
      <protection locked="0"/>
    </xf>
    <xf numFmtId="0" fontId="13" fillId="0" borderId="0" xfId="0" applyFont="1" applyAlignment="1" applyProtection="1">
      <alignment horizontal="center" wrapText="1"/>
      <protection locked="0"/>
    </xf>
    <xf numFmtId="0" fontId="15" fillId="26" borderId="140" xfId="0" applyFont="1" applyFill="1" applyBorder="1" applyAlignment="1" applyProtection="1">
      <alignment horizontal="right"/>
    </xf>
    <xf numFmtId="0" fontId="46" fillId="0" borderId="75" xfId="0" quotePrefix="1" applyFont="1" applyBorder="1" applyAlignment="1" applyProtection="1">
      <alignment horizontal="center" vertical="center" wrapText="1"/>
    </xf>
    <xf numFmtId="0" fontId="46" fillId="0" borderId="124" xfId="0" quotePrefix="1" applyFont="1" applyBorder="1" applyAlignment="1" applyProtection="1">
      <alignment horizontal="center" vertical="center" wrapText="1"/>
    </xf>
    <xf numFmtId="0" fontId="15" fillId="26" borderId="141" xfId="0" applyFont="1" applyFill="1" applyBorder="1" applyAlignment="1" applyProtection="1">
      <alignment horizontal="right" vertical="center"/>
    </xf>
    <xf numFmtId="0" fontId="15" fillId="26" borderId="138" xfId="0" applyFont="1" applyFill="1" applyBorder="1" applyAlignment="1" applyProtection="1">
      <alignment horizontal="center" vertical="center" wrapText="1"/>
    </xf>
    <xf numFmtId="0" fontId="46" fillId="0" borderId="12" xfId="0" applyFont="1" applyFill="1" applyBorder="1" applyAlignment="1" applyProtection="1">
      <alignment horizontal="left" vertical="center" wrapText="1"/>
    </xf>
    <xf numFmtId="0" fontId="58" fillId="0" borderId="0" xfId="0" applyFont="1" applyAlignment="1" applyProtection="1">
      <alignment horizontal="right"/>
      <protection locked="0"/>
    </xf>
    <xf numFmtId="0" fontId="15" fillId="26" borderId="100" xfId="0" applyFont="1" applyFill="1" applyBorder="1" applyAlignment="1" applyProtection="1">
      <alignment horizontal="center" vertical="center" wrapText="1"/>
      <protection locked="0"/>
    </xf>
    <xf numFmtId="0" fontId="0" fillId="0" borderId="0" xfId="0" applyAlignment="1" applyProtection="1">
      <protection locked="0"/>
    </xf>
    <xf numFmtId="164" fontId="15" fillId="26" borderId="97" xfId="0" applyNumberFormat="1" applyFont="1" applyFill="1" applyBorder="1" applyAlignment="1" applyProtection="1">
      <alignment horizontal="centerContinuous" vertical="center" wrapText="1"/>
      <protection locked="0"/>
    </xf>
    <xf numFmtId="0" fontId="15" fillId="26" borderId="89" xfId="0" applyFont="1" applyFill="1" applyBorder="1" applyAlignment="1" applyProtection="1">
      <alignment horizontal="centerContinuous" vertical="center" wrapText="1"/>
      <protection locked="0"/>
    </xf>
    <xf numFmtId="0" fontId="15" fillId="26" borderId="89" xfId="0" applyFont="1" applyFill="1" applyBorder="1" applyAlignment="1" applyProtection="1">
      <alignment horizontal="center" vertical="center"/>
      <protection locked="0"/>
    </xf>
    <xf numFmtId="164" fontId="46" fillId="0" borderId="76" xfId="0" applyNumberFormat="1" applyFont="1" applyFill="1" applyBorder="1" applyAlignment="1" applyProtection="1">
      <alignment horizontal="center" vertical="center"/>
      <protection locked="0"/>
    </xf>
    <xf numFmtId="0" fontId="46" fillId="0" borderId="16" xfId="0" applyFont="1" applyFill="1" applyBorder="1" applyAlignment="1" applyProtection="1">
      <alignment horizontal="left" vertical="center" wrapText="1"/>
      <protection locked="0"/>
    </xf>
    <xf numFmtId="2" fontId="46" fillId="0" borderId="76" xfId="0" quotePrefix="1" applyNumberFormat="1" applyFont="1" applyFill="1" applyBorder="1" applyAlignment="1" applyProtection="1">
      <alignment horizontal="center" vertical="center"/>
      <protection locked="0"/>
    </xf>
    <xf numFmtId="0" fontId="46" fillId="0" borderId="12" xfId="0" applyFont="1" applyFill="1" applyBorder="1" applyAlignment="1" applyProtection="1">
      <alignment horizontal="left" vertical="center" wrapText="1"/>
      <protection locked="0"/>
    </xf>
    <xf numFmtId="0" fontId="98" fillId="0" borderId="0" xfId="0" applyFont="1" applyAlignment="1" applyProtection="1">
      <alignment vertical="center"/>
      <protection locked="0"/>
    </xf>
    <xf numFmtId="164" fontId="98" fillId="0" borderId="0" xfId="0" applyNumberFormat="1" applyFont="1" applyProtection="1">
      <protection locked="0"/>
    </xf>
    <xf numFmtId="0" fontId="46" fillId="0" borderId="0" xfId="0" applyFont="1" applyAlignment="1" applyProtection="1">
      <alignment wrapText="1"/>
      <protection locked="0"/>
    </xf>
    <xf numFmtId="0" fontId="46" fillId="0" borderId="0" xfId="0" applyFont="1" applyProtection="1">
      <protection locked="0"/>
    </xf>
    <xf numFmtId="0" fontId="46" fillId="0" borderId="0" xfId="0" applyFont="1" applyFill="1" applyAlignment="1" applyProtection="1">
      <alignment horizontal="right"/>
      <protection locked="0"/>
    </xf>
    <xf numFmtId="0" fontId="103" fillId="0" borderId="0" xfId="0" applyFont="1" applyAlignment="1" applyProtection="1">
      <alignment horizontal="left"/>
      <protection locked="0"/>
    </xf>
    <xf numFmtId="0" fontId="45" fillId="0" borderId="0" xfId="0" applyFont="1" applyAlignment="1" applyProtection="1">
      <alignment horizontal="left"/>
      <protection locked="0"/>
    </xf>
    <xf numFmtId="0" fontId="100" fillId="24" borderId="12" xfId="0" applyFont="1" applyFill="1" applyBorder="1" applyAlignment="1" applyProtection="1">
      <alignment horizontal="center" vertical="center"/>
    </xf>
    <xf numFmtId="0" fontId="15" fillId="0" borderId="90" xfId="0" applyFont="1" applyBorder="1" applyAlignment="1" applyProtection="1">
      <alignment horizontal="center" vertical="center"/>
      <protection locked="0"/>
    </xf>
    <xf numFmtId="164" fontId="13" fillId="0" borderId="0" xfId="0" applyNumberFormat="1" applyFont="1" applyProtection="1"/>
    <xf numFmtId="164" fontId="46" fillId="0" borderId="102" xfId="0" applyNumberFormat="1" applyFont="1" applyBorder="1" applyProtection="1">
      <protection locked="0"/>
    </xf>
    <xf numFmtId="0" fontId="98" fillId="0" borderId="102" xfId="0" applyFont="1" applyBorder="1" applyAlignment="1" applyProtection="1">
      <alignment wrapText="1"/>
      <protection locked="0"/>
    </xf>
    <xf numFmtId="0" fontId="98" fillId="0" borderId="102" xfId="0" applyFont="1" applyBorder="1" applyProtection="1">
      <protection locked="0"/>
    </xf>
    <xf numFmtId="0" fontId="46" fillId="0" borderId="12" xfId="0" applyFont="1" applyFill="1" applyBorder="1" applyAlignment="1" applyProtection="1">
      <alignment horizontal="left" vertical="center" wrapText="1"/>
      <protection locked="0"/>
    </xf>
    <xf numFmtId="0" fontId="46" fillId="0" borderId="12" xfId="0" applyFont="1" applyBorder="1" applyAlignment="1" applyProtection="1">
      <alignment horizontal="left" vertical="center" wrapText="1"/>
      <protection locked="0"/>
    </xf>
    <xf numFmtId="0" fontId="100" fillId="26" borderId="44" xfId="0" applyFont="1" applyFill="1" applyBorder="1" applyAlignment="1" applyProtection="1">
      <alignment horizontal="center" vertical="center"/>
    </xf>
    <xf numFmtId="0" fontId="100" fillId="26" borderId="16" xfId="0" applyFont="1" applyFill="1" applyBorder="1" applyAlignment="1" applyProtection="1">
      <alignment horizontal="center" vertical="center"/>
    </xf>
    <xf numFmtId="0" fontId="100" fillId="26" borderId="12" xfId="0" applyFont="1" applyFill="1" applyBorder="1" applyAlignment="1" applyProtection="1">
      <alignment horizontal="center" vertical="center"/>
    </xf>
    <xf numFmtId="0" fontId="46" fillId="0" borderId="12" xfId="0" applyFont="1" applyFill="1" applyBorder="1" applyAlignment="1" applyProtection="1">
      <alignment horizontal="center" vertical="center" wrapText="1"/>
    </xf>
    <xf numFmtId="0" fontId="46" fillId="0" borderId="12" xfId="0" applyFont="1" applyBorder="1" applyAlignment="1" applyProtection="1">
      <alignment horizontal="center" vertical="center"/>
      <protection locked="0"/>
    </xf>
    <xf numFmtId="0" fontId="46" fillId="0" borderId="19" xfId="0" applyFont="1" applyFill="1" applyBorder="1" applyAlignment="1" applyProtection="1">
      <alignment horizontal="left" vertical="center" wrapText="1"/>
    </xf>
    <xf numFmtId="0" fontId="99" fillId="18" borderId="12" xfId="0" applyFont="1" applyFill="1" applyBorder="1" applyAlignment="1" applyProtection="1">
      <alignment horizontal="center" vertical="center"/>
    </xf>
    <xf numFmtId="0" fontId="46" fillId="0" borderId="12" xfId="0" applyFont="1" applyFill="1" applyBorder="1" applyAlignment="1" applyProtection="1">
      <alignment vertical="center"/>
    </xf>
    <xf numFmtId="0" fontId="46" fillId="0" borderId="0" xfId="0" applyFont="1" applyFill="1" applyAlignment="1" applyProtection="1">
      <alignment horizontal="center" vertical="center"/>
    </xf>
    <xf numFmtId="1" fontId="99" fillId="0" borderId="12" xfId="0" applyNumberFormat="1" applyFont="1" applyFill="1" applyBorder="1" applyAlignment="1" applyProtection="1">
      <alignment horizontal="center" vertical="center" wrapText="1"/>
    </xf>
    <xf numFmtId="9" fontId="46" fillId="0" borderId="12" xfId="0" applyNumberFormat="1" applyFont="1" applyFill="1" applyBorder="1" applyAlignment="1" applyProtection="1">
      <alignment horizontal="center" vertical="center" wrapText="1"/>
    </xf>
    <xf numFmtId="0" fontId="15" fillId="26" borderId="97" xfId="0" applyFont="1" applyFill="1" applyBorder="1" applyAlignment="1" applyProtection="1">
      <alignment horizontal="centerContinuous" vertical="center" wrapText="1"/>
      <protection locked="0"/>
    </xf>
    <xf numFmtId="0" fontId="15" fillId="26" borderId="90" xfId="0" applyFont="1" applyFill="1" applyBorder="1" applyAlignment="1" applyProtection="1">
      <alignment horizontal="center" vertical="center"/>
      <protection locked="0"/>
    </xf>
    <xf numFmtId="0" fontId="46" fillId="0" borderId="15" xfId="0" applyFont="1" applyBorder="1" applyAlignment="1" applyProtection="1">
      <alignment horizontal="center" vertical="center"/>
      <protection locked="0"/>
    </xf>
    <xf numFmtId="0" fontId="46" fillId="0" borderId="15" xfId="0" applyFont="1" applyFill="1" applyBorder="1" applyAlignment="1" applyProtection="1">
      <alignment horizontal="center" vertical="center"/>
      <protection locked="0"/>
    </xf>
    <xf numFmtId="0" fontId="45" fillId="24" borderId="15" xfId="0" applyFont="1" applyFill="1" applyBorder="1" applyAlignment="1" applyProtection="1">
      <alignment horizontal="right" vertical="center" wrapText="1"/>
      <protection locked="0"/>
    </xf>
    <xf numFmtId="0" fontId="15" fillId="0" borderId="0" xfId="0" applyFont="1" applyAlignment="1" applyProtection="1">
      <alignment horizontal="left" vertical="center"/>
      <protection locked="0"/>
    </xf>
    <xf numFmtId="0" fontId="15" fillId="26" borderId="12" xfId="0" applyFont="1" applyFill="1" applyBorder="1" applyAlignment="1" applyProtection="1">
      <alignment horizontal="center" vertical="center" wrapText="1"/>
      <protection locked="0"/>
    </xf>
    <xf numFmtId="0" fontId="46" fillId="0" borderId="12" xfId="0" applyFont="1" applyBorder="1" applyAlignment="1" applyProtection="1">
      <alignment vertical="center"/>
    </xf>
    <xf numFmtId="0" fontId="46" fillId="0" borderId="12" xfId="0" applyFont="1" applyBorder="1" applyAlignment="1">
      <alignment horizontal="center" vertical="center"/>
    </xf>
    <xf numFmtId="0" fontId="46" fillId="0" borderId="12" xfId="0" applyFont="1" applyBorder="1" applyAlignment="1">
      <alignment horizontal="center" vertical="center" wrapText="1"/>
    </xf>
    <xf numFmtId="0" fontId="15" fillId="26" borderId="12" xfId="0" applyFont="1" applyFill="1" applyBorder="1" applyAlignment="1">
      <alignment horizontal="center" vertical="center" wrapText="1"/>
    </xf>
    <xf numFmtId="0" fontId="15" fillId="26" borderId="90" xfId="0" applyFont="1" applyFill="1" applyBorder="1" applyAlignment="1" applyProtection="1">
      <alignment horizontal="center" vertical="center" wrapText="1"/>
      <protection locked="0"/>
    </xf>
    <xf numFmtId="0" fontId="46" fillId="0" borderId="18" xfId="0" applyFont="1" applyBorder="1" applyAlignment="1" applyProtection="1">
      <alignment horizontal="center" vertical="center"/>
    </xf>
    <xf numFmtId="0" fontId="15" fillId="26" borderId="43" xfId="0" applyFont="1" applyFill="1" applyBorder="1" applyAlignment="1" applyProtection="1">
      <alignment horizontal="center"/>
    </xf>
    <xf numFmtId="0" fontId="15" fillId="26" borderId="43" xfId="0" applyFont="1" applyFill="1" applyBorder="1" applyAlignment="1" applyProtection="1">
      <alignment horizontal="right" vertical="center"/>
    </xf>
    <xf numFmtId="0" fontId="45" fillId="26" borderId="123" xfId="0" applyFont="1" applyFill="1" applyBorder="1" applyAlignment="1" applyProtection="1">
      <alignment horizontal="center" vertical="center"/>
    </xf>
    <xf numFmtId="0" fontId="46" fillId="0" borderId="123" xfId="0" applyFont="1" applyBorder="1" applyAlignment="1" applyProtection="1">
      <alignment horizontal="center" vertical="center"/>
    </xf>
    <xf numFmtId="0" fontId="46" fillId="18" borderId="12" xfId="0" applyFont="1" applyFill="1" applyBorder="1" applyAlignment="1" applyProtection="1">
      <alignment horizontal="center" vertical="center"/>
    </xf>
    <xf numFmtId="9" fontId="46" fillId="0" borderId="12" xfId="0" applyNumberFormat="1" applyFont="1" applyFill="1" applyBorder="1" applyAlignment="1" applyProtection="1">
      <alignment horizontal="center" vertical="center"/>
    </xf>
    <xf numFmtId="9" fontId="99" fillId="0" borderId="12" xfId="0" applyNumberFormat="1" applyFont="1" applyBorder="1" applyAlignment="1" applyProtection="1">
      <alignment horizontal="center" vertical="center"/>
    </xf>
    <xf numFmtId="0" fontId="46" fillId="26" borderId="124" xfId="0" applyFont="1" applyFill="1" applyBorder="1" applyAlignment="1" applyProtection="1">
      <alignment horizontal="center" vertical="center"/>
    </xf>
    <xf numFmtId="0" fontId="15" fillId="26" borderId="136" xfId="0" applyFont="1" applyFill="1" applyBorder="1" applyAlignment="1" applyProtection="1">
      <alignment horizontal="center" vertical="center" wrapText="1"/>
    </xf>
    <xf numFmtId="0" fontId="13" fillId="0" borderId="0" xfId="0" applyFont="1" applyAlignment="1" applyProtection="1">
      <alignment horizontal="left"/>
      <protection locked="0"/>
    </xf>
    <xf numFmtId="0" fontId="13" fillId="0" borderId="0" xfId="0" applyFont="1" applyAlignment="1" applyProtection="1">
      <alignment horizontal="right"/>
      <protection locked="0"/>
    </xf>
    <xf numFmtId="0" fontId="4" fillId="18" borderId="0" xfId="0" applyFont="1" applyFill="1" applyProtection="1">
      <protection locked="0"/>
    </xf>
    <xf numFmtId="0" fontId="15" fillId="26" borderId="89" xfId="0" applyFont="1" applyFill="1" applyBorder="1" applyAlignment="1" applyProtection="1">
      <alignment horizontal="centerContinuous" vertical="center"/>
      <protection locked="0"/>
    </xf>
    <xf numFmtId="0" fontId="15" fillId="26" borderId="89" xfId="0" applyFont="1" applyFill="1" applyBorder="1" applyAlignment="1" applyProtection="1">
      <alignment horizontal="center" vertical="center"/>
      <protection locked="0"/>
    </xf>
    <xf numFmtId="0" fontId="15" fillId="26" borderId="90" xfId="0" applyFont="1" applyFill="1" applyBorder="1" applyAlignment="1" applyProtection="1">
      <alignment horizontal="center" vertical="center"/>
      <protection locked="0"/>
    </xf>
    <xf numFmtId="0" fontId="4" fillId="18" borderId="0" xfId="0" applyFont="1" applyFill="1" applyBorder="1" applyProtection="1">
      <protection locked="0"/>
    </xf>
    <xf numFmtId="0" fontId="4" fillId="18" borderId="0" xfId="0" applyFont="1" applyFill="1" applyAlignment="1" applyProtection="1">
      <alignment horizontal="left"/>
      <protection locked="0"/>
    </xf>
    <xf numFmtId="0" fontId="46" fillId="0" borderId="12" xfId="0" applyFont="1" applyFill="1" applyBorder="1" applyAlignment="1" applyProtection="1">
      <alignment vertical="center"/>
      <protection locked="0"/>
    </xf>
    <xf numFmtId="0" fontId="7" fillId="0" borderId="0" xfId="0" applyFont="1" applyFill="1" applyBorder="1" applyAlignment="1" applyProtection="1">
      <alignment horizontal="right" vertical="center" wrapText="1"/>
      <protection locked="0"/>
    </xf>
    <xf numFmtId="0" fontId="42" fillId="0" borderId="0" xfId="0" applyFont="1" applyFill="1" applyBorder="1" applyAlignment="1" applyProtection="1">
      <alignment horizontal="center" vertical="center"/>
      <protection locked="0"/>
    </xf>
    <xf numFmtId="0" fontId="11" fillId="0" borderId="0" xfId="0" applyFont="1" applyFill="1" applyBorder="1" applyAlignment="1" applyProtection="1">
      <alignment horizontal="center" vertical="center"/>
      <protection locked="0"/>
    </xf>
    <xf numFmtId="0" fontId="4" fillId="0" borderId="0" xfId="0" applyFont="1" applyFill="1" applyProtection="1">
      <protection locked="0"/>
    </xf>
    <xf numFmtId="164" fontId="4" fillId="0" borderId="0" xfId="0" applyNumberFormat="1" applyFont="1" applyProtection="1">
      <protection locked="0"/>
    </xf>
    <xf numFmtId="0" fontId="46" fillId="0" borderId="18" xfId="0" applyFont="1" applyBorder="1" applyAlignment="1" applyProtection="1">
      <alignment horizontal="center" vertical="center"/>
      <protection locked="0"/>
    </xf>
    <xf numFmtId="0" fontId="98" fillId="0" borderId="18" xfId="0" applyFont="1" applyBorder="1" applyAlignment="1" applyProtection="1">
      <alignment vertical="center"/>
      <protection locked="0"/>
    </xf>
    <xf numFmtId="0" fontId="0" fillId="0" borderId="0" xfId="0" applyAlignment="1" applyProtection="1">
      <alignment horizontal="center"/>
      <protection locked="0"/>
    </xf>
    <xf numFmtId="0" fontId="98" fillId="0" borderId="12" xfId="0" applyFont="1" applyBorder="1" applyAlignment="1" applyProtection="1">
      <alignment vertical="center"/>
      <protection locked="0"/>
    </xf>
    <xf numFmtId="0" fontId="98" fillId="26" borderId="123" xfId="0" applyFont="1" applyFill="1" applyBorder="1" applyAlignment="1" applyProtection="1">
      <alignment vertical="center"/>
      <protection locked="0"/>
    </xf>
    <xf numFmtId="0" fontId="45" fillId="26" borderId="123" xfId="0" applyFont="1" applyFill="1" applyBorder="1" applyAlignment="1" applyProtection="1">
      <alignment horizontal="center" vertical="center"/>
      <protection locked="0"/>
    </xf>
    <xf numFmtId="0" fontId="46" fillId="0" borderId="123" xfId="0" applyFont="1" applyBorder="1" applyAlignment="1" applyProtection="1">
      <alignment horizontal="center" vertical="center"/>
      <protection locked="0"/>
    </xf>
    <xf numFmtId="0" fontId="15" fillId="26" borderId="43" xfId="0" applyFont="1" applyFill="1" applyBorder="1" applyAlignment="1" applyProtection="1">
      <alignment horizontal="center"/>
      <protection locked="0"/>
    </xf>
    <xf numFmtId="0" fontId="15" fillId="26" borderId="43" xfId="0" applyFont="1" applyFill="1" applyBorder="1" applyAlignment="1" applyProtection="1">
      <alignment horizontal="right" vertical="center"/>
      <protection locked="0"/>
    </xf>
    <xf numFmtId="0" fontId="7" fillId="0" borderId="0" xfId="0" applyFont="1" applyAlignment="1" applyProtection="1">
      <alignment horizontal="center"/>
      <protection locked="0"/>
    </xf>
    <xf numFmtId="0" fontId="60" fillId="0" borderId="0" xfId="0" applyFont="1" applyProtection="1">
      <protection locked="0"/>
    </xf>
    <xf numFmtId="0" fontId="60" fillId="0" borderId="0" xfId="0" applyFont="1" applyFill="1" applyProtection="1">
      <protection locked="0"/>
    </xf>
    <xf numFmtId="0" fontId="46" fillId="0" borderId="11" xfId="0" applyFont="1" applyBorder="1" applyAlignment="1" applyProtection="1">
      <alignment horizontal="center" vertical="center"/>
      <protection locked="0"/>
    </xf>
    <xf numFmtId="0" fontId="4" fillId="0" borderId="0" xfId="43" applyFont="1" applyProtection="1">
      <protection locked="0"/>
    </xf>
    <xf numFmtId="0" fontId="5" fillId="0" borderId="0" xfId="43" applyFont="1" applyBorder="1" applyAlignment="1" applyProtection="1">
      <alignment horizontal="right" vertical="center" wrapText="1"/>
      <protection locked="0"/>
    </xf>
    <xf numFmtId="0" fontId="13" fillId="0" borderId="0" xfId="43" applyFont="1" applyProtection="1">
      <protection locked="0"/>
    </xf>
    <xf numFmtId="0" fontId="46" fillId="0" borderId="12" xfId="43" applyFont="1" applyFill="1" applyBorder="1" applyAlignment="1" applyProtection="1">
      <alignment horizontal="left" vertical="center" wrapText="1"/>
      <protection locked="0"/>
    </xf>
    <xf numFmtId="0" fontId="46" fillId="0" borderId="12" xfId="43" applyFont="1" applyBorder="1" applyAlignment="1" applyProtection="1">
      <alignment horizontal="left" vertical="center" wrapText="1"/>
      <protection locked="0"/>
    </xf>
    <xf numFmtId="0" fontId="15" fillId="26" borderId="12" xfId="0" applyFont="1" applyFill="1" applyBorder="1" applyAlignment="1" applyProtection="1">
      <alignment horizontal="centerContinuous" vertical="center" wrapText="1"/>
      <protection locked="0"/>
    </xf>
    <xf numFmtId="0" fontId="15" fillId="26" borderId="12" xfId="0" applyFont="1" applyFill="1" applyBorder="1" applyAlignment="1" applyProtection="1">
      <alignment horizontal="center" vertical="center"/>
      <protection locked="0"/>
    </xf>
    <xf numFmtId="0" fontId="46" fillId="0" borderId="12" xfId="43" applyFont="1" applyFill="1" applyBorder="1" applyAlignment="1" applyProtection="1">
      <alignment horizontal="center" vertical="center"/>
    </xf>
    <xf numFmtId="0" fontId="99" fillId="0" borderId="12" xfId="43" applyFont="1" applyFill="1" applyBorder="1" applyAlignment="1" applyProtection="1">
      <alignment horizontal="center" vertical="center"/>
    </xf>
    <xf numFmtId="0" fontId="99" fillId="0" borderId="12" xfId="43" applyFont="1" applyBorder="1" applyAlignment="1" applyProtection="1">
      <alignment horizontal="center" vertical="center"/>
    </xf>
    <xf numFmtId="0" fontId="46" fillId="0" borderId="12" xfId="43" applyFont="1" applyBorder="1" applyAlignment="1" applyProtection="1">
      <alignment horizontal="center" vertical="center"/>
    </xf>
    <xf numFmtId="0" fontId="31" fillId="24" borderId="44" xfId="0" applyFont="1" applyFill="1" applyBorder="1" applyAlignment="1" applyProtection="1">
      <alignment horizontal="center" vertical="center"/>
    </xf>
    <xf numFmtId="0" fontId="15" fillId="24" borderId="45" xfId="0" applyFont="1" applyFill="1" applyBorder="1" applyAlignment="1" applyProtection="1">
      <alignment horizontal="right" vertical="center" wrapText="1"/>
      <protection locked="0"/>
    </xf>
    <xf numFmtId="0" fontId="15" fillId="26" borderId="114" xfId="0" applyFont="1" applyFill="1" applyBorder="1" applyAlignment="1" applyProtection="1">
      <alignment horizontal="center" vertical="center" wrapText="1"/>
    </xf>
    <xf numFmtId="0" fontId="15" fillId="26" borderId="114" xfId="0" applyFont="1" applyFill="1" applyBorder="1" applyAlignment="1" applyProtection="1">
      <alignment horizontal="center" vertical="center" wrapText="1"/>
      <protection locked="0"/>
    </xf>
    <xf numFmtId="0" fontId="31" fillId="26" borderId="12" xfId="43" applyFont="1" applyFill="1" applyBorder="1" applyAlignment="1" applyProtection="1">
      <alignment horizontal="center" vertical="center"/>
    </xf>
    <xf numFmtId="0" fontId="13" fillId="26" borderId="12" xfId="43" applyFont="1" applyFill="1" applyBorder="1" applyAlignment="1" applyProtection="1">
      <alignment horizontal="left" vertical="center" wrapText="1"/>
      <protection locked="0"/>
    </xf>
    <xf numFmtId="0" fontId="13" fillId="26" borderId="12" xfId="43" applyFont="1" applyFill="1" applyBorder="1" applyAlignment="1" applyProtection="1">
      <alignment horizontal="right" vertical="center" wrapText="1"/>
      <protection locked="0"/>
    </xf>
    <xf numFmtId="0" fontId="46" fillId="0" borderId="12" xfId="43" applyFont="1" applyBorder="1" applyAlignment="1" applyProtection="1">
      <alignment horizontal="left" vertical="center" wrapText="1"/>
    </xf>
    <xf numFmtId="0" fontId="20" fillId="0" borderId="0" xfId="0" applyFont="1" applyBorder="1" applyAlignment="1" applyProtection="1">
      <alignment horizontal="center" vertical="center" wrapText="1"/>
      <protection locked="0"/>
    </xf>
    <xf numFmtId="0" fontId="20" fillId="0" borderId="0" xfId="0" applyFont="1" applyBorder="1" applyProtection="1">
      <protection locked="0"/>
    </xf>
    <xf numFmtId="0" fontId="20" fillId="0" borderId="0" xfId="0" applyNumberFormat="1" applyFont="1" applyBorder="1" applyProtection="1">
      <protection locked="0"/>
    </xf>
    <xf numFmtId="0" fontId="20" fillId="0" borderId="0" xfId="0" applyFont="1" applyBorder="1" applyAlignment="1" applyProtection="1">
      <alignment horizontal="center" vertical="center"/>
      <protection locked="0"/>
    </xf>
    <xf numFmtId="0" fontId="20" fillId="0" borderId="0" xfId="0" applyFont="1" applyBorder="1" applyAlignment="1" applyProtection="1">
      <alignment wrapText="1"/>
      <protection locked="0"/>
    </xf>
    <xf numFmtId="0" fontId="4" fillId="0" borderId="0" xfId="0" applyFont="1" applyAlignment="1" applyProtection="1">
      <alignment horizontal="center"/>
      <protection locked="0"/>
    </xf>
    <xf numFmtId="1" fontId="20" fillId="0" borderId="14" xfId="0" applyNumberFormat="1" applyFont="1" applyBorder="1" applyAlignment="1" applyProtection="1">
      <alignment horizontal="center"/>
      <protection locked="0"/>
    </xf>
    <xf numFmtId="0" fontId="20" fillId="0" borderId="12" xfId="0" applyFont="1" applyBorder="1" applyAlignment="1" applyProtection="1">
      <alignment horizontal="center" vertical="center" wrapText="1"/>
      <protection locked="0"/>
    </xf>
    <xf numFmtId="2" fontId="46" fillId="0" borderId="11" xfId="0" applyNumberFormat="1" applyFont="1" applyBorder="1" applyAlignment="1" applyProtection="1">
      <alignment horizontal="center" vertical="center"/>
      <protection locked="0"/>
    </xf>
    <xf numFmtId="1" fontId="15" fillId="26" borderId="97" xfId="0" applyNumberFormat="1" applyFont="1" applyFill="1" applyBorder="1" applyAlignment="1" applyProtection="1">
      <alignment horizontal="center" vertical="center" wrapText="1"/>
      <protection locked="0"/>
    </xf>
    <xf numFmtId="0" fontId="15" fillId="26" borderId="89" xfId="0" applyNumberFormat="1" applyFont="1" applyFill="1" applyBorder="1" applyAlignment="1" applyProtection="1">
      <alignment horizontal="center" vertical="center" wrapText="1"/>
      <protection locked="0"/>
    </xf>
    <xf numFmtId="0" fontId="46" fillId="0" borderId="15" xfId="0" applyFont="1" applyBorder="1" applyAlignment="1" applyProtection="1">
      <alignment horizontal="center" vertical="center" wrapText="1"/>
      <protection locked="0"/>
    </xf>
    <xf numFmtId="2" fontId="46" fillId="0" borderId="12" xfId="0" applyNumberFormat="1" applyFont="1" applyBorder="1" applyAlignment="1" applyProtection="1">
      <alignment horizontal="center" vertical="center"/>
      <protection locked="0"/>
    </xf>
    <xf numFmtId="0" fontId="15" fillId="26" borderId="89" xfId="0" applyFont="1" applyFill="1" applyBorder="1" applyAlignment="1" applyProtection="1">
      <alignment horizontal="center" vertical="center" wrapText="1"/>
      <protection locked="0"/>
    </xf>
    <xf numFmtId="0" fontId="98" fillId="0" borderId="123" xfId="0" applyFont="1" applyBorder="1" applyAlignment="1" applyProtection="1">
      <alignment vertical="center"/>
      <protection locked="0"/>
    </xf>
    <xf numFmtId="0" fontId="13" fillId="0" borderId="0" xfId="0" applyFont="1" applyBorder="1" applyAlignment="1" applyProtection="1">
      <alignment horizontal="left" vertical="center"/>
      <protection locked="0"/>
    </xf>
    <xf numFmtId="49" fontId="46" fillId="0" borderId="12" xfId="0" applyNumberFormat="1" applyFont="1" applyFill="1" applyBorder="1" applyAlignment="1" applyProtection="1">
      <alignment horizontal="center" vertical="center"/>
    </xf>
    <xf numFmtId="1" fontId="46" fillId="0" borderId="12" xfId="0" applyNumberFormat="1" applyFont="1" applyBorder="1" applyAlignment="1" applyProtection="1">
      <alignment horizontal="center" vertical="center"/>
    </xf>
    <xf numFmtId="164" fontId="46" fillId="0" borderId="11" xfId="0" applyNumberFormat="1" applyFont="1" applyBorder="1" applyAlignment="1" applyProtection="1">
      <alignment horizontal="center" vertical="center"/>
    </xf>
    <xf numFmtId="2" fontId="46" fillId="0" borderId="11" xfId="0" applyNumberFormat="1" applyFont="1" applyBorder="1" applyAlignment="1" applyProtection="1">
      <alignment horizontal="center" vertical="center" wrapText="1"/>
    </xf>
    <xf numFmtId="2" fontId="46" fillId="0" borderId="11" xfId="0" quotePrefix="1" applyNumberFormat="1" applyFont="1" applyBorder="1" applyAlignment="1" applyProtection="1">
      <alignment horizontal="center" vertical="center"/>
    </xf>
    <xf numFmtId="2" fontId="46" fillId="0" borderId="11" xfId="0" applyNumberFormat="1" applyFont="1" applyBorder="1" applyAlignment="1" applyProtection="1">
      <alignment horizontal="center" vertical="center"/>
    </xf>
    <xf numFmtId="1" fontId="99" fillId="0" borderId="12" xfId="0" applyNumberFormat="1" applyFont="1" applyBorder="1" applyAlignment="1" applyProtection="1">
      <alignment horizontal="center" vertical="center"/>
    </xf>
    <xf numFmtId="0" fontId="99" fillId="0" borderId="12" xfId="0" applyNumberFormat="1" applyFont="1" applyBorder="1" applyAlignment="1" applyProtection="1">
      <alignment horizontal="center" vertical="center"/>
    </xf>
    <xf numFmtId="0" fontId="31" fillId="26" borderId="44" xfId="0" applyNumberFormat="1" applyFont="1" applyFill="1" applyBorder="1" applyAlignment="1" applyProtection="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left" vertical="center" wrapText="1"/>
    </xf>
    <xf numFmtId="0" fontId="99" fillId="0" borderId="12" xfId="0" applyFont="1" applyBorder="1" applyAlignment="1">
      <alignment horizontal="center" vertical="center" wrapText="1"/>
    </xf>
    <xf numFmtId="0" fontId="46" fillId="0" borderId="12" xfId="0" applyFont="1" applyBorder="1" applyAlignment="1">
      <alignment horizontal="center" vertical="center"/>
    </xf>
    <xf numFmtId="0" fontId="45" fillId="0" borderId="12" xfId="0" applyFont="1" applyFill="1" applyBorder="1" applyAlignment="1" applyProtection="1">
      <alignment horizontal="left" vertical="center" wrapText="1"/>
      <protection locked="0"/>
    </xf>
    <xf numFmtId="0" fontId="46" fillId="0" borderId="12" xfId="0" applyFont="1" applyFill="1" applyBorder="1" applyAlignment="1">
      <alignment horizontal="center" vertical="center" wrapText="1"/>
    </xf>
    <xf numFmtId="0" fontId="57" fillId="0" borderId="12" xfId="0" applyFont="1" applyFill="1" applyBorder="1" applyAlignment="1">
      <alignment horizontal="center" vertical="center" wrapText="1"/>
    </xf>
    <xf numFmtId="0" fontId="99" fillId="0" borderId="12" xfId="0" applyFont="1" applyFill="1" applyBorder="1" applyAlignment="1">
      <alignment horizontal="center" vertical="center" wrapText="1"/>
    </xf>
    <xf numFmtId="0" fontId="46" fillId="0" borderId="12" xfId="0" applyFont="1" applyFill="1" applyBorder="1" applyAlignment="1">
      <alignment horizontal="left" vertical="center" wrapText="1"/>
    </xf>
    <xf numFmtId="0" fontId="46" fillId="0" borderId="12" xfId="0" applyFont="1" applyFill="1" applyBorder="1" applyAlignment="1">
      <alignment horizontal="center" vertical="center"/>
    </xf>
    <xf numFmtId="0" fontId="46" fillId="0" borderId="12" xfId="0" applyFont="1" applyFill="1" applyBorder="1" applyAlignment="1">
      <alignment horizontal="center" vertical="center" wrapText="1"/>
    </xf>
    <xf numFmtId="0" fontId="46" fillId="0" borderId="12" xfId="0" applyFont="1" applyFill="1" applyBorder="1" applyAlignment="1">
      <alignment horizontal="left" vertical="center"/>
    </xf>
    <xf numFmtId="0" fontId="46" fillId="0" borderId="12" xfId="0" applyNumberFormat="1" applyFont="1" applyFill="1" applyBorder="1" applyAlignment="1">
      <alignment horizontal="left" vertical="center" wrapText="1"/>
    </xf>
    <xf numFmtId="2" fontId="46" fillId="0" borderId="11" xfId="0" applyNumberFormat="1" applyFont="1" applyFill="1" applyBorder="1" applyAlignment="1">
      <alignment horizontal="center" vertical="center"/>
    </xf>
    <xf numFmtId="0" fontId="99" fillId="0" borderId="12" xfId="0" applyFont="1" applyBorder="1" applyAlignment="1">
      <alignment horizontal="center" vertical="center"/>
    </xf>
    <xf numFmtId="9" fontId="99" fillId="0" borderId="12" xfId="0" applyNumberFormat="1" applyFont="1" applyFill="1" applyBorder="1" applyAlignment="1">
      <alignment horizontal="center" vertical="center"/>
    </xf>
    <xf numFmtId="9" fontId="99" fillId="0" borderId="12" xfId="0" applyNumberFormat="1" applyFont="1" applyBorder="1" applyAlignment="1">
      <alignment horizontal="center" vertical="center"/>
    </xf>
    <xf numFmtId="9" fontId="57" fillId="0" borderId="12" xfId="0" applyNumberFormat="1" applyFont="1" applyBorder="1" applyAlignment="1">
      <alignment horizontal="center" vertical="center"/>
    </xf>
    <xf numFmtId="0" fontId="46" fillId="0" borderId="16" xfId="0" applyFont="1" applyFill="1" applyBorder="1" applyAlignment="1">
      <alignment horizontal="left" vertical="center" wrapText="1"/>
    </xf>
    <xf numFmtId="0" fontId="46" fillId="0" borderId="16" xfId="0" applyFont="1" applyFill="1" applyBorder="1" applyAlignment="1">
      <alignment horizontal="center" vertical="center"/>
    </xf>
    <xf numFmtId="0" fontId="46" fillId="0" borderId="16" xfId="0" applyFont="1" applyFill="1" applyBorder="1" applyAlignment="1">
      <alignment horizontal="center" vertical="center" wrapText="1"/>
    </xf>
    <xf numFmtId="0" fontId="99" fillId="0" borderId="16" xfId="0" applyFont="1" applyFill="1" applyBorder="1" applyAlignment="1">
      <alignment horizontal="center" vertical="center" wrapText="1"/>
    </xf>
    <xf numFmtId="49" fontId="46" fillId="0" borderId="18" xfId="0" applyNumberFormat="1" applyFont="1" applyFill="1" applyBorder="1" applyAlignment="1" applyProtection="1">
      <alignment horizontal="center" vertical="center"/>
    </xf>
    <xf numFmtId="0" fontId="46" fillId="0" borderId="18" xfId="0" applyFont="1" applyFill="1" applyBorder="1" applyAlignment="1">
      <alignment horizontal="center" vertical="center" wrapText="1"/>
    </xf>
    <xf numFmtId="0" fontId="99" fillId="0" borderId="18" xfId="0" applyFont="1" applyFill="1" applyBorder="1" applyAlignment="1">
      <alignment horizontal="center" vertical="center" wrapText="1"/>
    </xf>
    <xf numFmtId="0" fontId="45" fillId="0" borderId="19" xfId="0" applyFont="1" applyFill="1" applyBorder="1" applyAlignment="1">
      <alignment vertical="center"/>
    </xf>
    <xf numFmtId="0" fontId="46" fillId="0" borderId="78" xfId="0" applyFont="1" applyFill="1" applyBorder="1" applyAlignment="1">
      <alignment horizontal="center" vertical="center"/>
    </xf>
    <xf numFmtId="0" fontId="46" fillId="0" borderId="78" xfId="0" applyFont="1" applyFill="1" applyBorder="1" applyAlignment="1">
      <alignment horizontal="center" vertical="center" wrapText="1"/>
    </xf>
    <xf numFmtId="0" fontId="57" fillId="0" borderId="78" xfId="0" applyFont="1" applyFill="1" applyBorder="1" applyAlignment="1">
      <alignment horizontal="center" vertical="center" wrapText="1"/>
    </xf>
    <xf numFmtId="0" fontId="99" fillId="0" borderId="21" xfId="0" applyFont="1" applyFill="1" applyBorder="1" applyAlignment="1">
      <alignment horizontal="center" vertical="center" wrapText="1"/>
    </xf>
    <xf numFmtId="0" fontId="3" fillId="0" borderId="18" xfId="0" applyFont="1" applyFill="1" applyBorder="1" applyAlignment="1" applyProtection="1">
      <alignment horizontal="left" vertical="center" wrapText="1"/>
      <protection locked="0"/>
    </xf>
    <xf numFmtId="49" fontId="3" fillId="0" borderId="18" xfId="0" applyNumberFormat="1" applyFont="1" applyFill="1" applyBorder="1" applyAlignment="1" applyProtection="1">
      <alignment horizontal="center" vertical="center"/>
    </xf>
    <xf numFmtId="0" fontId="3" fillId="0" borderId="18" xfId="0" applyFont="1" applyFill="1" applyBorder="1" applyAlignment="1">
      <alignment horizontal="center" vertical="center" wrapText="1"/>
    </xf>
    <xf numFmtId="0" fontId="15" fillId="26" borderId="97" xfId="0" applyFont="1" applyFill="1" applyBorder="1" applyAlignment="1">
      <alignment horizontal="center" vertical="center" wrapText="1"/>
    </xf>
    <xf numFmtId="0" fontId="15" fillId="26" borderId="89" xfId="0" applyFont="1" applyFill="1" applyBorder="1" applyAlignment="1">
      <alignment horizontal="center" vertical="center" wrapText="1"/>
    </xf>
    <xf numFmtId="0" fontId="15" fillId="26" borderId="89" xfId="0" applyFont="1" applyFill="1" applyBorder="1" applyAlignment="1">
      <alignment horizontal="center" vertical="center"/>
    </xf>
    <xf numFmtId="0" fontId="15" fillId="26" borderId="90" xfId="0" applyFont="1" applyFill="1" applyBorder="1" applyAlignment="1">
      <alignment horizontal="center" vertical="center"/>
    </xf>
    <xf numFmtId="0" fontId="15" fillId="26" borderId="11" xfId="0" applyFont="1" applyFill="1" applyBorder="1" applyAlignment="1">
      <alignment horizontal="center" vertical="center" wrapText="1"/>
    </xf>
    <xf numFmtId="0" fontId="15" fillId="26" borderId="12" xfId="0" applyFont="1" applyFill="1" applyBorder="1" applyAlignment="1">
      <alignment horizontal="left" vertical="center"/>
    </xf>
    <xf numFmtId="0" fontId="45" fillId="26" borderId="11" xfId="0" applyFont="1" applyFill="1" applyBorder="1" applyAlignment="1">
      <alignment horizontal="center" vertical="center" wrapText="1"/>
    </xf>
    <xf numFmtId="0" fontId="45" fillId="26" borderId="12" xfId="0" applyFont="1" applyFill="1" applyBorder="1" applyAlignment="1">
      <alignment horizontal="left" vertical="center"/>
    </xf>
    <xf numFmtId="0" fontId="45" fillId="26" borderId="12" xfId="0" applyFont="1" applyFill="1" applyBorder="1" applyAlignment="1">
      <alignment horizontal="center" vertical="center"/>
    </xf>
    <xf numFmtId="0" fontId="45" fillId="26" borderId="12" xfId="0" applyFont="1" applyFill="1" applyBorder="1" applyAlignment="1">
      <alignment horizontal="center" vertical="center" wrapText="1"/>
    </xf>
    <xf numFmtId="0" fontId="31" fillId="26" borderId="12" xfId="0" applyFont="1" applyFill="1" applyBorder="1" applyAlignment="1">
      <alignment horizontal="center" vertical="center"/>
    </xf>
    <xf numFmtId="0" fontId="31" fillId="26" borderId="44" xfId="0" applyFont="1" applyFill="1" applyBorder="1" applyAlignment="1">
      <alignment horizontal="center" vertical="center"/>
    </xf>
    <xf numFmtId="0" fontId="13" fillId="26" borderId="45" xfId="0" applyFont="1" applyFill="1" applyBorder="1" applyAlignment="1">
      <alignment horizontal="center" vertical="center"/>
    </xf>
    <xf numFmtId="0" fontId="13" fillId="0" borderId="0" xfId="0" applyFont="1" applyAlignment="1" applyProtection="1">
      <alignment horizontal="center"/>
      <protection locked="0"/>
    </xf>
    <xf numFmtId="0" fontId="51" fillId="0" borderId="0" xfId="0" applyFont="1" applyFill="1" applyProtection="1">
      <protection locked="0"/>
    </xf>
    <xf numFmtId="0" fontId="3" fillId="0" borderId="0" xfId="0" applyFont="1" applyProtection="1">
      <protection locked="0"/>
    </xf>
    <xf numFmtId="0" fontId="7" fillId="0" borderId="0" xfId="0" applyFont="1" applyFill="1" applyBorder="1" applyAlignment="1" applyProtection="1">
      <alignment horizontal="right" wrapText="1"/>
      <protection locked="0"/>
    </xf>
    <xf numFmtId="0" fontId="0" fillId="0" borderId="0" xfId="0" applyFill="1" applyBorder="1" applyAlignment="1" applyProtection="1">
      <alignment horizontal="center"/>
      <protection locked="0"/>
    </xf>
    <xf numFmtId="0" fontId="3" fillId="0" borderId="0" xfId="0" applyFont="1" applyFill="1" applyBorder="1" applyAlignment="1" applyProtection="1">
      <alignment horizontal="center"/>
      <protection locked="0"/>
    </xf>
    <xf numFmtId="0" fontId="0" fillId="0" borderId="0" xfId="0" applyFill="1" applyBorder="1" applyAlignment="1" applyProtection="1">
      <alignment horizontal="center" wrapText="1"/>
      <protection locked="0"/>
    </xf>
    <xf numFmtId="0" fontId="0" fillId="0" borderId="0" xfId="0" applyFill="1" applyProtection="1">
      <protection locked="0"/>
    </xf>
    <xf numFmtId="0" fontId="63" fillId="0" borderId="0" xfId="0" applyFont="1" applyProtection="1">
      <protection locked="0"/>
    </xf>
    <xf numFmtId="164" fontId="46" fillId="0" borderId="0" xfId="0" applyNumberFormat="1" applyFont="1" applyBorder="1" applyProtection="1">
      <protection locked="0"/>
    </xf>
    <xf numFmtId="0" fontId="98" fillId="0" borderId="0" xfId="0" applyFont="1" applyBorder="1" applyAlignment="1" applyProtection="1">
      <alignment wrapText="1"/>
      <protection locked="0"/>
    </xf>
    <xf numFmtId="0" fontId="98" fillId="0" borderId="0" xfId="0" applyFont="1" applyBorder="1" applyProtection="1">
      <protection locked="0"/>
    </xf>
    <xf numFmtId="0" fontId="46" fillId="26" borderId="12" xfId="0" applyFont="1" applyFill="1" applyBorder="1" applyAlignment="1" applyProtection="1">
      <alignment horizontal="center" vertical="center" wrapText="1"/>
      <protection locked="0"/>
    </xf>
    <xf numFmtId="0" fontId="46" fillId="26" borderId="12" xfId="0" applyFont="1" applyFill="1" applyBorder="1" applyAlignment="1" applyProtection="1">
      <alignment horizontal="center" vertical="center"/>
      <protection locked="0"/>
    </xf>
    <xf numFmtId="0" fontId="46" fillId="0" borderId="12" xfId="0" applyFont="1" applyBorder="1" applyAlignment="1" applyProtection="1">
      <alignment horizontal="center" vertical="center" wrapText="1"/>
      <protection locked="0"/>
    </xf>
    <xf numFmtId="0" fontId="46" fillId="0" borderId="11" xfId="0" applyFont="1" applyBorder="1" applyAlignment="1" applyProtection="1">
      <alignment horizontal="center" vertical="center" wrapText="1"/>
      <protection locked="0"/>
    </xf>
    <xf numFmtId="16" fontId="46" fillId="0" borderId="11" xfId="0" quotePrefix="1" applyNumberFormat="1" applyFont="1" applyBorder="1" applyAlignment="1" applyProtection="1">
      <alignment horizontal="center" vertical="center" wrapText="1"/>
      <protection locked="0"/>
    </xf>
    <xf numFmtId="0" fontId="46" fillId="26" borderId="15" xfId="0" applyFont="1" applyFill="1" applyBorder="1" applyAlignment="1" applyProtection="1">
      <alignment horizontal="center" vertical="center" wrapText="1"/>
      <protection locked="0"/>
    </xf>
    <xf numFmtId="0" fontId="46" fillId="0" borderId="11" xfId="0" quotePrefix="1" applyFont="1" applyBorder="1" applyAlignment="1" applyProtection="1">
      <alignment horizontal="center" vertical="center"/>
      <protection locked="0"/>
    </xf>
    <xf numFmtId="1" fontId="57" fillId="0" borderId="12" xfId="0" applyNumberFormat="1" applyFont="1" applyFill="1" applyBorder="1" applyAlignment="1" applyProtection="1">
      <alignment horizontal="center" vertical="center"/>
      <protection locked="0"/>
    </xf>
    <xf numFmtId="0" fontId="13" fillId="26" borderId="11" xfId="0" applyFont="1" applyFill="1" applyBorder="1" applyAlignment="1" applyProtection="1">
      <alignment horizontal="center" vertical="center"/>
      <protection locked="0"/>
    </xf>
    <xf numFmtId="0" fontId="15" fillId="26" borderId="12" xfId="0" applyFont="1" applyFill="1" applyBorder="1" applyAlignment="1" applyProtection="1">
      <alignment horizontal="left" vertical="center"/>
      <protection locked="0"/>
    </xf>
    <xf numFmtId="0" fontId="13" fillId="26" borderId="12" xfId="0" applyFont="1" applyFill="1" applyBorder="1" applyAlignment="1" applyProtection="1">
      <alignment horizontal="center" vertical="center" wrapText="1"/>
      <protection locked="0"/>
    </xf>
    <xf numFmtId="0" fontId="13" fillId="26" borderId="12" xfId="0" applyFont="1" applyFill="1" applyBorder="1" applyAlignment="1" applyProtection="1">
      <alignment horizontal="center" vertical="center"/>
      <protection locked="0"/>
    </xf>
    <xf numFmtId="0" fontId="15" fillId="26" borderId="11" xfId="0" applyFont="1" applyFill="1" applyBorder="1" applyAlignment="1" applyProtection="1">
      <alignment horizontal="center" vertical="center" wrapText="1"/>
      <protection locked="0"/>
    </xf>
    <xf numFmtId="0" fontId="15" fillId="26" borderId="15" xfId="0" applyFont="1" applyFill="1" applyBorder="1" applyAlignment="1" applyProtection="1">
      <alignment horizontal="center" vertical="center" wrapText="1"/>
      <protection locked="0"/>
    </xf>
    <xf numFmtId="0" fontId="13" fillId="26" borderId="15" xfId="0" applyFont="1" applyFill="1" applyBorder="1" applyAlignment="1" applyProtection="1">
      <alignment horizontal="center" vertical="center"/>
      <protection locked="0"/>
    </xf>
    <xf numFmtId="0" fontId="46" fillId="0" borderId="12" xfId="0" applyFont="1" applyBorder="1" applyAlignment="1" applyProtection="1">
      <alignment horizontal="left" vertical="center"/>
      <protection locked="0"/>
    </xf>
    <xf numFmtId="0" fontId="46" fillId="0" borderId="15" xfId="0" applyFont="1" applyBorder="1" applyAlignment="1" applyProtection="1">
      <alignment horizontal="left" vertical="center"/>
      <protection locked="0"/>
    </xf>
    <xf numFmtId="0" fontId="46" fillId="0" borderId="15" xfId="0" applyFont="1" applyFill="1" applyBorder="1" applyAlignment="1" applyProtection="1">
      <alignment horizontal="left" vertical="center"/>
      <protection locked="0"/>
    </xf>
    <xf numFmtId="0" fontId="46" fillId="0" borderId="74" xfId="0" applyFont="1" applyBorder="1" applyAlignment="1" applyProtection="1">
      <alignment horizontal="left" vertical="center"/>
      <protection locked="0"/>
    </xf>
    <xf numFmtId="0" fontId="13" fillId="26" borderId="119" xfId="0" applyFont="1" applyFill="1" applyBorder="1" applyAlignment="1" applyProtection="1">
      <alignment horizontal="center" vertical="center"/>
      <protection locked="0"/>
    </xf>
    <xf numFmtId="0" fontId="13" fillId="26" borderId="119" xfId="0" applyFont="1" applyFill="1" applyBorder="1" applyAlignment="1" applyProtection="1">
      <alignment horizontal="center" vertical="center"/>
    </xf>
    <xf numFmtId="0" fontId="13" fillId="26" borderId="138" xfId="0" applyFont="1" applyFill="1" applyBorder="1" applyAlignment="1" applyProtection="1">
      <alignment horizontal="left" vertical="center" wrapText="1"/>
      <protection locked="0"/>
    </xf>
    <xf numFmtId="0" fontId="46" fillId="0" borderId="75" xfId="0" applyFont="1" applyBorder="1" applyAlignment="1" applyProtection="1">
      <alignment horizontal="left" vertical="center"/>
      <protection locked="0"/>
    </xf>
    <xf numFmtId="0" fontId="45" fillId="26" borderId="133" xfId="0" applyFont="1" applyFill="1" applyBorder="1" applyAlignment="1" applyProtection="1">
      <alignment horizontal="center" vertical="center" wrapText="1"/>
      <protection locked="0"/>
    </xf>
    <xf numFmtId="0" fontId="45" fillId="26" borderId="120" xfId="0" applyFont="1" applyFill="1" applyBorder="1" applyAlignment="1" applyProtection="1">
      <alignment horizontal="center" vertical="center"/>
      <protection locked="0"/>
    </xf>
    <xf numFmtId="0" fontId="58" fillId="26" borderId="12" xfId="0" applyFont="1" applyFill="1" applyBorder="1" applyAlignment="1" applyProtection="1">
      <alignment horizontal="center" vertical="center"/>
      <protection locked="0"/>
    </xf>
    <xf numFmtId="0" fontId="13" fillId="26" borderId="44" xfId="0" applyFont="1" applyFill="1" applyBorder="1" applyAlignment="1" applyProtection="1">
      <alignment horizontal="center" vertical="center"/>
      <protection locked="0"/>
    </xf>
    <xf numFmtId="0" fontId="0" fillId="0" borderId="0" xfId="0" applyAlignment="1" applyProtection="1">
      <alignment vertical="center"/>
      <protection locked="0"/>
    </xf>
    <xf numFmtId="0" fontId="46" fillId="0" borderId="12" xfId="0" applyFont="1" applyBorder="1" applyAlignment="1" applyProtection="1">
      <alignment horizontal="center" vertical="center" wrapText="1"/>
    </xf>
    <xf numFmtId="0" fontId="13" fillId="26" borderId="12" xfId="0" applyFont="1" applyFill="1" applyBorder="1" applyAlignment="1" applyProtection="1">
      <alignment horizontal="center" vertical="center"/>
    </xf>
    <xf numFmtId="0" fontId="13" fillId="0" borderId="0" xfId="0" applyFont="1" applyAlignment="1" applyProtection="1">
      <alignment vertical="center"/>
      <protection locked="0"/>
    </xf>
    <xf numFmtId="164" fontId="13" fillId="0" borderId="0" xfId="0" applyNumberFormat="1" applyFont="1" applyAlignment="1" applyProtection="1">
      <alignment vertical="center"/>
      <protection locked="0"/>
    </xf>
    <xf numFmtId="0" fontId="46" fillId="0" borderId="12" xfId="0" applyFont="1" applyBorder="1" applyAlignment="1" applyProtection="1">
      <alignment horizontal="left" vertical="center"/>
    </xf>
    <xf numFmtId="0" fontId="46" fillId="0" borderId="11" xfId="0" applyFont="1" applyBorder="1" applyAlignment="1" applyProtection="1">
      <alignment horizontal="center" vertical="center" wrapText="1"/>
    </xf>
    <xf numFmtId="9" fontId="99" fillId="0" borderId="12" xfId="0" quotePrefix="1" applyNumberFormat="1" applyFont="1" applyFill="1" applyBorder="1" applyAlignment="1" applyProtection="1">
      <alignment horizontal="center" vertical="center"/>
    </xf>
    <xf numFmtId="1" fontId="46" fillId="0" borderId="12" xfId="0" quotePrefix="1" applyNumberFormat="1" applyFont="1" applyFill="1" applyBorder="1" applyAlignment="1" applyProtection="1">
      <alignment horizontal="center" vertical="center"/>
    </xf>
    <xf numFmtId="0" fontId="13" fillId="26" borderId="44" xfId="0" applyFont="1" applyFill="1" applyBorder="1" applyAlignment="1" applyProtection="1">
      <alignment horizontal="center" vertical="center"/>
    </xf>
    <xf numFmtId="0" fontId="46" fillId="0" borderId="11" xfId="0" applyFont="1" applyBorder="1" applyAlignment="1" applyProtection="1">
      <alignment horizontal="center" vertical="center"/>
    </xf>
    <xf numFmtId="1" fontId="99" fillId="0" borderId="12" xfId="0" quotePrefix="1" applyNumberFormat="1" applyFont="1" applyFill="1" applyBorder="1" applyAlignment="1" applyProtection="1">
      <alignment horizontal="center" vertical="center"/>
    </xf>
    <xf numFmtId="0" fontId="0" fillId="0" borderId="0" xfId="0" applyAlignment="1" applyProtection="1">
      <alignment horizontal="center" vertical="center" wrapText="1"/>
      <protection locked="0"/>
    </xf>
    <xf numFmtId="0" fontId="0" fillId="0" borderId="0" xfId="0" applyBorder="1" applyAlignment="1" applyProtection="1">
      <alignment horizontal="center"/>
      <protection locked="0"/>
    </xf>
    <xf numFmtId="0" fontId="3" fillId="0" borderId="0" xfId="0" applyFont="1" applyFill="1" applyAlignment="1" applyProtection="1">
      <alignment horizontal="center"/>
      <protection locked="0"/>
    </xf>
    <xf numFmtId="0" fontId="15" fillId="0" borderId="0" xfId="0" applyFont="1" applyFill="1" applyAlignment="1" applyProtection="1">
      <alignment horizontal="left"/>
      <protection locked="0"/>
    </xf>
    <xf numFmtId="0" fontId="13" fillId="0" borderId="0" xfId="0" applyFont="1" applyAlignment="1" applyProtection="1">
      <alignment horizontal="center" vertical="center"/>
      <protection locked="0"/>
    </xf>
    <xf numFmtId="0" fontId="13" fillId="0" borderId="0" xfId="0" applyFont="1" applyAlignment="1" applyProtection="1">
      <alignment horizontal="left" vertical="center"/>
      <protection locked="0"/>
    </xf>
    <xf numFmtId="0" fontId="7" fillId="26" borderId="101" xfId="0" applyFont="1" applyFill="1" applyBorder="1" applyAlignment="1" applyProtection="1">
      <alignment horizontal="center" vertical="center"/>
      <protection locked="0"/>
    </xf>
    <xf numFmtId="0" fontId="11" fillId="26" borderId="45" xfId="0" applyFont="1" applyFill="1" applyBorder="1" applyAlignment="1" applyProtection="1">
      <alignment horizontal="left" vertical="center"/>
      <protection locked="0"/>
    </xf>
    <xf numFmtId="0" fontId="7" fillId="26" borderId="81" xfId="0" applyFont="1" applyFill="1" applyBorder="1" applyAlignment="1" applyProtection="1">
      <alignment horizontal="left" vertical="center"/>
      <protection locked="0"/>
    </xf>
    <xf numFmtId="0" fontId="15" fillId="26" borderId="97" xfId="0" applyFont="1" applyFill="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46" fillId="0" borderId="85" xfId="0" applyFont="1" applyBorder="1" applyAlignment="1" applyProtection="1">
      <alignment horizontal="center" vertical="center"/>
      <protection locked="0"/>
    </xf>
    <xf numFmtId="0" fontId="46" fillId="26" borderId="13" xfId="0" applyFont="1" applyFill="1" applyBorder="1" applyAlignment="1" applyProtection="1">
      <alignment vertical="center"/>
      <protection locked="0"/>
    </xf>
    <xf numFmtId="0" fontId="45" fillId="26" borderId="78" xfId="0" applyFont="1" applyFill="1" applyBorder="1" applyAlignment="1" applyProtection="1">
      <alignment horizontal="center" vertical="center"/>
      <protection locked="0"/>
    </xf>
    <xf numFmtId="0" fontId="45" fillId="26" borderId="94" xfId="0" applyFont="1" applyFill="1" applyBorder="1" applyAlignment="1" applyProtection="1">
      <alignment horizontal="center" vertical="center"/>
      <protection locked="0"/>
    </xf>
    <xf numFmtId="0" fontId="46" fillId="0" borderId="85" xfId="0" applyFont="1" applyFill="1" applyBorder="1" applyAlignment="1" applyProtection="1">
      <alignment horizontal="center" vertical="center"/>
      <protection locked="0"/>
    </xf>
    <xf numFmtId="0" fontId="45" fillId="26" borderId="85" xfId="0" applyFont="1" applyFill="1" applyBorder="1" applyAlignment="1" applyProtection="1">
      <alignment horizontal="center" vertical="center"/>
      <protection locked="0"/>
    </xf>
    <xf numFmtId="2" fontId="46" fillId="0" borderId="85" xfId="0" applyNumberFormat="1" applyFont="1" applyFill="1" applyBorder="1" applyAlignment="1" applyProtection="1">
      <alignment horizontal="center" vertical="center"/>
      <protection locked="0"/>
    </xf>
    <xf numFmtId="2" fontId="45" fillId="26" borderId="85" xfId="0" applyNumberFormat="1" applyFont="1" applyFill="1" applyBorder="1" applyAlignment="1" applyProtection="1">
      <alignment horizontal="center" vertical="center"/>
      <protection locked="0"/>
    </xf>
    <xf numFmtId="2" fontId="45" fillId="26" borderId="78" xfId="0" applyNumberFormat="1" applyFont="1" applyFill="1" applyBorder="1" applyAlignment="1" applyProtection="1">
      <alignment horizontal="center" vertical="center"/>
      <protection locked="0"/>
    </xf>
    <xf numFmtId="2" fontId="45" fillId="26" borderId="94" xfId="0" applyNumberFormat="1" applyFont="1" applyFill="1" applyBorder="1" applyAlignment="1" applyProtection="1">
      <alignment horizontal="center" vertical="center"/>
      <protection locked="0"/>
    </xf>
    <xf numFmtId="2" fontId="46" fillId="0" borderId="85" xfId="0" applyNumberFormat="1" applyFont="1" applyBorder="1" applyAlignment="1" applyProtection="1">
      <alignment horizontal="center" vertical="center"/>
      <protection locked="0"/>
    </xf>
    <xf numFmtId="2" fontId="46" fillId="0" borderId="12" xfId="0" applyNumberFormat="1" applyFont="1" applyBorder="1" applyAlignment="1" applyProtection="1">
      <alignment horizontal="left" vertical="center"/>
      <protection locked="0"/>
    </xf>
    <xf numFmtId="2" fontId="110" fillId="0" borderId="12" xfId="0" applyNumberFormat="1" applyFont="1" applyBorder="1" applyAlignment="1" applyProtection="1">
      <alignment horizontal="center" vertical="center"/>
      <protection locked="0"/>
    </xf>
    <xf numFmtId="2" fontId="46" fillId="0" borderId="15" xfId="0" applyNumberFormat="1" applyFont="1" applyBorder="1" applyAlignment="1" applyProtection="1">
      <alignment horizontal="left" vertical="center"/>
      <protection locked="0"/>
    </xf>
    <xf numFmtId="2" fontId="46" fillId="0" borderId="12" xfId="0" applyNumberFormat="1" applyFont="1" applyFill="1" applyBorder="1" applyAlignment="1" applyProtection="1">
      <alignment horizontal="left" vertical="center"/>
      <protection locked="0"/>
    </xf>
    <xf numFmtId="0" fontId="99" fillId="0" borderId="12" xfId="0" applyFont="1" applyFill="1" applyBorder="1" applyAlignment="1" applyProtection="1">
      <alignment horizontal="center" vertical="center" wrapText="1"/>
      <protection locked="0"/>
    </xf>
    <xf numFmtId="0" fontId="15" fillId="26" borderId="85" xfId="0" applyFont="1" applyFill="1" applyBorder="1" applyAlignment="1" applyProtection="1">
      <alignment horizontal="left" vertical="center" wrapText="1"/>
      <protection locked="0"/>
    </xf>
    <xf numFmtId="0" fontId="15" fillId="26" borderId="19" xfId="0" applyFont="1" applyFill="1" applyBorder="1" applyAlignment="1" applyProtection="1">
      <alignment horizontal="left" vertical="center" wrapText="1"/>
      <protection locked="0"/>
    </xf>
    <xf numFmtId="0" fontId="15" fillId="26" borderId="78" xfId="0" applyFont="1" applyFill="1" applyBorder="1" applyAlignment="1" applyProtection="1">
      <alignment horizontal="left" vertical="center" wrapText="1"/>
      <protection locked="0"/>
    </xf>
    <xf numFmtId="0" fontId="15" fillId="26" borderId="94" xfId="0" applyFont="1" applyFill="1" applyBorder="1" applyAlignment="1" applyProtection="1">
      <alignment horizontal="left" vertical="center" wrapText="1"/>
      <protection locked="0"/>
    </xf>
    <xf numFmtId="0" fontId="15" fillId="26" borderId="19" xfId="0" applyFont="1" applyFill="1" applyBorder="1" applyAlignment="1" applyProtection="1">
      <alignment horizontal="left" vertical="center"/>
      <protection locked="0"/>
    </xf>
    <xf numFmtId="2" fontId="15" fillId="26" borderId="19" xfId="0" applyNumberFormat="1" applyFont="1" applyFill="1" applyBorder="1" applyAlignment="1" applyProtection="1">
      <alignment horizontal="left" vertical="center"/>
      <protection locked="0"/>
    </xf>
    <xf numFmtId="0" fontId="45" fillId="26" borderId="78" xfId="0" applyFont="1" applyFill="1" applyBorder="1" applyAlignment="1" applyProtection="1">
      <alignment horizontal="center" vertical="center"/>
    </xf>
    <xf numFmtId="2" fontId="45" fillId="26" borderId="78" xfId="0" applyNumberFormat="1" applyFont="1" applyFill="1" applyBorder="1" applyAlignment="1" applyProtection="1">
      <alignment horizontal="center" vertical="center"/>
    </xf>
    <xf numFmtId="0" fontId="46" fillId="0" borderId="12" xfId="0" applyNumberFormat="1" applyFont="1" applyBorder="1" applyAlignment="1" applyProtection="1">
      <alignment horizontal="center" vertical="center"/>
    </xf>
    <xf numFmtId="0" fontId="46" fillId="0" borderId="12" xfId="0" applyNumberFormat="1" applyFont="1" applyFill="1" applyBorder="1" applyAlignment="1" applyProtection="1">
      <alignment horizontal="center" vertical="center"/>
    </xf>
    <xf numFmtId="0" fontId="3" fillId="0" borderId="0" xfId="0" applyFont="1" applyAlignment="1" applyProtection="1">
      <alignment horizontal="center"/>
      <protection locked="0"/>
    </xf>
    <xf numFmtId="164" fontId="46" fillId="0" borderId="85" xfId="0" applyNumberFormat="1" applyFont="1" applyBorder="1" applyAlignment="1" applyProtection="1">
      <alignment horizontal="center" vertical="center"/>
      <protection locked="0"/>
    </xf>
    <xf numFmtId="164" fontId="46" fillId="0" borderId="85" xfId="0" applyNumberFormat="1" applyFont="1" applyFill="1" applyBorder="1" applyAlignment="1" applyProtection="1">
      <alignment horizontal="center" vertical="center"/>
      <protection locked="0"/>
    </xf>
    <xf numFmtId="0" fontId="15" fillId="26" borderId="85" xfId="0" applyFont="1" applyFill="1" applyBorder="1" applyAlignment="1" applyProtection="1">
      <alignment horizontal="center" vertical="center"/>
      <protection locked="0"/>
    </xf>
    <xf numFmtId="0" fontId="15" fillId="26" borderId="15" xfId="0" applyFont="1" applyFill="1" applyBorder="1" applyAlignment="1" applyProtection="1">
      <alignment horizontal="center" vertical="center"/>
      <protection locked="0"/>
    </xf>
    <xf numFmtId="0" fontId="15" fillId="26" borderId="19" xfId="0" applyFont="1" applyFill="1" applyBorder="1" applyAlignment="1" applyProtection="1">
      <alignment horizontal="left" vertical="center"/>
      <protection locked="0"/>
    </xf>
    <xf numFmtId="0" fontId="46" fillId="26" borderId="45" xfId="0" applyFont="1" applyFill="1" applyBorder="1" applyAlignment="1" applyProtection="1">
      <alignment horizontal="center" vertical="center"/>
      <protection locked="0"/>
    </xf>
    <xf numFmtId="0" fontId="15" fillId="26" borderId="101" xfId="0" applyFont="1" applyFill="1" applyBorder="1" applyAlignment="1" applyProtection="1">
      <alignment horizontal="center" vertical="center"/>
    </xf>
    <xf numFmtId="0" fontId="31" fillId="26" borderId="102" xfId="0" applyFont="1" applyFill="1" applyBorder="1" applyAlignment="1" applyProtection="1">
      <alignment horizontal="center" vertical="center"/>
    </xf>
    <xf numFmtId="0" fontId="45" fillId="26" borderId="11" xfId="0" applyFont="1" applyFill="1" applyBorder="1" applyAlignment="1" applyProtection="1">
      <alignment horizontal="left" vertical="center"/>
      <protection locked="0"/>
    </xf>
    <xf numFmtId="0" fontId="46" fillId="0" borderId="11" xfId="0" applyFont="1" applyFill="1" applyBorder="1" applyAlignment="1" applyProtection="1">
      <alignment horizontal="center" vertical="center"/>
      <protection locked="0"/>
    </xf>
    <xf numFmtId="0" fontId="46" fillId="0" borderId="12" xfId="0" applyFont="1" applyBorder="1" applyAlignment="1" applyProtection="1">
      <alignment vertical="center" wrapText="1"/>
      <protection locked="0"/>
    </xf>
    <xf numFmtId="0" fontId="15" fillId="26" borderId="11" xfId="0" applyFont="1" applyFill="1" applyBorder="1" applyAlignment="1" applyProtection="1">
      <alignment horizontal="center" vertical="center"/>
      <protection locked="0"/>
    </xf>
    <xf numFmtId="0" fontId="13" fillId="26" borderId="45" xfId="0" applyFont="1" applyFill="1" applyBorder="1" applyAlignment="1" applyProtection="1">
      <alignment horizontal="left" vertical="center"/>
      <protection locked="0"/>
    </xf>
    <xf numFmtId="0" fontId="15" fillId="26" borderId="44" xfId="0" applyFont="1" applyFill="1" applyBorder="1" applyAlignment="1" applyProtection="1">
      <alignment horizontal="center" vertical="center"/>
    </xf>
    <xf numFmtId="0" fontId="46" fillId="0" borderId="12" xfId="0" applyFont="1" applyFill="1" applyBorder="1" applyAlignment="1" applyProtection="1">
      <alignment horizontal="left" vertical="center" wrapText="1"/>
      <protection locked="0"/>
    </xf>
    <xf numFmtId="0" fontId="46" fillId="0" borderId="12" xfId="0" applyFont="1" applyBorder="1" applyAlignment="1" applyProtection="1">
      <alignment horizontal="left" vertical="center" wrapText="1"/>
      <protection locked="0"/>
    </xf>
    <xf numFmtId="0" fontId="46" fillId="0" borderId="12" xfId="0" applyFont="1" applyBorder="1" applyAlignment="1" applyProtection="1">
      <alignment horizontal="center" vertical="center"/>
      <protection locked="0"/>
    </xf>
    <xf numFmtId="0" fontId="15" fillId="26" borderId="89" xfId="0" applyFont="1" applyFill="1" applyBorder="1" applyAlignment="1" applyProtection="1">
      <alignment horizontal="center" vertical="center"/>
      <protection locked="0"/>
    </xf>
    <xf numFmtId="0" fontId="15" fillId="26" borderId="90" xfId="0" applyFont="1" applyFill="1" applyBorder="1" applyAlignment="1" applyProtection="1">
      <alignment horizontal="center" vertical="center"/>
      <protection locked="0"/>
    </xf>
    <xf numFmtId="0" fontId="46" fillId="0" borderId="12" xfId="0" applyFont="1" applyBorder="1" applyAlignment="1" applyProtection="1">
      <alignment horizontal="center" vertical="center" wrapText="1"/>
      <protection locked="0"/>
    </xf>
    <xf numFmtId="0" fontId="15" fillId="26" borderId="89" xfId="0" applyFont="1" applyFill="1" applyBorder="1" applyAlignment="1" applyProtection="1">
      <alignment horizontal="center" vertical="center" wrapText="1"/>
      <protection locked="0"/>
    </xf>
    <xf numFmtId="0" fontId="46" fillId="0" borderId="12" xfId="0" applyFont="1" applyBorder="1" applyAlignment="1" applyProtection="1">
      <alignment horizontal="left" vertical="center"/>
      <protection locked="0"/>
    </xf>
    <xf numFmtId="0" fontId="46" fillId="0" borderId="18" xfId="0" applyFont="1" applyBorder="1" applyAlignment="1" applyProtection="1">
      <alignment horizontal="left" vertical="center"/>
      <protection locked="0"/>
    </xf>
    <xf numFmtId="0" fontId="15" fillId="26" borderId="97" xfId="0" applyFont="1" applyFill="1" applyBorder="1" applyAlignment="1" applyProtection="1">
      <alignment horizontal="center" vertical="center" wrapText="1"/>
      <protection locked="0"/>
    </xf>
    <xf numFmtId="0" fontId="15" fillId="26" borderId="19" xfId="0" applyFont="1" applyFill="1" applyBorder="1" applyAlignment="1" applyProtection="1">
      <alignment horizontal="left" vertical="center"/>
      <protection locked="0"/>
    </xf>
    <xf numFmtId="0" fontId="13" fillId="0" borderId="0" xfId="0" applyFont="1" applyAlignment="1">
      <alignment horizontal="left"/>
    </xf>
    <xf numFmtId="0" fontId="13" fillId="0" borderId="0" xfId="0" applyFont="1" applyAlignment="1">
      <alignment horizontal="center"/>
    </xf>
    <xf numFmtId="0" fontId="45" fillId="26" borderId="85" xfId="0" applyFont="1" applyFill="1" applyBorder="1" applyAlignment="1">
      <alignment horizontal="left" vertical="center"/>
    </xf>
    <xf numFmtId="0" fontId="45" fillId="26" borderId="78" xfId="0" applyFont="1" applyFill="1" applyBorder="1" applyAlignment="1">
      <alignment horizontal="left" vertical="center"/>
    </xf>
    <xf numFmtId="0" fontId="45" fillId="26" borderId="94" xfId="0" applyFont="1" applyFill="1" applyBorder="1" applyAlignment="1">
      <alignment horizontal="left" vertical="center"/>
    </xf>
    <xf numFmtId="0" fontId="46" fillId="0" borderId="12" xfId="0" applyFont="1" applyBorder="1" applyAlignment="1">
      <alignment horizontal="left" vertical="center"/>
    </xf>
    <xf numFmtId="0" fontId="46" fillId="0" borderId="15" xfId="0" applyFont="1" applyBorder="1" applyAlignment="1">
      <alignment horizontal="left" vertical="center"/>
    </xf>
    <xf numFmtId="0" fontId="46" fillId="0" borderId="85" xfId="0" applyFont="1" applyBorder="1" applyAlignment="1">
      <alignment horizontal="center" vertical="center"/>
    </xf>
    <xf numFmtId="2" fontId="46" fillId="0" borderId="85" xfId="0" applyNumberFormat="1" applyFont="1" applyBorder="1" applyAlignment="1">
      <alignment horizontal="center" vertical="center"/>
    </xf>
    <xf numFmtId="2" fontId="46" fillId="0" borderId="85" xfId="0" applyNumberFormat="1" applyFont="1" applyFill="1" applyBorder="1" applyAlignment="1">
      <alignment horizontal="center" vertical="center"/>
    </xf>
    <xf numFmtId="0" fontId="99" fillId="0" borderId="12" xfId="0" applyFont="1" applyFill="1" applyBorder="1" applyAlignment="1">
      <alignment horizontal="center" vertical="center"/>
    </xf>
    <xf numFmtId="2" fontId="46" fillId="0" borderId="11" xfId="0" applyNumberFormat="1" applyFont="1" applyFill="1" applyBorder="1" applyAlignment="1">
      <alignment horizontal="center" vertical="center" wrapText="1"/>
    </xf>
    <xf numFmtId="0" fontId="15" fillId="26" borderId="19" xfId="0" applyFont="1" applyFill="1" applyBorder="1" applyAlignment="1">
      <alignment horizontal="left" vertical="center"/>
    </xf>
    <xf numFmtId="0" fontId="15" fillId="26" borderId="44" xfId="0" applyFont="1" applyFill="1" applyBorder="1" applyAlignment="1">
      <alignment horizontal="center" vertical="center"/>
    </xf>
    <xf numFmtId="0" fontId="13" fillId="0" borderId="0" xfId="0" applyFont="1" applyAlignment="1">
      <alignment horizontal="center" wrapText="1"/>
    </xf>
    <xf numFmtId="0" fontId="45" fillId="26" borderId="85" xfId="0" applyFont="1" applyFill="1" applyBorder="1" applyAlignment="1">
      <alignment horizontal="center" vertical="center"/>
    </xf>
    <xf numFmtId="0" fontId="45" fillId="26" borderId="78" xfId="0" applyFont="1" applyFill="1" applyBorder="1" applyAlignment="1">
      <alignment horizontal="center" vertical="center"/>
    </xf>
    <xf numFmtId="0" fontId="45" fillId="26" borderId="94" xfId="0" applyFont="1" applyFill="1" applyBorder="1" applyAlignment="1">
      <alignment horizontal="center" vertical="center"/>
    </xf>
    <xf numFmtId="0" fontId="46" fillId="26" borderId="78" xfId="0" applyFont="1" applyFill="1" applyBorder="1" applyAlignment="1"/>
    <xf numFmtId="0" fontId="46" fillId="26" borderId="94" xfId="0" applyFont="1" applyFill="1" applyBorder="1" applyAlignment="1"/>
    <xf numFmtId="0" fontId="46" fillId="26" borderId="78" xfId="0" applyFont="1" applyFill="1" applyBorder="1" applyAlignment="1">
      <alignment horizontal="left"/>
    </xf>
    <xf numFmtId="0" fontId="46" fillId="26" borderId="94" xfId="0" applyFont="1" applyFill="1" applyBorder="1" applyAlignment="1">
      <alignment horizontal="left"/>
    </xf>
    <xf numFmtId="2" fontId="45" fillId="26" borderId="85" xfId="0" applyNumberFormat="1" applyFont="1" applyFill="1" applyBorder="1" applyAlignment="1">
      <alignment horizontal="left" vertical="center"/>
    </xf>
    <xf numFmtId="2" fontId="45" fillId="26" borderId="78" xfId="0" applyNumberFormat="1" applyFont="1" applyFill="1" applyBorder="1" applyAlignment="1">
      <alignment horizontal="left" vertical="center"/>
    </xf>
    <xf numFmtId="2" fontId="45" fillId="26" borderId="94" xfId="0" applyNumberFormat="1" applyFont="1" applyFill="1" applyBorder="1" applyAlignment="1">
      <alignment horizontal="left" vertical="center"/>
    </xf>
    <xf numFmtId="0" fontId="15" fillId="26" borderId="85" xfId="0" applyFont="1" applyFill="1" applyBorder="1" applyAlignment="1">
      <alignment horizontal="center" vertical="center"/>
    </xf>
    <xf numFmtId="0" fontId="15" fillId="26" borderId="78" xfId="0" applyFont="1" applyFill="1" applyBorder="1" applyAlignment="1">
      <alignment horizontal="center" vertical="center"/>
    </xf>
    <xf numFmtId="0" fontId="15" fillId="26" borderId="94" xfId="0" applyFont="1" applyFill="1" applyBorder="1" applyAlignment="1">
      <alignment horizontal="center" vertical="center"/>
    </xf>
    <xf numFmtId="0" fontId="15" fillId="26" borderId="19" xfId="0" applyFont="1" applyFill="1" applyBorder="1" applyAlignment="1">
      <alignment vertical="center"/>
    </xf>
    <xf numFmtId="2" fontId="15" fillId="26" borderId="19" xfId="0" applyNumberFormat="1" applyFont="1" applyFill="1" applyBorder="1" applyAlignment="1">
      <alignment horizontal="left" vertical="center"/>
    </xf>
    <xf numFmtId="2" fontId="46" fillId="0" borderId="85" xfId="0" applyNumberFormat="1" applyFont="1" applyFill="1" applyBorder="1" applyAlignment="1">
      <alignment horizontal="center" vertical="center" wrapText="1"/>
    </xf>
    <xf numFmtId="0" fontId="46" fillId="0" borderId="15" xfId="0" applyFont="1" applyBorder="1" applyAlignment="1">
      <alignment horizontal="left" vertical="center" wrapText="1"/>
    </xf>
    <xf numFmtId="0" fontId="46" fillId="0" borderId="12" xfId="0" applyFont="1" applyBorder="1" applyAlignment="1">
      <alignment vertical="center" wrapText="1"/>
    </xf>
    <xf numFmtId="0" fontId="46" fillId="0" borderId="12" xfId="0" applyFont="1" applyBorder="1" applyAlignment="1">
      <alignment vertical="center"/>
    </xf>
    <xf numFmtId="0" fontId="46" fillId="0" borderId="74" xfId="0" applyFont="1" applyFill="1" applyBorder="1" applyAlignment="1">
      <alignment horizontal="left" vertical="center"/>
    </xf>
    <xf numFmtId="0" fontId="46" fillId="0" borderId="74" xfId="0" applyFont="1" applyBorder="1" applyAlignment="1">
      <alignment horizontal="left" vertical="center"/>
    </xf>
    <xf numFmtId="0" fontId="15" fillId="26" borderId="85" xfId="0" applyFont="1" applyFill="1" applyBorder="1" applyAlignment="1" applyProtection="1">
      <alignment horizontal="left" vertical="center"/>
      <protection locked="0"/>
    </xf>
    <xf numFmtId="0" fontId="15" fillId="26" borderId="78" xfId="0" applyFont="1" applyFill="1" applyBorder="1" applyAlignment="1" applyProtection="1">
      <alignment horizontal="left" vertical="center"/>
      <protection locked="0"/>
    </xf>
    <xf numFmtId="0" fontId="15" fillId="26" borderId="94" xfId="0" applyFont="1" applyFill="1" applyBorder="1" applyAlignment="1" applyProtection="1">
      <alignment horizontal="left" vertical="center"/>
      <protection locked="0"/>
    </xf>
    <xf numFmtId="0" fontId="3" fillId="0" borderId="0" xfId="0" applyFont="1" applyAlignment="1" applyProtection="1">
      <alignment vertical="center"/>
      <protection locked="0"/>
    </xf>
    <xf numFmtId="0" fontId="45" fillId="26" borderId="85" xfId="0" applyFont="1" applyFill="1" applyBorder="1" applyAlignment="1" applyProtection="1">
      <alignment horizontal="left" vertical="center"/>
      <protection locked="0"/>
    </xf>
    <xf numFmtId="0" fontId="45" fillId="26" borderId="78" xfId="0" applyFont="1" applyFill="1" applyBorder="1" applyAlignment="1" applyProtection="1">
      <alignment horizontal="left" vertical="center"/>
      <protection locked="0"/>
    </xf>
    <xf numFmtId="0" fontId="45" fillId="26" borderId="94" xfId="0" applyFont="1" applyFill="1" applyBorder="1" applyAlignment="1" applyProtection="1">
      <alignment horizontal="left" vertical="center"/>
      <protection locked="0"/>
    </xf>
    <xf numFmtId="0" fontId="46" fillId="0" borderId="12" xfId="0" applyFont="1" applyFill="1" applyBorder="1" applyAlignment="1" applyProtection="1">
      <alignment vertical="center" wrapText="1"/>
      <protection locked="0"/>
    </xf>
    <xf numFmtId="0" fontId="11" fillId="0" borderId="0" xfId="0" applyFont="1" applyAlignment="1" applyProtection="1">
      <alignment vertical="center"/>
      <protection locked="0"/>
    </xf>
    <xf numFmtId="0" fontId="7" fillId="0" borderId="0" xfId="0" applyFont="1" applyAlignment="1" applyProtection="1">
      <alignment vertical="center"/>
      <protection locked="0"/>
    </xf>
    <xf numFmtId="2" fontId="46" fillId="0" borderId="11" xfId="0" applyNumberFormat="1" applyFont="1" applyFill="1" applyBorder="1" applyAlignment="1" applyProtection="1">
      <alignment horizontal="center" vertical="center" wrapText="1"/>
      <protection locked="0"/>
    </xf>
    <xf numFmtId="0" fontId="46" fillId="0" borderId="78" xfId="0" applyFont="1" applyFill="1" applyBorder="1" applyAlignment="1" applyProtection="1">
      <alignment horizontal="left" vertical="center"/>
      <protection locked="0"/>
    </xf>
    <xf numFmtId="0" fontId="46" fillId="26" borderId="45" xfId="0" applyFont="1" applyFill="1" applyBorder="1" applyAlignment="1" applyProtection="1">
      <alignment horizontal="left" vertical="center"/>
      <protection locked="0"/>
    </xf>
    <xf numFmtId="0" fontId="55" fillId="0" borderId="0" xfId="0" applyFont="1" applyAlignment="1" applyProtection="1">
      <alignment horizontal="left"/>
      <protection locked="0"/>
    </xf>
    <xf numFmtId="0" fontId="15" fillId="0" borderId="0" xfId="0" applyFont="1" applyAlignment="1" applyProtection="1">
      <alignment horizontal="center" vertical="center"/>
      <protection locked="0"/>
    </xf>
    <xf numFmtId="0" fontId="15" fillId="0" borderId="0" xfId="0" applyFont="1" applyAlignment="1" applyProtection="1">
      <alignment horizontal="center" vertical="center" wrapText="1"/>
      <protection locked="0"/>
    </xf>
    <xf numFmtId="0" fontId="15" fillId="0" borderId="0" xfId="0" applyFont="1" applyAlignment="1" applyProtection="1">
      <alignment vertical="center"/>
      <protection locked="0"/>
    </xf>
    <xf numFmtId="0" fontId="15" fillId="26" borderId="103" xfId="0" applyFont="1" applyFill="1" applyBorder="1" applyAlignment="1" applyProtection="1">
      <alignment horizontal="center" vertical="center" wrapText="1"/>
      <protection locked="0"/>
    </xf>
    <xf numFmtId="0" fontId="46" fillId="0" borderId="85" xfId="0" applyFont="1" applyBorder="1" applyAlignment="1" applyProtection="1">
      <alignment horizontal="left" vertical="center"/>
      <protection locked="0"/>
    </xf>
    <xf numFmtId="0" fontId="46" fillId="0" borderId="12" xfId="0" applyFont="1" applyBorder="1" applyAlignment="1" applyProtection="1">
      <alignment vertical="center"/>
      <protection locked="0"/>
    </xf>
    <xf numFmtId="2" fontId="46" fillId="0" borderId="85" xfId="0" applyNumberFormat="1" applyFont="1" applyBorder="1" applyAlignment="1" applyProtection="1">
      <alignment horizontal="left" vertical="center"/>
      <protection locked="0"/>
    </xf>
    <xf numFmtId="2" fontId="46" fillId="0" borderId="85" xfId="0" applyNumberFormat="1" applyFont="1" applyFill="1" applyBorder="1" applyAlignment="1" applyProtection="1">
      <alignment horizontal="left" vertical="center"/>
      <protection locked="0"/>
    </xf>
    <xf numFmtId="4" fontId="46" fillId="0" borderId="85" xfId="0" applyNumberFormat="1" applyFont="1" applyFill="1" applyBorder="1" applyAlignment="1" applyProtection="1">
      <alignment vertical="center"/>
      <protection locked="0"/>
    </xf>
    <xf numFmtId="2" fontId="46" fillId="0" borderId="85" xfId="0" applyNumberFormat="1" applyFont="1" applyFill="1" applyBorder="1" applyAlignment="1" applyProtection="1">
      <alignment vertical="center"/>
      <protection locked="0"/>
    </xf>
    <xf numFmtId="2" fontId="45" fillId="26" borderId="85" xfId="0" applyNumberFormat="1" applyFont="1" applyFill="1" applyBorder="1" applyAlignment="1" applyProtection="1">
      <alignment horizontal="left" vertical="center"/>
      <protection locked="0"/>
    </xf>
    <xf numFmtId="2" fontId="45" fillId="26" borderId="78" xfId="0" applyNumberFormat="1" applyFont="1" applyFill="1" applyBorder="1" applyAlignment="1" applyProtection="1">
      <alignment horizontal="left" vertical="center"/>
      <protection locked="0"/>
    </xf>
    <xf numFmtId="2" fontId="45" fillId="26" borderId="94" xfId="0" applyNumberFormat="1" applyFont="1" applyFill="1" applyBorder="1" applyAlignment="1" applyProtection="1">
      <alignment horizontal="left" vertical="center"/>
      <protection locked="0"/>
    </xf>
    <xf numFmtId="2" fontId="46" fillId="0" borderId="86" xfId="0" applyNumberFormat="1" applyFont="1" applyFill="1" applyBorder="1" applyAlignment="1" applyProtection="1">
      <alignment vertical="center"/>
      <protection locked="0"/>
    </xf>
    <xf numFmtId="0" fontId="46" fillId="0" borderId="16" xfId="0" applyFont="1" applyFill="1" applyBorder="1" applyAlignment="1" applyProtection="1">
      <alignment vertical="center"/>
      <protection locked="0"/>
    </xf>
    <xf numFmtId="0" fontId="46" fillId="0" borderId="16" xfId="0" applyFont="1" applyFill="1" applyBorder="1" applyAlignment="1" applyProtection="1">
      <alignment horizontal="center" vertical="center" wrapText="1"/>
      <protection locked="0"/>
    </xf>
    <xf numFmtId="0" fontId="46" fillId="0" borderId="16" xfId="0" applyFont="1" applyFill="1" applyBorder="1" applyAlignment="1" applyProtection="1">
      <alignment horizontal="center" vertical="center"/>
      <protection locked="0"/>
    </xf>
    <xf numFmtId="0" fontId="46" fillId="0" borderId="74" xfId="0" applyFont="1" applyFill="1" applyBorder="1" applyAlignment="1" applyProtection="1">
      <alignment horizontal="center" vertical="center"/>
      <protection locked="0"/>
    </xf>
    <xf numFmtId="0" fontId="45" fillId="26" borderId="104" xfId="0" applyFont="1" applyFill="1" applyBorder="1" applyAlignment="1" applyProtection="1">
      <alignment horizontal="center" vertical="center"/>
      <protection locked="0"/>
    </xf>
    <xf numFmtId="0" fontId="45" fillId="26" borderId="45" xfId="0" applyFont="1" applyFill="1" applyBorder="1" applyAlignment="1" applyProtection="1">
      <alignment horizontal="center" vertical="center"/>
      <protection locked="0"/>
    </xf>
    <xf numFmtId="0" fontId="7" fillId="0" borderId="0" xfId="0" applyFont="1" applyAlignment="1" applyProtection="1">
      <alignment horizontal="center" wrapText="1"/>
      <protection locked="0"/>
    </xf>
    <xf numFmtId="0" fontId="7" fillId="0" borderId="0" xfId="0" applyFont="1" applyAlignment="1" applyProtection="1">
      <alignment horizontal="center" vertical="center"/>
      <protection locked="0"/>
    </xf>
    <xf numFmtId="0" fontId="45" fillId="26" borderId="44" xfId="0" applyFont="1" applyFill="1" applyBorder="1" applyAlignment="1" applyProtection="1">
      <alignment horizontal="center" vertical="center"/>
    </xf>
    <xf numFmtId="0" fontId="46" fillId="0" borderId="12" xfId="0" applyFont="1" applyFill="1" applyBorder="1" applyAlignment="1" applyProtection="1">
      <alignment horizontal="left" vertical="center" wrapText="1"/>
      <protection locked="0"/>
    </xf>
    <xf numFmtId="0" fontId="46" fillId="0" borderId="12" xfId="0" applyFont="1" applyBorder="1" applyAlignment="1" applyProtection="1">
      <alignment horizontal="left" vertical="center" wrapText="1"/>
      <protection locked="0"/>
    </xf>
    <xf numFmtId="0" fontId="46" fillId="0" borderId="12" xfId="0" applyFont="1" applyBorder="1" applyAlignment="1" applyProtection="1">
      <alignment horizontal="center" vertical="center"/>
      <protection locked="0"/>
    </xf>
    <xf numFmtId="0" fontId="15" fillId="26" borderId="89" xfId="0" applyFont="1" applyFill="1" applyBorder="1" applyAlignment="1" applyProtection="1">
      <alignment horizontal="center" vertical="center"/>
      <protection locked="0"/>
    </xf>
    <xf numFmtId="0" fontId="15" fillId="26" borderId="90" xfId="0" applyFont="1" applyFill="1" applyBorder="1" applyAlignment="1" applyProtection="1">
      <alignment horizontal="center" vertical="center"/>
      <protection locked="0"/>
    </xf>
    <xf numFmtId="0" fontId="46" fillId="26" borderId="45" xfId="0" applyFont="1" applyFill="1" applyBorder="1" applyAlignment="1" applyProtection="1">
      <alignment horizontal="center" vertical="center"/>
      <protection locked="0"/>
    </xf>
    <xf numFmtId="0" fontId="46" fillId="0" borderId="12" xfId="0" applyFont="1" applyBorder="1" applyAlignment="1" applyProtection="1">
      <alignment horizontal="center" vertical="center" wrapText="1"/>
      <protection locked="0"/>
    </xf>
    <xf numFmtId="0" fontId="15" fillId="26" borderId="89" xfId="0" applyFont="1" applyFill="1" applyBorder="1" applyAlignment="1" applyProtection="1">
      <alignment horizontal="center" vertical="center" wrapText="1"/>
      <protection locked="0"/>
    </xf>
    <xf numFmtId="0" fontId="15" fillId="26" borderId="97" xfId="0" applyFont="1" applyFill="1" applyBorder="1" applyAlignment="1" applyProtection="1">
      <alignment horizontal="center" vertical="center" wrapText="1"/>
      <protection locked="0"/>
    </xf>
    <xf numFmtId="0" fontId="15" fillId="26" borderId="19" xfId="0" applyFont="1" applyFill="1" applyBorder="1" applyAlignment="1" applyProtection="1">
      <alignment horizontal="left" vertical="center"/>
      <protection locked="0"/>
    </xf>
    <xf numFmtId="166" fontId="46" fillId="0" borderId="11" xfId="0" applyNumberFormat="1" applyFont="1" applyBorder="1" applyAlignment="1" applyProtection="1">
      <alignment horizontal="center" vertical="center"/>
      <protection locked="0"/>
    </xf>
    <xf numFmtId="0" fontId="15" fillId="26" borderId="45" xfId="0" applyFont="1" applyFill="1" applyBorder="1" applyAlignment="1" applyProtection="1">
      <alignment horizontal="center" vertical="center"/>
      <protection locked="0"/>
    </xf>
    <xf numFmtId="0" fontId="46" fillId="0" borderId="81" xfId="0" applyFont="1" applyBorder="1" applyAlignment="1" applyProtection="1">
      <alignment horizontal="center" vertical="center"/>
      <protection locked="0"/>
    </xf>
    <xf numFmtId="0" fontId="15" fillId="26" borderId="81" xfId="0" applyFont="1" applyFill="1" applyBorder="1" applyAlignment="1" applyProtection="1">
      <alignment horizontal="left" vertical="center"/>
      <protection locked="0"/>
    </xf>
    <xf numFmtId="0" fontId="15" fillId="26" borderId="80" xfId="0" applyFont="1" applyFill="1" applyBorder="1" applyAlignment="1" applyProtection="1">
      <alignment horizontal="left" vertical="center"/>
      <protection locked="0"/>
    </xf>
    <xf numFmtId="0" fontId="15" fillId="26" borderId="10" xfId="0" applyFont="1" applyFill="1" applyBorder="1" applyAlignment="1" applyProtection="1">
      <alignment horizontal="left" vertical="center"/>
      <protection locked="0"/>
    </xf>
    <xf numFmtId="0" fontId="15" fillId="26" borderId="95" xfId="0" applyFont="1" applyFill="1" applyBorder="1" applyAlignment="1" applyProtection="1">
      <alignment horizontal="left" vertical="center"/>
      <protection locked="0"/>
    </xf>
    <xf numFmtId="0" fontId="13" fillId="26" borderId="45" xfId="0" applyFont="1" applyFill="1" applyBorder="1" applyAlignment="1" applyProtection="1">
      <alignment horizontal="center" vertical="center"/>
      <protection locked="0"/>
    </xf>
    <xf numFmtId="0" fontId="99" fillId="0" borderId="18" xfId="0" applyFont="1" applyBorder="1" applyAlignment="1" applyProtection="1">
      <alignment horizontal="center" vertical="center"/>
    </xf>
    <xf numFmtId="0" fontId="46" fillId="0" borderId="12" xfId="0" applyFont="1" applyFill="1" applyBorder="1" applyAlignment="1" applyProtection="1">
      <alignment horizontal="left" vertical="center" wrapText="1"/>
      <protection locked="0"/>
    </xf>
    <xf numFmtId="0" fontId="46" fillId="0" borderId="12" xfId="0" applyFont="1" applyBorder="1" applyAlignment="1" applyProtection="1">
      <alignment horizontal="left" vertical="center" wrapText="1"/>
      <protection locked="0"/>
    </xf>
    <xf numFmtId="0" fontId="46" fillId="0" borderId="12" xfId="0" applyFont="1" applyBorder="1" applyAlignment="1" applyProtection="1">
      <alignment horizontal="center" vertical="center"/>
      <protection locked="0"/>
    </xf>
    <xf numFmtId="0" fontId="15" fillId="26" borderId="89" xfId="0" applyFont="1" applyFill="1" applyBorder="1" applyAlignment="1" applyProtection="1">
      <alignment horizontal="center" vertical="center"/>
      <protection locked="0"/>
    </xf>
    <xf numFmtId="0" fontId="15" fillId="26" borderId="90" xfId="0" applyFont="1" applyFill="1" applyBorder="1" applyAlignment="1" applyProtection="1">
      <alignment horizontal="center" vertical="center"/>
      <protection locked="0"/>
    </xf>
    <xf numFmtId="0" fontId="46" fillId="0" borderId="12" xfId="0" applyFont="1" applyBorder="1" applyAlignment="1" applyProtection="1">
      <alignment horizontal="center" vertical="center" wrapText="1"/>
      <protection locked="0"/>
    </xf>
    <xf numFmtId="0" fontId="15" fillId="26" borderId="89" xfId="0" applyFont="1" applyFill="1" applyBorder="1" applyAlignment="1" applyProtection="1">
      <alignment horizontal="center" vertical="center" wrapText="1"/>
      <protection locked="0"/>
    </xf>
    <xf numFmtId="0" fontId="13" fillId="26" borderId="45" xfId="0" applyFont="1" applyFill="1" applyBorder="1" applyAlignment="1" applyProtection="1">
      <alignment horizontal="center" vertical="center" wrapText="1"/>
      <protection locked="0"/>
    </xf>
    <xf numFmtId="0" fontId="15" fillId="26" borderId="12" xfId="0" applyFont="1" applyFill="1" applyBorder="1" applyAlignment="1">
      <alignment horizontal="center" vertical="center"/>
    </xf>
    <xf numFmtId="0" fontId="15" fillId="26" borderId="89" xfId="0" applyFont="1" applyFill="1" applyBorder="1" applyAlignment="1">
      <alignment horizontal="center" vertical="center"/>
    </xf>
    <xf numFmtId="0" fontId="15" fillId="26" borderId="133" xfId="0" applyFont="1" applyFill="1" applyBorder="1" applyAlignment="1" applyProtection="1">
      <alignment horizontal="center" vertical="center" wrapText="1"/>
      <protection locked="0"/>
    </xf>
    <xf numFmtId="0" fontId="46" fillId="0" borderId="12" xfId="0" applyFont="1" applyBorder="1" applyAlignment="1" applyProtection="1">
      <alignment horizontal="left" vertical="center"/>
      <protection locked="0"/>
    </xf>
    <xf numFmtId="0" fontId="15" fillId="26" borderId="43" xfId="0" applyFont="1" applyFill="1" applyBorder="1" applyAlignment="1" applyProtection="1">
      <alignment horizontal="center" vertical="center"/>
      <protection locked="0"/>
    </xf>
    <xf numFmtId="0" fontId="15" fillId="26" borderId="120" xfId="0" applyFont="1" applyFill="1" applyBorder="1" applyAlignment="1" applyProtection="1">
      <alignment horizontal="center" vertical="center"/>
      <protection locked="0"/>
    </xf>
    <xf numFmtId="0" fontId="13" fillId="0" borderId="0" xfId="0" applyFont="1" applyAlignment="1" applyProtection="1">
      <alignment horizontal="right" vertical="center"/>
      <protection locked="0"/>
    </xf>
    <xf numFmtId="0" fontId="15" fillId="26" borderId="97" xfId="0" applyFont="1" applyFill="1" applyBorder="1" applyAlignment="1" applyProtection="1">
      <alignment horizontal="center" vertical="center" wrapText="1"/>
      <protection locked="0"/>
    </xf>
    <xf numFmtId="0" fontId="99" fillId="0" borderId="12" xfId="0" applyFont="1" applyBorder="1" applyAlignment="1" applyProtection="1">
      <alignment horizontal="center" vertical="center"/>
      <protection locked="0"/>
    </xf>
    <xf numFmtId="0" fontId="99" fillId="0" borderId="12" xfId="0" applyFont="1" applyFill="1" applyBorder="1" applyAlignment="1" applyProtection="1">
      <alignment horizontal="center" vertical="center"/>
      <protection locked="0"/>
    </xf>
    <xf numFmtId="0" fontId="46" fillId="0" borderId="16" xfId="0" applyFont="1" applyFill="1" applyBorder="1" applyAlignment="1" applyProtection="1">
      <alignment horizontal="left" vertical="center" wrapText="1"/>
      <protection locked="0"/>
    </xf>
    <xf numFmtId="0" fontId="46" fillId="0" borderId="18" xfId="0" applyFont="1" applyFill="1" applyBorder="1" applyAlignment="1" applyProtection="1">
      <alignment horizontal="left" vertical="center" wrapText="1"/>
      <protection locked="0"/>
    </xf>
    <xf numFmtId="4" fontId="45" fillId="26" borderId="85" xfId="0" applyNumberFormat="1" applyFont="1" applyFill="1" applyBorder="1" applyAlignment="1" applyProtection="1">
      <alignment horizontal="left" vertical="center"/>
      <protection locked="0"/>
    </xf>
    <xf numFmtId="4" fontId="15" fillId="26" borderId="19" xfId="0" applyNumberFormat="1" applyFont="1" applyFill="1" applyBorder="1" applyAlignment="1" applyProtection="1">
      <alignment horizontal="left" vertical="center"/>
      <protection locked="0"/>
    </xf>
    <xf numFmtId="4" fontId="45" fillId="26" borderId="78" xfId="0" applyNumberFormat="1" applyFont="1" applyFill="1" applyBorder="1" applyAlignment="1" applyProtection="1">
      <alignment horizontal="left" vertical="center"/>
      <protection locked="0"/>
    </xf>
    <xf numFmtId="4" fontId="45" fillId="26" borderId="94" xfId="0" applyNumberFormat="1" applyFont="1" applyFill="1" applyBorder="1" applyAlignment="1" applyProtection="1">
      <alignment horizontal="left" vertical="center"/>
      <protection locked="0"/>
    </xf>
    <xf numFmtId="0" fontId="46" fillId="0" borderId="74" xfId="0" applyFont="1" applyFill="1" applyBorder="1" applyAlignment="1" applyProtection="1">
      <alignment horizontal="left" vertical="center"/>
      <protection locked="0"/>
    </xf>
    <xf numFmtId="0" fontId="31" fillId="26" borderId="44" xfId="0" applyFont="1" applyFill="1" applyBorder="1" applyAlignment="1" applyProtection="1">
      <alignment horizontal="center" vertical="center"/>
      <protection locked="0"/>
    </xf>
    <xf numFmtId="0" fontId="0" fillId="0" borderId="0" xfId="0" applyAlignment="1" applyProtection="1">
      <alignment horizontal="center" wrapText="1"/>
      <protection locked="0"/>
    </xf>
    <xf numFmtId="0" fontId="7" fillId="26" borderId="0" xfId="43" applyFont="1" applyFill="1" applyAlignment="1">
      <alignment vertical="center" wrapText="1"/>
    </xf>
    <xf numFmtId="0" fontId="93" fillId="26" borderId="0" xfId="43" applyFont="1" applyFill="1" applyAlignment="1">
      <alignment vertical="center" wrapText="1"/>
    </xf>
    <xf numFmtId="0" fontId="46" fillId="0" borderId="15" xfId="0" applyFont="1" applyBorder="1" applyAlignment="1" applyProtection="1">
      <alignment horizontal="left" vertical="center"/>
      <protection locked="0"/>
    </xf>
    <xf numFmtId="0" fontId="99" fillId="0" borderId="12" xfId="0" applyFont="1" applyBorder="1" applyAlignment="1" applyProtection="1">
      <alignment horizontal="left" vertical="center"/>
      <protection locked="0"/>
    </xf>
    <xf numFmtId="0" fontId="46" fillId="0" borderId="12" xfId="0" applyFont="1" applyFill="1" applyBorder="1" applyAlignment="1" applyProtection="1">
      <alignment horizontal="left" vertical="center" wrapText="1"/>
      <protection locked="0"/>
    </xf>
    <xf numFmtId="0" fontId="46" fillId="0" borderId="12" xfId="0" applyFont="1" applyBorder="1" applyAlignment="1" applyProtection="1">
      <alignment horizontal="left" vertical="center" wrapText="1"/>
      <protection locked="0"/>
    </xf>
    <xf numFmtId="0" fontId="46" fillId="0" borderId="18" xfId="0" applyFont="1" applyBorder="1" applyAlignment="1" applyProtection="1">
      <alignment horizontal="left" vertical="center" wrapText="1"/>
      <protection locked="0"/>
    </xf>
    <xf numFmtId="0" fontId="15" fillId="26" borderId="100" xfId="0" applyFont="1" applyFill="1" applyBorder="1" applyAlignment="1" applyProtection="1">
      <alignment horizontal="center" vertical="center" wrapText="1"/>
      <protection locked="0"/>
    </xf>
    <xf numFmtId="0" fontId="46" fillId="0" borderId="12" xfId="0" applyFont="1" applyBorder="1" applyAlignment="1" applyProtection="1">
      <alignment horizontal="center" vertical="center"/>
      <protection locked="0"/>
    </xf>
    <xf numFmtId="0" fontId="15" fillId="26" borderId="89" xfId="0" applyFont="1" applyFill="1" applyBorder="1" applyAlignment="1" applyProtection="1">
      <alignment horizontal="center" vertical="center"/>
      <protection locked="0"/>
    </xf>
    <xf numFmtId="0" fontId="15" fillId="26" borderId="90" xfId="0" applyFont="1" applyFill="1" applyBorder="1" applyAlignment="1" applyProtection="1">
      <alignment horizontal="center" vertical="center"/>
      <protection locked="0"/>
    </xf>
    <xf numFmtId="0" fontId="46" fillId="0" borderId="12" xfId="0" applyFont="1" applyBorder="1" applyAlignment="1" applyProtection="1">
      <alignment horizontal="center" vertical="center" wrapText="1"/>
      <protection locked="0"/>
    </xf>
    <xf numFmtId="0" fontId="15" fillId="26" borderId="89" xfId="0" applyFont="1" applyFill="1" applyBorder="1" applyAlignment="1" applyProtection="1">
      <alignment horizontal="center" vertical="center" wrapText="1"/>
      <protection locked="0"/>
    </xf>
    <xf numFmtId="0" fontId="15" fillId="26" borderId="44" xfId="0" applyFont="1" applyFill="1" applyBorder="1" applyAlignment="1" applyProtection="1">
      <alignment horizontal="right" vertical="center" wrapText="1"/>
      <protection locked="0"/>
    </xf>
    <xf numFmtId="0" fontId="15" fillId="26" borderId="12" xfId="0" applyFont="1" applyFill="1" applyBorder="1" applyAlignment="1" applyProtection="1">
      <alignment horizontal="right" vertical="center" wrapText="1"/>
      <protection locked="0"/>
    </xf>
    <xf numFmtId="0" fontId="15" fillId="26" borderId="97" xfId="0" applyFont="1" applyFill="1" applyBorder="1" applyAlignment="1" applyProtection="1">
      <alignment horizontal="center" vertical="center" wrapText="1"/>
      <protection locked="0"/>
    </xf>
    <xf numFmtId="0" fontId="13" fillId="26" borderId="12" xfId="0" applyFont="1" applyFill="1" applyBorder="1" applyAlignment="1" applyProtection="1">
      <alignment horizontal="center" vertical="center"/>
      <protection locked="0"/>
    </xf>
    <xf numFmtId="0" fontId="15" fillId="26" borderId="120" xfId="0" applyFont="1" applyFill="1" applyBorder="1" applyAlignment="1" applyProtection="1">
      <alignment horizontal="center" vertical="center"/>
      <protection locked="0"/>
    </xf>
    <xf numFmtId="0" fontId="15" fillId="26" borderId="133" xfId="0" applyFont="1" applyFill="1" applyBorder="1" applyAlignment="1" applyProtection="1">
      <alignment horizontal="center" vertical="center" wrapText="1"/>
      <protection locked="0"/>
    </xf>
    <xf numFmtId="0" fontId="15" fillId="26" borderId="19" xfId="0" applyFont="1" applyFill="1" applyBorder="1" applyAlignment="1" applyProtection="1">
      <alignment horizontal="left" vertical="center"/>
      <protection locked="0"/>
    </xf>
    <xf numFmtId="0" fontId="33" fillId="0" borderId="0" xfId="0" applyFont="1" applyAlignment="1" applyProtection="1">
      <alignment vertical="center"/>
      <protection locked="0"/>
    </xf>
    <xf numFmtId="0" fontId="21" fillId="0" borderId="0" xfId="0" applyFont="1" applyProtection="1">
      <protection locked="0"/>
    </xf>
    <xf numFmtId="0" fontId="22" fillId="0" borderId="0" xfId="0" applyFont="1" applyProtection="1">
      <protection locked="0"/>
    </xf>
    <xf numFmtId="0" fontId="99" fillId="0" borderId="12" xfId="0" applyFont="1" applyBorder="1" applyAlignment="1" applyProtection="1">
      <alignment vertical="center"/>
      <protection locked="0"/>
    </xf>
    <xf numFmtId="0" fontId="99" fillId="0" borderId="12" xfId="0" applyFont="1" applyBorder="1" applyAlignment="1" applyProtection="1">
      <alignment horizontal="left" vertical="center" wrapText="1"/>
      <protection locked="0"/>
    </xf>
    <xf numFmtId="0" fontId="6" fillId="0" borderId="0" xfId="0" applyFont="1" applyBorder="1" applyProtection="1">
      <protection locked="0"/>
    </xf>
    <xf numFmtId="0" fontId="15" fillId="26" borderId="140" xfId="0" applyFont="1" applyFill="1" applyBorder="1" applyAlignment="1" applyProtection="1">
      <alignment horizontal="right"/>
      <protection locked="0"/>
    </xf>
    <xf numFmtId="0" fontId="15" fillId="26" borderId="141" xfId="0" applyFont="1" applyFill="1" applyBorder="1" applyAlignment="1" applyProtection="1">
      <alignment horizontal="right" vertical="center"/>
      <protection locked="0"/>
    </xf>
    <xf numFmtId="0" fontId="6" fillId="0" borderId="14" xfId="0" applyFont="1" applyBorder="1" applyProtection="1">
      <protection locked="0"/>
    </xf>
    <xf numFmtId="2" fontId="46" fillId="0" borderId="11" xfId="0" quotePrefix="1" applyNumberFormat="1" applyFont="1" applyBorder="1" applyAlignment="1" applyProtection="1">
      <alignment horizontal="center" vertical="center"/>
      <protection locked="0"/>
    </xf>
    <xf numFmtId="0" fontId="15" fillId="26" borderId="15" xfId="0" applyFont="1" applyFill="1" applyBorder="1" applyAlignment="1" applyProtection="1">
      <alignment horizontal="left" vertical="center" wrapText="1"/>
      <protection locked="0"/>
    </xf>
    <xf numFmtId="0" fontId="15" fillId="26" borderId="45" xfId="0" applyFont="1" applyFill="1" applyBorder="1" applyAlignment="1" applyProtection="1">
      <alignment horizontal="right" vertical="center" wrapText="1"/>
      <protection locked="0"/>
    </xf>
    <xf numFmtId="0" fontId="15" fillId="0" borderId="45" xfId="0" applyFont="1" applyBorder="1" applyAlignment="1" applyProtection="1">
      <alignment vertical="center"/>
      <protection locked="0"/>
    </xf>
    <xf numFmtId="0" fontId="15" fillId="0" borderId="75" xfId="0" applyFont="1" applyBorder="1" applyAlignment="1" applyProtection="1">
      <alignment vertical="center"/>
      <protection locked="0"/>
    </xf>
    <xf numFmtId="0" fontId="15" fillId="26" borderId="12" xfId="0" applyFont="1" applyFill="1" applyBorder="1" applyAlignment="1" applyProtection="1">
      <alignment horizontal="center" vertical="center" wrapText="1"/>
    </xf>
    <xf numFmtId="0" fontId="45" fillId="0" borderId="12" xfId="0" applyFont="1" applyBorder="1" applyAlignment="1" applyProtection="1">
      <alignment horizontal="center" vertical="center" wrapText="1"/>
    </xf>
    <xf numFmtId="0" fontId="15" fillId="26" borderId="44" xfId="0" applyFont="1" applyFill="1" applyBorder="1" applyAlignment="1" applyProtection="1">
      <alignment horizontal="center" vertical="center" wrapText="1"/>
    </xf>
    <xf numFmtId="9" fontId="46" fillId="0" borderId="12" xfId="0" applyNumberFormat="1" applyFont="1" applyBorder="1" applyAlignment="1" applyProtection="1">
      <alignment horizontal="center" vertical="center" wrapText="1"/>
    </xf>
    <xf numFmtId="0" fontId="7" fillId="26" borderId="0" xfId="43" applyFont="1" applyFill="1" applyAlignment="1">
      <alignment horizontal="left" wrapText="1"/>
    </xf>
    <xf numFmtId="0" fontId="7" fillId="26" borderId="0" xfId="48" applyFont="1" applyFill="1" applyAlignment="1">
      <alignment horizontal="left" vertical="top" wrapText="1"/>
    </xf>
    <xf numFmtId="0" fontId="93" fillId="26" borderId="0" xfId="48" applyFont="1" applyFill="1" applyAlignment="1">
      <alignment horizontal="left" vertical="top" wrapText="1"/>
    </xf>
    <xf numFmtId="0" fontId="7" fillId="26" borderId="0" xfId="48" applyFont="1" applyFill="1" applyAlignment="1">
      <alignment vertical="top"/>
    </xf>
    <xf numFmtId="0" fontId="93" fillId="26" borderId="0" xfId="48" applyFont="1" applyFill="1" applyAlignment="1">
      <alignment vertical="top"/>
    </xf>
    <xf numFmtId="0" fontId="6" fillId="0" borderId="0" xfId="0" applyFont="1" applyFill="1" applyProtection="1">
      <protection locked="0"/>
    </xf>
    <xf numFmtId="2" fontId="7" fillId="0" borderId="0" xfId="0" applyNumberFormat="1" applyFont="1" applyFill="1" applyBorder="1" applyAlignment="1" applyProtection="1">
      <alignment horizontal="right" vertical="center"/>
      <protection locked="0"/>
    </xf>
    <xf numFmtId="2" fontId="7" fillId="0" borderId="0" xfId="0" quotePrefix="1" applyNumberFormat="1" applyFont="1" applyFill="1" applyBorder="1" applyAlignment="1" applyProtection="1">
      <alignment horizontal="right" vertical="center"/>
      <protection locked="0"/>
    </xf>
    <xf numFmtId="2" fontId="99" fillId="0" borderId="11" xfId="0" quotePrefix="1" applyNumberFormat="1" applyFont="1" applyBorder="1" applyAlignment="1" applyProtection="1">
      <alignment horizontal="center" vertical="center"/>
      <protection locked="0"/>
    </xf>
    <xf numFmtId="0" fontId="99" fillId="0" borderId="12" xfId="0" applyFont="1" applyBorder="1" applyAlignment="1" applyProtection="1">
      <alignment horizontal="center" vertical="center" wrapText="1"/>
      <protection locked="0"/>
    </xf>
    <xf numFmtId="0" fontId="61" fillId="0" borderId="0" xfId="0" applyFont="1" applyAlignment="1" applyProtection="1">
      <alignment horizontal="center"/>
      <protection locked="0"/>
    </xf>
    <xf numFmtId="0" fontId="57" fillId="0" borderId="12" xfId="0" applyFont="1" applyBorder="1" applyAlignment="1" applyProtection="1">
      <alignment horizontal="center" vertical="center"/>
      <protection locked="0"/>
    </xf>
    <xf numFmtId="0" fontId="99" fillId="0" borderId="12" xfId="0" applyFont="1" applyBorder="1" applyAlignment="1" applyProtection="1">
      <alignment horizontal="center" vertical="center"/>
      <protection locked="0"/>
    </xf>
    <xf numFmtId="0" fontId="7" fillId="0" borderId="0" xfId="0" applyFont="1" applyAlignment="1" applyProtection="1">
      <alignment wrapText="1"/>
      <protection locked="0"/>
    </xf>
    <xf numFmtId="0" fontId="4" fillId="0" borderId="0" xfId="0" applyFont="1" applyBorder="1" applyProtection="1">
      <protection locked="0"/>
    </xf>
    <xf numFmtId="0" fontId="4" fillId="0" borderId="0" xfId="0" applyFont="1" applyFill="1" applyBorder="1" applyProtection="1">
      <protection locked="0"/>
    </xf>
    <xf numFmtId="0" fontId="0" fillId="0" borderId="0" xfId="0" applyBorder="1" applyProtection="1">
      <protection locked="0"/>
    </xf>
    <xf numFmtId="0" fontId="0" fillId="0" borderId="0" xfId="0" applyAlignment="1" applyProtection="1">
      <alignment wrapText="1"/>
      <protection locked="0"/>
    </xf>
    <xf numFmtId="0" fontId="4" fillId="0" borderId="0" xfId="0" applyFont="1" applyAlignment="1" applyProtection="1">
      <alignment wrapText="1"/>
      <protection locked="0"/>
    </xf>
    <xf numFmtId="0" fontId="3" fillId="0" borderId="0" xfId="43" applyFont="1" applyProtection="1">
      <protection locked="0"/>
    </xf>
    <xf numFmtId="0" fontId="3" fillId="0" borderId="0" xfId="43" applyFont="1" applyAlignment="1" applyProtection="1">
      <alignment vertical="top" wrapText="1"/>
      <protection locked="0"/>
    </xf>
    <xf numFmtId="0" fontId="7" fillId="0" borderId="0" xfId="43" applyFont="1" applyProtection="1">
      <protection locked="0"/>
    </xf>
    <xf numFmtId="49" fontId="7" fillId="0" borderId="0" xfId="43" applyNumberFormat="1" applyFont="1" applyAlignment="1" applyProtection="1">
      <alignment horizontal="left" vertical="top" wrapText="1" indent="1"/>
      <protection locked="0"/>
    </xf>
    <xf numFmtId="0" fontId="7" fillId="0" borderId="0" xfId="43" applyFont="1" applyAlignment="1" applyProtection="1">
      <alignment horizontal="left" vertical="top" wrapText="1" indent="1"/>
      <protection locked="0"/>
    </xf>
    <xf numFmtId="49" fontId="7" fillId="0" borderId="0" xfId="43" applyNumberFormat="1" applyFont="1" applyAlignment="1" applyProtection="1">
      <alignment horizontal="left" vertical="top" wrapText="1" indent="2"/>
      <protection locked="0"/>
    </xf>
    <xf numFmtId="0" fontId="93" fillId="0" borderId="0" xfId="43" applyFont="1" applyAlignment="1" applyProtection="1">
      <alignment vertical="top" wrapText="1"/>
      <protection locked="0"/>
    </xf>
    <xf numFmtId="0" fontId="3" fillId="0" borderId="0" xfId="43" applyFont="1" applyAlignment="1" applyProtection="1">
      <alignment horizontal="left" vertical="top" wrapText="1" indent="1"/>
      <protection locked="0"/>
    </xf>
    <xf numFmtId="0" fontId="3" fillId="0" borderId="0" xfId="43" applyFont="1" applyAlignment="1" applyProtection="1">
      <alignment horizontal="left" vertical="top" wrapText="1"/>
      <protection locked="0"/>
    </xf>
    <xf numFmtId="0" fontId="7" fillId="0" borderId="0" xfId="43" applyFont="1" applyAlignment="1" applyProtection="1">
      <alignment horizontal="left" vertical="top" wrapText="1"/>
      <protection locked="0"/>
    </xf>
    <xf numFmtId="0" fontId="94" fillId="0" borderId="0" xfId="0" applyFont="1" applyFill="1" applyBorder="1" applyAlignment="1" applyProtection="1">
      <alignment horizontal="left" vertical="center" wrapText="1"/>
      <protection locked="0"/>
    </xf>
    <xf numFmtId="0" fontId="5" fillId="0" borderId="0" xfId="0" applyFont="1" applyBorder="1" applyAlignment="1" applyProtection="1">
      <alignment horizontal="right" vertical="center" wrapText="1"/>
      <protection locked="0"/>
    </xf>
    <xf numFmtId="0" fontId="4" fillId="0" borderId="0" xfId="0" applyFont="1" applyFill="1" applyBorder="1" applyAlignment="1" applyProtection="1">
      <alignment vertical="center"/>
      <protection locked="0"/>
    </xf>
    <xf numFmtId="164" fontId="4" fillId="0" borderId="0" xfId="0" applyNumberFormat="1" applyFont="1" applyAlignment="1" applyProtection="1">
      <alignment horizontal="left"/>
      <protection locked="0"/>
    </xf>
    <xf numFmtId="0" fontId="3" fillId="0" borderId="0" xfId="43" applyFill="1" applyProtection="1">
      <protection locked="0"/>
    </xf>
    <xf numFmtId="0" fontId="3" fillId="0" borderId="0" xfId="43" applyFill="1" applyAlignment="1" applyProtection="1">
      <alignment vertical="center" wrapText="1"/>
      <protection locked="0"/>
    </xf>
    <xf numFmtId="0" fontId="3" fillId="0" borderId="0" xfId="43" applyFill="1" applyAlignment="1" applyProtection="1">
      <alignment horizontal="left"/>
      <protection locked="0"/>
    </xf>
    <xf numFmtId="0" fontId="4" fillId="0" borderId="0" xfId="0" applyFont="1" applyAlignment="1"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vertical="center" wrapText="1"/>
      <protection locked="0"/>
    </xf>
    <xf numFmtId="0" fontId="3" fillId="0" borderId="0" xfId="0" applyFont="1" applyBorder="1" applyAlignment="1" applyProtection="1">
      <protection locked="0"/>
    </xf>
    <xf numFmtId="0" fontId="7" fillId="0" borderId="0" xfId="0" applyFont="1" applyFill="1" applyBorder="1" applyAlignment="1" applyProtection="1">
      <alignment horizontal="right" vertical="center"/>
      <protection locked="0"/>
    </xf>
    <xf numFmtId="0" fontId="7" fillId="0" borderId="0" xfId="0" applyFont="1" applyFill="1" applyBorder="1" applyAlignment="1" applyProtection="1">
      <alignment horizontal="center" vertical="center"/>
      <protection locked="0"/>
    </xf>
    <xf numFmtId="0" fontId="11" fillId="0" borderId="0" xfId="0" applyFont="1" applyFill="1" applyBorder="1" applyAlignment="1" applyProtection="1">
      <alignment horizontal="left" vertical="center"/>
      <protection locked="0"/>
    </xf>
    <xf numFmtId="0" fontId="25" fillId="0" borderId="0" xfId="0" applyFont="1" applyBorder="1" applyProtection="1">
      <protection locked="0"/>
    </xf>
    <xf numFmtId="0" fontId="25" fillId="0" borderId="0" xfId="0" applyFont="1" applyProtection="1">
      <protection locked="0"/>
    </xf>
    <xf numFmtId="0" fontId="3" fillId="0" borderId="0" xfId="43" applyFont="1" applyAlignment="1" applyProtection="1">
      <alignment horizontal="left" vertical="top" wrapText="1" indent="4"/>
      <protection locked="0"/>
    </xf>
    <xf numFmtId="0" fontId="3" fillId="0" borderId="0" xfId="43" applyFont="1" applyFill="1" applyAlignment="1" applyProtection="1">
      <alignment horizontal="left" vertical="top" wrapText="1"/>
      <protection locked="0"/>
    </xf>
    <xf numFmtId="0" fontId="7" fillId="0" borderId="0" xfId="43" applyFont="1" applyBorder="1" applyAlignment="1" applyProtection="1">
      <alignment horizontal="left" vertical="top" wrapText="1" indent="1"/>
      <protection locked="0"/>
    </xf>
    <xf numFmtId="0" fontId="3" fillId="0" borderId="0" xfId="43" applyFont="1" applyFill="1" applyBorder="1" applyAlignment="1" applyProtection="1">
      <alignment horizontal="left" vertical="top" wrapText="1" indent="4"/>
      <protection locked="0"/>
    </xf>
    <xf numFmtId="0" fontId="3" fillId="0" borderId="0" xfId="43" applyFont="1" applyFill="1" applyBorder="1" applyAlignment="1" applyProtection="1">
      <alignment horizontal="left" vertical="top" wrapText="1" indent="1"/>
      <protection locked="0"/>
    </xf>
    <xf numFmtId="0" fontId="3" fillId="0" borderId="0" xfId="43" applyFont="1" applyBorder="1" applyAlignment="1" applyProtection="1">
      <alignment horizontal="left" vertical="top" wrapText="1" indent="1"/>
      <protection locked="0"/>
    </xf>
    <xf numFmtId="0" fontId="3" fillId="0" borderId="0" xfId="43" applyFont="1" applyBorder="1" applyAlignment="1" applyProtection="1">
      <alignment horizontal="left" vertical="top" wrapText="1" indent="4"/>
      <protection locked="0"/>
    </xf>
    <xf numFmtId="0" fontId="3" fillId="0" borderId="0" xfId="43" applyFont="1" applyAlignment="1" applyProtection="1">
      <alignment horizontal="left" indent="6"/>
      <protection locked="0"/>
    </xf>
    <xf numFmtId="0" fontId="3" fillId="0" borderId="0" xfId="43" applyFont="1" applyFill="1" applyBorder="1" applyAlignment="1" applyProtection="1">
      <alignment horizontal="left" vertical="top" wrapText="1"/>
      <protection locked="0"/>
    </xf>
    <xf numFmtId="0" fontId="7" fillId="0" borderId="0" xfId="43" applyFont="1" applyAlignment="1" applyProtection="1">
      <alignment horizontal="left" indent="6"/>
      <protection locked="0"/>
    </xf>
    <xf numFmtId="2" fontId="95" fillId="0" borderId="0" xfId="0" applyNumberFormat="1" applyFont="1" applyBorder="1" applyAlignment="1" applyProtection="1">
      <alignment horizontal="center"/>
      <protection locked="0"/>
    </xf>
    <xf numFmtId="2" fontId="95" fillId="0" borderId="0" xfId="0" applyNumberFormat="1" applyFont="1" applyAlignment="1" applyProtection="1">
      <alignment horizontal="center"/>
      <protection locked="0"/>
    </xf>
    <xf numFmtId="0" fontId="95" fillId="0" borderId="0" xfId="0" applyFont="1" applyFill="1" applyProtection="1">
      <protection locked="0"/>
    </xf>
    <xf numFmtId="0" fontId="95" fillId="0" borderId="0" xfId="0" applyFont="1" applyAlignment="1" applyProtection="1">
      <alignment horizontal="center" wrapText="1"/>
      <protection locked="0"/>
    </xf>
    <xf numFmtId="2" fontId="0" fillId="0" borderId="0" xfId="0" applyNumberFormat="1" applyAlignment="1" applyProtection="1">
      <alignment horizontal="center"/>
      <protection locked="0"/>
    </xf>
    <xf numFmtId="1" fontId="0" fillId="0" borderId="0" xfId="0" applyNumberFormat="1" applyAlignment="1" applyProtection="1">
      <alignment horizontal="center" vertical="center"/>
      <protection locked="0"/>
    </xf>
    <xf numFmtId="2" fontId="0" fillId="0" borderId="0" xfId="0" applyNumberFormat="1" applyAlignment="1" applyProtection="1">
      <alignment horizontal="center" vertical="center"/>
      <protection locked="0"/>
    </xf>
    <xf numFmtId="0" fontId="7" fillId="0" borderId="0" xfId="0" applyFont="1" applyFill="1" applyBorder="1" applyProtection="1">
      <protection locked="0"/>
    </xf>
    <xf numFmtId="0" fontId="87" fillId="0" borderId="0" xfId="0" applyFont="1" applyFill="1" applyBorder="1" applyProtection="1">
      <protection locked="0"/>
    </xf>
    <xf numFmtId="2" fontId="42" fillId="0" borderId="0" xfId="0" applyNumberFormat="1" applyFont="1" applyFill="1" applyBorder="1" applyAlignment="1" applyProtection="1">
      <alignment horizontal="right" vertical="center"/>
      <protection locked="0"/>
    </xf>
    <xf numFmtId="1" fontId="42" fillId="0" borderId="0" xfId="0" applyNumberFormat="1" applyFont="1" applyFill="1" applyBorder="1" applyAlignment="1" applyProtection="1">
      <alignment horizontal="right" vertical="center"/>
      <protection locked="0"/>
    </xf>
    <xf numFmtId="1" fontId="89" fillId="0" borderId="0" xfId="0" applyNumberFormat="1" applyFont="1" applyFill="1" applyBorder="1" applyAlignment="1" applyProtection="1">
      <alignment horizontal="right" vertical="center"/>
      <protection locked="0"/>
    </xf>
    <xf numFmtId="1" fontId="42" fillId="0" borderId="0" xfId="0" applyNumberFormat="1" applyFont="1" applyFill="1" applyBorder="1" applyAlignment="1" applyProtection="1">
      <alignment horizontal="center" vertical="center" wrapText="1"/>
      <protection locked="0"/>
    </xf>
    <xf numFmtId="2" fontId="16" fillId="0" borderId="0" xfId="0" applyNumberFormat="1" applyFont="1" applyProtection="1">
      <protection locked="0"/>
    </xf>
    <xf numFmtId="0" fontId="18" fillId="0" borderId="0" xfId="0" applyFont="1" applyBorder="1" applyAlignment="1" applyProtection="1">
      <alignment horizontal="left"/>
      <protection locked="0"/>
    </xf>
    <xf numFmtId="2" fontId="84" fillId="0" borderId="0" xfId="0" applyNumberFormat="1" applyFont="1" applyProtection="1">
      <protection locked="0"/>
    </xf>
    <xf numFmtId="2" fontId="17" fillId="0" borderId="0" xfId="0" applyNumberFormat="1" applyFont="1" applyProtection="1">
      <protection locked="0"/>
    </xf>
    <xf numFmtId="3" fontId="18" fillId="0" borderId="0" xfId="0" applyNumberFormat="1" applyFont="1" applyAlignment="1" applyProtection="1">
      <alignment horizontal="center"/>
      <protection locked="0"/>
    </xf>
    <xf numFmtId="0" fontId="18" fillId="0" borderId="0" xfId="0" applyFont="1" applyAlignment="1" applyProtection="1">
      <alignment horizontal="left"/>
      <protection locked="0"/>
    </xf>
    <xf numFmtId="0" fontId="15" fillId="0" borderId="0" xfId="0" applyFont="1" applyFill="1" applyAlignment="1" applyProtection="1">
      <alignment horizontal="left" vertical="top" wrapText="1"/>
      <protection locked="0"/>
    </xf>
    <xf numFmtId="0" fontId="15"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center" vertical="top" wrapText="1"/>
      <protection locked="0"/>
    </xf>
    <xf numFmtId="0" fontId="24" fillId="0" borderId="0" xfId="0" applyFont="1" applyAlignment="1" applyProtection="1">
      <alignment wrapText="1"/>
      <protection locked="0"/>
    </xf>
    <xf numFmtId="0" fontId="24" fillId="0" borderId="0" xfId="0" applyFont="1" applyFill="1" applyAlignment="1" applyProtection="1">
      <alignment wrapText="1"/>
      <protection locked="0"/>
    </xf>
    <xf numFmtId="0" fontId="13" fillId="0" borderId="0" xfId="43" applyFont="1" applyFill="1" applyAlignment="1" applyProtection="1">
      <alignment vertical="center" wrapText="1"/>
      <protection locked="0"/>
    </xf>
    <xf numFmtId="0" fontId="13" fillId="0" borderId="0" xfId="0" applyFont="1" applyAlignment="1" applyProtection="1">
      <alignment vertical="center" wrapText="1"/>
      <protection locked="0"/>
    </xf>
    <xf numFmtId="0" fontId="83" fillId="0" borderId="0" xfId="0" applyFont="1" applyBorder="1" applyAlignment="1" applyProtection="1">
      <alignment vertical="center"/>
      <protection locked="0"/>
    </xf>
    <xf numFmtId="0" fontId="13" fillId="0" borderId="0" xfId="43" applyFont="1" applyAlignment="1" applyProtection="1">
      <alignment vertical="center"/>
      <protection locked="0"/>
    </xf>
    <xf numFmtId="0" fontId="52" fillId="0" borderId="0" xfId="43" applyFont="1" applyAlignment="1" applyProtection="1">
      <alignment horizontal="left" vertical="center" wrapText="1"/>
      <protection locked="0"/>
    </xf>
    <xf numFmtId="0" fontId="13" fillId="0" borderId="0" xfId="43" applyFont="1" applyFill="1" applyAlignment="1" applyProtection="1">
      <alignment vertical="center"/>
      <protection locked="0"/>
    </xf>
    <xf numFmtId="2" fontId="15" fillId="0" borderId="0" xfId="0" applyNumberFormat="1" applyFont="1" applyAlignment="1" applyProtection="1">
      <alignment vertical="center"/>
      <protection locked="0"/>
    </xf>
    <xf numFmtId="0" fontId="15" fillId="0" borderId="0" xfId="0" applyFont="1" applyFill="1" applyBorder="1" applyAlignment="1" applyProtection="1">
      <alignment vertical="center"/>
      <protection locked="0"/>
    </xf>
    <xf numFmtId="164" fontId="15" fillId="0" borderId="0" xfId="0" applyNumberFormat="1" applyFont="1" applyAlignment="1" applyProtection="1">
      <alignment vertical="center"/>
      <protection locked="0"/>
    </xf>
    <xf numFmtId="0" fontId="111" fillId="0" borderId="0" xfId="0" applyFont="1" applyAlignment="1" applyProtection="1">
      <alignment vertical="center"/>
      <protection locked="0"/>
    </xf>
    <xf numFmtId="0" fontId="13" fillId="0" borderId="0" xfId="0" applyFont="1" applyAlignment="1" applyProtection="1">
      <alignment vertical="center"/>
      <protection locked="0"/>
    </xf>
    <xf numFmtId="0" fontId="15" fillId="0" borderId="0" xfId="0" applyFont="1" applyFill="1" applyAlignment="1" applyProtection="1">
      <alignment horizontal="left" vertical="center" wrapText="1"/>
      <protection locked="0"/>
    </xf>
    <xf numFmtId="0" fontId="15" fillId="0" borderId="0" xfId="0" applyFont="1" applyAlignment="1" applyProtection="1">
      <alignment vertical="center" wrapText="1"/>
      <protection locked="0"/>
    </xf>
    <xf numFmtId="0" fontId="15" fillId="26" borderId="45" xfId="0" applyFont="1" applyFill="1" applyBorder="1" applyAlignment="1" applyProtection="1">
      <alignment horizontal="center" vertical="center" wrapText="1"/>
      <protection locked="0"/>
    </xf>
    <xf numFmtId="0" fontId="99" fillId="0" borderId="12" xfId="0" applyFont="1" applyBorder="1" applyAlignment="1" applyProtection="1">
      <alignment horizontal="left" vertical="center" wrapText="1"/>
      <protection locked="0"/>
    </xf>
    <xf numFmtId="0" fontId="99" fillId="0" borderId="15" xfId="0" applyFont="1" applyFill="1" applyBorder="1" applyAlignment="1" applyProtection="1">
      <alignment horizontal="left" vertical="center" wrapText="1"/>
      <protection locked="0"/>
    </xf>
    <xf numFmtId="0" fontId="99" fillId="0" borderId="12" xfId="0" applyFont="1" applyFill="1" applyBorder="1" applyAlignment="1" applyProtection="1">
      <alignment vertical="center"/>
      <protection locked="0"/>
    </xf>
    <xf numFmtId="0" fontId="99" fillId="0" borderId="12" xfId="0" applyFont="1" applyBorder="1" applyAlignment="1" applyProtection="1">
      <alignment horizontal="center" vertical="center" wrapText="1"/>
    </xf>
    <xf numFmtId="0" fontId="31" fillId="26" borderId="12" xfId="0" applyFont="1" applyFill="1" applyBorder="1" applyAlignment="1" applyProtection="1">
      <alignment horizontal="center" vertical="center" wrapText="1"/>
    </xf>
    <xf numFmtId="0" fontId="99" fillId="0" borderId="12" xfId="0" applyFont="1" applyFill="1" applyBorder="1" applyAlignment="1" applyProtection="1">
      <alignment horizontal="center" vertical="center" wrapText="1"/>
    </xf>
    <xf numFmtId="0" fontId="99" fillId="0" borderId="15" xfId="0" applyFont="1" applyBorder="1" applyAlignment="1" applyProtection="1">
      <alignment horizontal="left" vertical="center" wrapText="1"/>
      <protection locked="0"/>
    </xf>
    <xf numFmtId="2" fontId="46" fillId="0" borderId="11" xfId="0" applyNumberFormat="1" applyFont="1" applyBorder="1" applyAlignment="1" applyProtection="1">
      <alignment vertical="center" wrapText="1"/>
      <protection locked="0"/>
    </xf>
    <xf numFmtId="0" fontId="112" fillId="0" borderId="15" xfId="0" applyFont="1" applyBorder="1" applyAlignment="1" applyProtection="1">
      <alignment horizontal="left" vertical="center" wrapText="1"/>
      <protection locked="0"/>
    </xf>
    <xf numFmtId="2" fontId="46" fillId="0" borderId="11" xfId="0" applyNumberFormat="1" applyFont="1" applyFill="1" applyBorder="1" applyAlignment="1" applyProtection="1">
      <alignment vertical="center" wrapText="1"/>
      <protection locked="0"/>
    </xf>
    <xf numFmtId="0" fontId="112" fillId="0" borderId="15" xfId="0" applyFont="1" applyFill="1" applyBorder="1" applyAlignment="1" applyProtection="1">
      <alignment horizontal="left" vertical="center" wrapText="1"/>
      <protection locked="0"/>
    </xf>
    <xf numFmtId="0" fontId="58" fillId="26" borderId="15" xfId="0" applyFont="1" applyFill="1" applyBorder="1" applyAlignment="1" applyProtection="1">
      <alignment horizontal="left" vertical="center" wrapText="1"/>
      <protection locked="0"/>
    </xf>
    <xf numFmtId="0" fontId="31" fillId="26" borderId="44" xfId="0" applyFont="1" applyFill="1" applyBorder="1" applyAlignment="1" applyProtection="1">
      <alignment horizontal="center" vertical="center" wrapText="1"/>
    </xf>
    <xf numFmtId="0" fontId="15" fillId="26" borderId="0" xfId="43" applyFont="1" applyFill="1" applyAlignment="1" applyProtection="1">
      <alignment horizontal="left" vertical="center" wrapText="1"/>
      <protection locked="0"/>
    </xf>
    <xf numFmtId="0" fontId="15" fillId="26" borderId="43" xfId="0" applyFont="1" applyFill="1" applyBorder="1" applyAlignment="1" applyProtection="1">
      <alignment horizontal="center" vertical="center"/>
    </xf>
    <xf numFmtId="0" fontId="46" fillId="0" borderId="121" xfId="0" quotePrefix="1" applyFont="1" applyBorder="1" applyAlignment="1" applyProtection="1">
      <alignment horizontal="center" vertical="center" wrapText="1"/>
    </xf>
    <xf numFmtId="0" fontId="46" fillId="0" borderId="89" xfId="0" applyFont="1" applyBorder="1" applyAlignment="1" applyProtection="1">
      <alignment horizontal="center" vertical="center"/>
      <protection locked="0"/>
    </xf>
    <xf numFmtId="0" fontId="57" fillId="0" borderId="89" xfId="0" applyFont="1" applyBorder="1" applyAlignment="1" applyProtection="1">
      <alignment horizontal="center" vertical="center"/>
      <protection locked="0"/>
    </xf>
    <xf numFmtId="0" fontId="46" fillId="0" borderId="89" xfId="0" applyFont="1" applyBorder="1" applyAlignment="1" applyProtection="1">
      <alignment horizontal="center" vertical="center"/>
    </xf>
    <xf numFmtId="0" fontId="46" fillId="0" borderId="89" xfId="0" applyFont="1" applyBorder="1" applyAlignment="1" applyProtection="1">
      <alignment horizontal="center" vertical="center"/>
      <protection locked="0"/>
    </xf>
    <xf numFmtId="0" fontId="15" fillId="26" borderId="123" xfId="0" applyFont="1" applyFill="1" applyBorder="1" applyAlignment="1" applyProtection="1">
      <alignment horizontal="center" vertical="center"/>
      <protection locked="0"/>
    </xf>
    <xf numFmtId="0" fontId="15" fillId="26" borderId="123" xfId="0" applyFont="1" applyFill="1" applyBorder="1" applyAlignment="1" applyProtection="1">
      <alignment horizontal="center" vertical="center"/>
    </xf>
    <xf numFmtId="0" fontId="46" fillId="0" borderId="114" xfId="0" applyFont="1" applyBorder="1" applyAlignment="1" applyProtection="1">
      <alignment horizontal="center" vertical="center"/>
      <protection locked="0"/>
    </xf>
    <xf numFmtId="0" fontId="46" fillId="0" borderId="114" xfId="0" applyFont="1" applyBorder="1" applyAlignment="1" applyProtection="1">
      <alignment horizontal="center" vertical="center"/>
    </xf>
    <xf numFmtId="0" fontId="45" fillId="0" borderId="0" xfId="0" applyFont="1" applyBorder="1" applyProtection="1">
      <protection locked="0"/>
    </xf>
    <xf numFmtId="0" fontId="99" fillId="0" borderId="12" xfId="0" applyFont="1" applyFill="1" applyBorder="1" applyAlignment="1" applyProtection="1">
      <alignment horizontal="left" vertical="center" wrapText="1"/>
      <protection locked="0"/>
    </xf>
    <xf numFmtId="4" fontId="57" fillId="0" borderId="12" xfId="0" applyNumberFormat="1" applyFont="1" applyFill="1" applyBorder="1" applyAlignment="1" applyProtection="1">
      <alignment horizontal="center" vertical="center"/>
      <protection locked="0"/>
    </xf>
    <xf numFmtId="2" fontId="46" fillId="0" borderId="12" xfId="0" applyNumberFormat="1" applyFont="1" applyFill="1" applyBorder="1" applyAlignment="1" applyProtection="1">
      <alignment horizontal="center" vertical="center"/>
      <protection locked="0"/>
    </xf>
    <xf numFmtId="2" fontId="57" fillId="0" borderId="12" xfId="0" applyNumberFormat="1" applyFont="1" applyFill="1" applyBorder="1" applyAlignment="1" applyProtection="1">
      <alignment horizontal="center" vertical="center"/>
      <protection locked="0"/>
    </xf>
    <xf numFmtId="2" fontId="57" fillId="0" borderId="19" xfId="0" applyNumberFormat="1" applyFont="1" applyFill="1" applyBorder="1" applyAlignment="1" applyProtection="1">
      <alignment horizontal="center" vertical="center"/>
      <protection locked="0"/>
    </xf>
    <xf numFmtId="2" fontId="46" fillId="0" borderId="93" xfId="0" quotePrefix="1" applyNumberFormat="1" applyFont="1" applyFill="1" applyBorder="1" applyAlignment="1" applyProtection="1">
      <alignment horizontal="center" vertical="center"/>
      <protection locked="0"/>
    </xf>
    <xf numFmtId="2" fontId="46" fillId="0" borderId="79" xfId="0" quotePrefix="1" applyNumberFormat="1" applyFont="1" applyFill="1" applyBorder="1" applyAlignment="1" applyProtection="1">
      <alignment horizontal="center" vertical="center"/>
      <protection locked="0"/>
    </xf>
    <xf numFmtId="0" fontId="46" fillId="0" borderId="19" xfId="0" applyFont="1" applyFill="1" applyBorder="1" applyAlignment="1" applyProtection="1">
      <alignment horizontal="center" vertical="center"/>
      <protection locked="0"/>
    </xf>
    <xf numFmtId="4" fontId="57" fillId="0" borderId="19" xfId="0" applyNumberFormat="1" applyFont="1" applyFill="1" applyBorder="1" applyAlignment="1" applyProtection="1">
      <alignment horizontal="center" vertical="center"/>
      <protection locked="0"/>
    </xf>
    <xf numFmtId="4" fontId="57" fillId="0" borderId="78" xfId="0" applyNumberFormat="1" applyFont="1" applyFill="1" applyBorder="1" applyAlignment="1" applyProtection="1">
      <alignment horizontal="center" vertical="center"/>
      <protection locked="0"/>
    </xf>
    <xf numFmtId="2" fontId="46" fillId="0" borderId="78" xfId="0" applyNumberFormat="1" applyFont="1" applyFill="1" applyBorder="1" applyAlignment="1" applyProtection="1">
      <alignment horizontal="center" vertical="center"/>
      <protection locked="0"/>
    </xf>
    <xf numFmtId="2" fontId="57" fillId="0" borderId="78" xfId="0" applyNumberFormat="1" applyFont="1" applyFill="1" applyBorder="1" applyAlignment="1" applyProtection="1">
      <alignment horizontal="center" vertical="center"/>
      <protection locked="0"/>
    </xf>
    <xf numFmtId="0" fontId="99" fillId="0" borderId="92" xfId="0" applyFont="1" applyBorder="1" applyAlignment="1" applyProtection="1">
      <alignment horizontal="center" vertical="center" wrapText="1"/>
      <protection locked="0"/>
    </xf>
    <xf numFmtId="164" fontId="46" fillId="0" borderId="76" xfId="0" quotePrefix="1" applyNumberFormat="1" applyFont="1" applyFill="1" applyBorder="1" applyAlignment="1" applyProtection="1">
      <alignment horizontal="center" vertical="center"/>
      <protection locked="0"/>
    </xf>
    <xf numFmtId="164" fontId="46" fillId="0" borderId="93" xfId="0" quotePrefix="1" applyNumberFormat="1" applyFont="1" applyFill="1" applyBorder="1" applyAlignment="1" applyProtection="1">
      <alignment horizontal="center" vertical="center"/>
      <protection locked="0"/>
    </xf>
    <xf numFmtId="164" fontId="46" fillId="0" borderId="13" xfId="0" quotePrefix="1" applyNumberFormat="1" applyFont="1" applyFill="1" applyBorder="1" applyAlignment="1" applyProtection="1">
      <alignment horizontal="center" vertical="center"/>
      <protection locked="0"/>
    </xf>
    <xf numFmtId="0" fontId="46" fillId="0" borderId="92" xfId="0" applyFont="1" applyBorder="1" applyAlignment="1" applyProtection="1">
      <alignment horizontal="center" vertical="center"/>
      <protection locked="0"/>
    </xf>
    <xf numFmtId="164" fontId="46" fillId="0" borderId="86" xfId="0" quotePrefix="1" applyNumberFormat="1" applyFont="1" applyFill="1" applyBorder="1" applyAlignment="1" applyProtection="1">
      <alignment horizontal="center" vertical="center"/>
      <protection locked="0"/>
    </xf>
    <xf numFmtId="0" fontId="46" fillId="0" borderId="20" xfId="0" applyFont="1" applyFill="1" applyBorder="1" applyAlignment="1" applyProtection="1">
      <alignment horizontal="left" vertical="center" wrapText="1"/>
      <protection locked="0"/>
    </xf>
    <xf numFmtId="4" fontId="57" fillId="0" borderId="17" xfId="0" applyNumberFormat="1" applyFont="1" applyFill="1" applyBorder="1" applyAlignment="1" applyProtection="1">
      <alignment horizontal="center" vertical="center"/>
      <protection locked="0"/>
    </xf>
    <xf numFmtId="2" fontId="57" fillId="0" borderId="14" xfId="0" applyNumberFormat="1" applyFont="1" applyFill="1" applyBorder="1" applyAlignment="1" applyProtection="1">
      <alignment horizontal="center" vertical="center"/>
      <protection locked="0"/>
    </xf>
    <xf numFmtId="164" fontId="46" fillId="0" borderId="81" xfId="0" quotePrefix="1" applyNumberFormat="1" applyFont="1" applyFill="1" applyBorder="1" applyAlignment="1" applyProtection="1">
      <alignment horizontal="center" vertical="center"/>
      <protection locked="0"/>
    </xf>
    <xf numFmtId="0" fontId="46" fillId="0" borderId="78" xfId="0" applyFont="1" applyFill="1" applyBorder="1" applyAlignment="1" applyProtection="1">
      <alignment horizontal="left" vertical="center" wrapText="1"/>
      <protection locked="0"/>
    </xf>
    <xf numFmtId="0" fontId="98" fillId="0" borderId="12" xfId="0" applyFont="1" applyBorder="1" applyProtection="1">
      <protection locked="0"/>
    </xf>
    <xf numFmtId="0" fontId="46" fillId="0" borderId="78" xfId="0" applyFont="1" applyFill="1" applyBorder="1" applyAlignment="1" applyProtection="1">
      <alignment horizontal="center" vertical="center"/>
      <protection locked="0"/>
    </xf>
    <xf numFmtId="164" fontId="46" fillId="0" borderId="79" xfId="0" quotePrefix="1" applyNumberFormat="1" applyFont="1" applyFill="1" applyBorder="1" applyAlignment="1" applyProtection="1">
      <alignment horizontal="center" vertical="center"/>
      <protection locked="0"/>
    </xf>
    <xf numFmtId="4" fontId="46" fillId="0" borderId="19" xfId="0" applyNumberFormat="1" applyFont="1" applyFill="1" applyBorder="1" applyAlignment="1" applyProtection="1">
      <alignment horizontal="center" vertical="center"/>
      <protection locked="0"/>
    </xf>
    <xf numFmtId="4" fontId="46" fillId="0" borderId="78" xfId="0" applyNumberFormat="1" applyFont="1" applyFill="1" applyBorder="1" applyAlignment="1" applyProtection="1">
      <alignment horizontal="center" vertical="center"/>
      <protection locked="0"/>
    </xf>
    <xf numFmtId="0" fontId="46" fillId="0" borderId="92" xfId="0" applyFont="1" applyBorder="1" applyAlignment="1" applyProtection="1">
      <alignment horizontal="center" vertical="center" wrapText="1"/>
      <protection locked="0"/>
    </xf>
    <xf numFmtId="164" fontId="46" fillId="0" borderId="85" xfId="0" quotePrefix="1" applyNumberFormat="1" applyFont="1" applyFill="1" applyBorder="1" applyAlignment="1" applyProtection="1">
      <alignment horizontal="center" vertical="center"/>
      <protection locked="0"/>
    </xf>
    <xf numFmtId="1" fontId="46" fillId="0" borderId="78" xfId="0" quotePrefix="1" applyNumberFormat="1" applyFont="1" applyFill="1" applyBorder="1" applyAlignment="1" applyProtection="1">
      <alignment horizontal="left" vertical="center"/>
      <protection locked="0"/>
    </xf>
    <xf numFmtId="0" fontId="100" fillId="0" borderId="12" xfId="0" applyFont="1" applyFill="1" applyBorder="1" applyAlignment="1" applyProtection="1">
      <alignment horizontal="center" vertical="center"/>
      <protection locked="0"/>
    </xf>
    <xf numFmtId="1" fontId="46" fillId="0" borderId="78" xfId="0" quotePrefix="1" applyNumberFormat="1" applyFont="1" applyFill="1" applyBorder="1" applyAlignment="1" applyProtection="1">
      <alignment horizontal="center" vertical="center"/>
      <protection locked="0"/>
    </xf>
    <xf numFmtId="0" fontId="46" fillId="0" borderId="0" xfId="0" applyFont="1" applyFill="1" applyBorder="1" applyAlignment="1" applyProtection="1">
      <alignment horizontal="left" vertical="center" wrapText="1"/>
      <protection locked="0"/>
    </xf>
    <xf numFmtId="4" fontId="99" fillId="0" borderId="12" xfId="0" applyNumberFormat="1" applyFont="1" applyFill="1" applyBorder="1" applyAlignment="1" applyProtection="1">
      <alignment horizontal="center" vertical="center"/>
      <protection locked="0"/>
    </xf>
    <xf numFmtId="0" fontId="99" fillId="0" borderId="15" xfId="0" applyFont="1" applyBorder="1" applyAlignment="1" applyProtection="1">
      <alignment horizontal="center" vertical="center" wrapText="1"/>
      <protection locked="0"/>
    </xf>
    <xf numFmtId="0" fontId="99" fillId="0" borderId="0" xfId="0" applyFont="1" applyFill="1" applyBorder="1" applyAlignment="1" applyProtection="1">
      <alignment horizontal="left" vertical="center" wrapText="1"/>
      <protection locked="0"/>
    </xf>
    <xf numFmtId="1" fontId="99" fillId="0" borderId="12" xfId="0" applyNumberFormat="1" applyFont="1" applyFill="1" applyBorder="1" applyAlignment="1" applyProtection="1">
      <alignment horizontal="left" vertical="center"/>
      <protection locked="0"/>
    </xf>
    <xf numFmtId="1" fontId="46" fillId="0" borderId="12" xfId="0" applyNumberFormat="1" applyFont="1" applyFill="1" applyBorder="1" applyAlignment="1" applyProtection="1">
      <alignment horizontal="center" vertical="center"/>
      <protection locked="0"/>
    </xf>
    <xf numFmtId="1" fontId="99" fillId="0" borderId="12" xfId="0" applyNumberFormat="1" applyFont="1" applyFill="1" applyBorder="1" applyAlignment="1" applyProtection="1">
      <alignment horizontal="left" vertical="center" wrapText="1"/>
      <protection locked="0"/>
    </xf>
    <xf numFmtId="1" fontId="46" fillId="0" borderId="12" xfId="0" applyNumberFormat="1" applyFont="1" applyFill="1" applyBorder="1" applyAlignment="1" applyProtection="1">
      <alignment horizontal="left" vertical="center"/>
      <protection locked="0"/>
    </xf>
    <xf numFmtId="0" fontId="46" fillId="0" borderId="19" xfId="0" applyFont="1" applyFill="1" applyBorder="1" applyAlignment="1" applyProtection="1">
      <alignment horizontal="left" vertical="center" wrapText="1"/>
      <protection locked="0"/>
    </xf>
    <xf numFmtId="0" fontId="46" fillId="0" borderId="18" xfId="0" applyFont="1" applyFill="1" applyBorder="1" applyAlignment="1" applyProtection="1">
      <alignment horizontal="center" vertical="center"/>
      <protection locked="0"/>
    </xf>
    <xf numFmtId="0" fontId="57" fillId="0" borderId="80" xfId="0" applyFont="1" applyFill="1" applyBorder="1" applyAlignment="1" applyProtection="1">
      <alignment horizontal="center" vertical="center"/>
      <protection locked="0"/>
    </xf>
    <xf numFmtId="2" fontId="57" fillId="0" borderId="18" xfId="0" applyNumberFormat="1" applyFont="1" applyFill="1" applyBorder="1" applyAlignment="1" applyProtection="1">
      <alignment horizontal="center" vertical="center"/>
      <protection locked="0"/>
    </xf>
    <xf numFmtId="2" fontId="46" fillId="0" borderId="80" xfId="0" applyNumberFormat="1" applyFont="1" applyFill="1" applyBorder="1" applyAlignment="1" applyProtection="1">
      <alignment horizontal="center" vertical="center"/>
      <protection locked="0"/>
    </xf>
    <xf numFmtId="9" fontId="46" fillId="0" borderId="19" xfId="0" applyNumberFormat="1" applyFont="1" applyFill="1" applyBorder="1" applyAlignment="1" applyProtection="1">
      <alignment horizontal="center" vertical="center" wrapText="1"/>
      <protection locked="0"/>
    </xf>
    <xf numFmtId="1" fontId="46" fillId="0" borderId="18" xfId="0" applyNumberFormat="1" applyFont="1" applyFill="1" applyBorder="1" applyAlignment="1" applyProtection="1">
      <alignment horizontal="left" vertical="center"/>
      <protection locked="0"/>
    </xf>
    <xf numFmtId="1" fontId="46" fillId="0" borderId="18" xfId="0" applyNumberFormat="1" applyFont="1" applyFill="1" applyBorder="1" applyAlignment="1" applyProtection="1">
      <alignment horizontal="center" vertical="center"/>
      <protection locked="0"/>
    </xf>
    <xf numFmtId="0" fontId="99" fillId="0" borderId="18" xfId="0" applyFont="1" applyFill="1" applyBorder="1" applyAlignment="1" applyProtection="1">
      <alignment horizontal="center" vertical="center" wrapText="1"/>
      <protection locked="0"/>
    </xf>
    <xf numFmtId="1" fontId="46" fillId="0" borderId="10" xfId="0" quotePrefix="1" applyNumberFormat="1" applyFont="1" applyFill="1" applyBorder="1" applyAlignment="1" applyProtection="1">
      <alignment horizontal="center" vertical="center"/>
      <protection locked="0"/>
    </xf>
    <xf numFmtId="1" fontId="46" fillId="0" borderId="20" xfId="0" quotePrefix="1" applyNumberFormat="1" applyFont="1" applyFill="1" applyBorder="1" applyAlignment="1" applyProtection="1">
      <alignment horizontal="center" vertical="center"/>
      <protection locked="0"/>
    </xf>
    <xf numFmtId="2" fontId="57" fillId="0" borderId="80" xfId="0" applyNumberFormat="1" applyFont="1" applyFill="1" applyBorder="1" applyAlignment="1" applyProtection="1">
      <alignment horizontal="center" vertical="center"/>
      <protection locked="0"/>
    </xf>
    <xf numFmtId="2" fontId="46" fillId="0" borderId="10" xfId="0" applyNumberFormat="1" applyFont="1" applyFill="1" applyBorder="1" applyAlignment="1" applyProtection="1">
      <alignment horizontal="center" vertical="center"/>
      <protection locked="0"/>
    </xf>
    <xf numFmtId="0" fontId="46" fillId="0" borderId="18" xfId="0" applyFont="1" applyFill="1" applyBorder="1" applyAlignment="1" applyProtection="1">
      <alignment horizontal="center" vertical="center" wrapText="1"/>
      <protection locked="0"/>
    </xf>
    <xf numFmtId="1" fontId="99" fillId="0" borderId="12" xfId="0" applyNumberFormat="1" applyFont="1" applyFill="1" applyBorder="1" applyAlignment="1" applyProtection="1">
      <alignment horizontal="center" vertical="center"/>
      <protection locked="0"/>
    </xf>
    <xf numFmtId="2" fontId="57" fillId="0" borderId="21" xfId="0" applyNumberFormat="1" applyFont="1" applyFill="1" applyBorder="1" applyAlignment="1" applyProtection="1">
      <alignment horizontal="center" vertical="center"/>
      <protection locked="0"/>
    </xf>
    <xf numFmtId="3" fontId="57" fillId="0" borderId="12" xfId="0" applyNumberFormat="1" applyFont="1" applyFill="1" applyBorder="1" applyAlignment="1" applyProtection="1">
      <alignment horizontal="center" vertical="center"/>
      <protection locked="0"/>
    </xf>
    <xf numFmtId="0" fontId="99" fillId="0" borderId="75" xfId="0" applyFont="1" applyBorder="1" applyAlignment="1" applyProtection="1">
      <alignment horizontal="center" vertical="center" wrapText="1"/>
      <protection locked="0"/>
    </xf>
    <xf numFmtId="1" fontId="57" fillId="0" borderId="80" xfId="0" applyNumberFormat="1" applyFont="1" applyFill="1" applyBorder="1" applyAlignment="1" applyProtection="1">
      <alignment horizontal="center" vertical="center"/>
      <protection locked="0"/>
    </xf>
    <xf numFmtId="1" fontId="46" fillId="0" borderId="18" xfId="0" applyNumberFormat="1" applyFont="1" applyFill="1" applyBorder="1" applyAlignment="1" applyProtection="1">
      <alignment horizontal="center" vertical="center" wrapText="1"/>
      <protection locked="0"/>
    </xf>
    <xf numFmtId="9" fontId="46" fillId="0" borderId="80" xfId="0" applyNumberFormat="1" applyFont="1" applyFill="1" applyBorder="1" applyAlignment="1" applyProtection="1">
      <alignment horizontal="center" vertical="center"/>
      <protection locked="0"/>
    </xf>
    <xf numFmtId="2" fontId="46" fillId="0" borderId="14" xfId="0" applyNumberFormat="1" applyFont="1" applyFill="1" applyBorder="1" applyAlignment="1" applyProtection="1">
      <alignment horizontal="center" vertical="center"/>
      <protection locked="0"/>
    </xf>
    <xf numFmtId="1" fontId="99" fillId="0" borderId="12" xfId="0" applyNumberFormat="1" applyFont="1" applyFill="1" applyBorder="1" applyAlignment="1" applyProtection="1">
      <alignment horizontal="center" vertical="center" wrapText="1"/>
      <protection locked="0"/>
    </xf>
    <xf numFmtId="0" fontId="46" fillId="0" borderId="21" xfId="0" applyFont="1" applyBorder="1" applyAlignment="1" applyProtection="1">
      <alignment horizontal="center" vertical="center"/>
      <protection locked="0"/>
    </xf>
    <xf numFmtId="1" fontId="46" fillId="0" borderId="12" xfId="0" applyNumberFormat="1" applyFont="1" applyFill="1" applyBorder="1" applyAlignment="1" applyProtection="1">
      <alignment vertical="center"/>
      <protection locked="0"/>
    </xf>
    <xf numFmtId="0" fontId="46" fillId="0" borderId="18" xfId="0" applyFont="1" applyFill="1" applyBorder="1" applyAlignment="1" applyProtection="1">
      <alignment vertical="center" wrapText="1"/>
      <protection locked="0"/>
    </xf>
    <xf numFmtId="1" fontId="46" fillId="0" borderId="12" xfId="0" applyNumberFormat="1" applyFont="1" applyFill="1" applyBorder="1" applyAlignment="1" applyProtection="1">
      <alignment vertical="center" wrapText="1"/>
      <protection locked="0"/>
    </xf>
    <xf numFmtId="9" fontId="46" fillId="0" borderId="14" xfId="0" applyNumberFormat="1" applyFont="1" applyFill="1" applyBorder="1" applyAlignment="1" applyProtection="1">
      <alignment horizontal="center" vertical="center"/>
      <protection locked="0"/>
    </xf>
    <xf numFmtId="0" fontId="46" fillId="0" borderId="17" xfId="0" applyFont="1" applyFill="1" applyBorder="1" applyAlignment="1" applyProtection="1">
      <alignment vertical="center" wrapText="1"/>
      <protection locked="0"/>
    </xf>
    <xf numFmtId="2" fontId="46" fillId="0" borderId="12" xfId="0" applyNumberFormat="1" applyFont="1" applyFill="1" applyBorder="1" applyAlignment="1" applyProtection="1">
      <alignment horizontal="center" vertical="center"/>
    </xf>
    <xf numFmtId="2" fontId="99" fillId="0" borderId="12" xfId="0" applyNumberFormat="1" applyFont="1" applyFill="1" applyBorder="1" applyAlignment="1" applyProtection="1">
      <alignment horizontal="center" vertical="center"/>
    </xf>
    <xf numFmtId="2" fontId="46" fillId="0" borderId="80" xfId="0" applyNumberFormat="1" applyFont="1" applyFill="1" applyBorder="1" applyAlignment="1" applyProtection="1">
      <alignment horizontal="center" vertical="center"/>
    </xf>
    <xf numFmtId="1" fontId="46" fillId="0" borderId="80" xfId="0" applyNumberFormat="1" applyFont="1" applyFill="1" applyBorder="1" applyAlignment="1" applyProtection="1">
      <alignment horizontal="center" vertical="center"/>
    </xf>
    <xf numFmtId="1" fontId="46" fillId="0" borderId="12" xfId="0" applyNumberFormat="1" applyFont="1" applyFill="1" applyBorder="1" applyAlignment="1" applyProtection="1">
      <alignment horizontal="center" vertical="center"/>
    </xf>
    <xf numFmtId="0" fontId="46" fillId="26" borderId="124" xfId="0" applyFont="1" applyFill="1" applyBorder="1" applyAlignment="1" applyProtection="1">
      <alignment horizontal="center" vertical="center" wrapText="1"/>
    </xf>
    <xf numFmtId="0" fontId="15" fillId="26" borderId="0" xfId="43" applyFont="1" applyFill="1" applyAlignment="1" applyProtection="1">
      <alignment vertical="center" wrapText="1"/>
      <protection locked="0"/>
    </xf>
    <xf numFmtId="0" fontId="45" fillId="26" borderId="107" xfId="0" applyFont="1" applyFill="1" applyBorder="1" applyAlignment="1" applyProtection="1">
      <alignment horizontal="center" vertical="center" wrapText="1"/>
      <protection locked="0"/>
    </xf>
    <xf numFmtId="3" fontId="45" fillId="26" borderId="44" xfId="0" applyNumberFormat="1" applyFont="1" applyFill="1" applyBorder="1" applyAlignment="1" applyProtection="1">
      <alignment horizontal="center" vertical="center"/>
    </xf>
    <xf numFmtId="1" fontId="45" fillId="26" borderId="44" xfId="0" applyNumberFormat="1" applyFont="1" applyFill="1" applyBorder="1" applyAlignment="1" applyProtection="1">
      <alignment horizontal="center" vertical="center"/>
    </xf>
    <xf numFmtId="0" fontId="45" fillId="26" borderId="44" xfId="0" applyFont="1" applyFill="1" applyBorder="1" applyAlignment="1" applyProtection="1">
      <alignment horizontal="center" vertical="center" wrapText="1"/>
      <protection locked="0"/>
    </xf>
    <xf numFmtId="0" fontId="99" fillId="26" borderId="45" xfId="0" applyFont="1" applyFill="1" applyBorder="1" applyAlignment="1" applyProtection="1">
      <alignment horizontal="center" vertical="center" wrapText="1"/>
      <protection locked="0"/>
    </xf>
    <xf numFmtId="2" fontId="46" fillId="26" borderId="19" xfId="0" applyNumberFormat="1" applyFont="1" applyFill="1" applyBorder="1" applyAlignment="1" applyProtection="1">
      <alignment horizontal="center" vertical="center"/>
      <protection locked="0"/>
    </xf>
    <xf numFmtId="0" fontId="46" fillId="26" borderId="78" xfId="0" applyFont="1" applyFill="1" applyBorder="1" applyAlignment="1" applyProtection="1">
      <alignment horizontal="center" vertical="center"/>
      <protection locked="0"/>
    </xf>
    <xf numFmtId="2" fontId="46" fillId="26" borderId="78" xfId="0" applyNumberFormat="1" applyFont="1" applyFill="1" applyBorder="1" applyAlignment="1" applyProtection="1">
      <alignment horizontal="center" vertical="center"/>
      <protection locked="0"/>
    </xf>
    <xf numFmtId="0" fontId="45" fillId="26" borderId="12" xfId="0" applyFont="1" applyFill="1" applyBorder="1" applyAlignment="1" applyProtection="1">
      <alignment horizontal="center" vertical="center" wrapText="1"/>
      <protection locked="0"/>
    </xf>
    <xf numFmtId="1" fontId="45" fillId="26" borderId="12" xfId="0" applyNumberFormat="1" applyFont="1" applyFill="1" applyBorder="1" applyAlignment="1" applyProtection="1">
      <alignment horizontal="center" vertical="center"/>
    </xf>
    <xf numFmtId="3" fontId="45" fillId="26" borderId="12" xfId="0" applyNumberFormat="1" applyFont="1" applyFill="1" applyBorder="1" applyAlignment="1" applyProtection="1">
      <alignment horizontal="center" vertical="center"/>
    </xf>
    <xf numFmtId="0" fontId="99" fillId="26" borderId="15" xfId="0" applyFont="1" applyFill="1" applyBorder="1" applyAlignment="1" applyProtection="1">
      <alignment horizontal="center" vertical="center" wrapText="1"/>
      <protection locked="0"/>
    </xf>
    <xf numFmtId="2" fontId="45" fillId="26" borderId="97" xfId="0" applyNumberFormat="1" applyFont="1" applyFill="1" applyBorder="1" applyAlignment="1" applyProtection="1">
      <alignment horizontal="centerContinuous" vertical="center" wrapText="1"/>
      <protection locked="0"/>
    </xf>
    <xf numFmtId="0" fontId="45" fillId="26" borderId="89" xfId="0" applyFont="1" applyFill="1" applyBorder="1" applyAlignment="1" applyProtection="1">
      <alignment horizontal="centerContinuous" vertical="center"/>
      <protection locked="0"/>
    </xf>
    <xf numFmtId="0" fontId="45" fillId="26" borderId="89" xfId="0" applyFont="1" applyFill="1" applyBorder="1" applyAlignment="1" applyProtection="1">
      <alignment horizontal="center" vertical="center" wrapText="1"/>
      <protection locked="0"/>
    </xf>
    <xf numFmtId="0" fontId="45" fillId="26" borderId="99" xfId="0" applyFont="1" applyFill="1" applyBorder="1" applyAlignment="1" applyProtection="1">
      <alignment horizontal="center" vertical="center" wrapText="1"/>
      <protection locked="0"/>
    </xf>
    <xf numFmtId="0" fontId="45" fillId="26" borderId="100" xfId="0" applyFont="1" applyFill="1" applyBorder="1" applyAlignment="1" applyProtection="1">
      <alignment horizontal="center" vertical="center" wrapText="1"/>
      <protection locked="0"/>
    </xf>
    <xf numFmtId="0" fontId="45" fillId="26" borderId="90" xfId="0" applyFont="1" applyFill="1" applyBorder="1" applyAlignment="1" applyProtection="1">
      <alignment horizontal="center" vertical="center" wrapText="1"/>
      <protection locked="0"/>
    </xf>
    <xf numFmtId="0" fontId="46" fillId="0" borderId="21" xfId="0" applyFont="1" applyBorder="1" applyAlignment="1" applyProtection="1">
      <alignment vertical="center"/>
      <protection locked="0"/>
    </xf>
    <xf numFmtId="0" fontId="83" fillId="0" borderId="0" xfId="0" applyFont="1" applyAlignment="1" applyProtection="1">
      <alignment horizontal="center" vertical="center"/>
      <protection locked="0"/>
    </xf>
    <xf numFmtId="0" fontId="15" fillId="26" borderId="12" xfId="0" applyFont="1" applyFill="1" applyBorder="1" applyAlignment="1" applyProtection="1">
      <alignment horizontal="center" vertical="center"/>
    </xf>
    <xf numFmtId="0" fontId="45" fillId="18" borderId="79" xfId="0" applyFont="1" applyFill="1" applyBorder="1" applyAlignment="1" applyProtection="1">
      <alignment horizontal="centerContinuous" vertical="center" wrapText="1"/>
      <protection locked="0"/>
    </xf>
    <xf numFmtId="0" fontId="45" fillId="18" borderId="18" xfId="0" applyFont="1" applyFill="1" applyBorder="1" applyAlignment="1" applyProtection="1">
      <alignment horizontal="centerContinuous" vertical="center"/>
      <protection locked="0"/>
    </xf>
    <xf numFmtId="0" fontId="45" fillId="18" borderId="18" xfId="0" applyFont="1" applyFill="1" applyBorder="1" applyAlignment="1" applyProtection="1">
      <alignment horizontal="center" vertical="center" wrapText="1"/>
      <protection locked="0"/>
    </xf>
    <xf numFmtId="0" fontId="45" fillId="18" borderId="80" xfId="0" applyFont="1" applyFill="1" applyBorder="1" applyAlignment="1" applyProtection="1">
      <alignment horizontal="center" vertical="center" wrapText="1"/>
      <protection locked="0"/>
    </xf>
    <xf numFmtId="0" fontId="45" fillId="18" borderId="0" xfId="0" applyFont="1" applyFill="1" applyBorder="1" applyAlignment="1" applyProtection="1">
      <alignment horizontal="center" vertical="center" wrapText="1"/>
      <protection locked="0"/>
    </xf>
    <xf numFmtId="0" fontId="45" fillId="18" borderId="75" xfId="0" applyFont="1" applyFill="1" applyBorder="1" applyAlignment="1" applyProtection="1">
      <alignment horizontal="center" vertical="center"/>
      <protection locked="0"/>
    </xf>
    <xf numFmtId="0" fontId="99" fillId="0" borderId="16" xfId="0" applyFont="1" applyFill="1" applyBorder="1" applyAlignment="1" applyProtection="1">
      <alignment horizontal="center" vertical="center" wrapText="1"/>
      <protection locked="0"/>
    </xf>
    <xf numFmtId="0" fontId="113" fillId="0" borderId="12" xfId="0" applyFont="1" applyFill="1" applyBorder="1" applyAlignment="1" applyProtection="1">
      <alignment vertical="center" wrapText="1"/>
      <protection locked="0"/>
    </xf>
    <xf numFmtId="0" fontId="46" fillId="0" borderId="17" xfId="0" applyFont="1" applyFill="1" applyBorder="1" applyAlignment="1" applyProtection="1">
      <alignment horizontal="center" vertical="center" wrapText="1"/>
      <protection locked="0"/>
    </xf>
    <xf numFmtId="2" fontId="46" fillId="0" borderId="10" xfId="0" quotePrefix="1" applyNumberFormat="1" applyFont="1" applyFill="1" applyBorder="1" applyAlignment="1" applyProtection="1">
      <alignment horizontal="center" vertical="center"/>
      <protection locked="0"/>
    </xf>
    <xf numFmtId="2" fontId="46" fillId="0" borderId="95" xfId="0" quotePrefix="1" applyNumberFormat="1" applyFont="1" applyFill="1" applyBorder="1" applyAlignment="1" applyProtection="1">
      <alignment horizontal="center" vertical="center"/>
      <protection locked="0"/>
    </xf>
    <xf numFmtId="0" fontId="99" fillId="0" borderId="17" xfId="0" applyFont="1" applyFill="1" applyBorder="1" applyAlignment="1" applyProtection="1">
      <alignment horizontal="center" vertical="center" wrapText="1"/>
      <protection locked="0"/>
    </xf>
    <xf numFmtId="164" fontId="99" fillId="0" borderId="81" xfId="0" applyNumberFormat="1" applyFont="1" applyFill="1" applyBorder="1" applyAlignment="1" applyProtection="1">
      <alignment horizontal="center" vertical="center"/>
      <protection locked="0"/>
    </xf>
    <xf numFmtId="2" fontId="99" fillId="0" borderId="10" xfId="0" applyNumberFormat="1" applyFont="1" applyFill="1" applyBorder="1" applyAlignment="1" applyProtection="1">
      <alignment horizontal="center" vertical="center"/>
      <protection locked="0"/>
    </xf>
    <xf numFmtId="2" fontId="99" fillId="0" borderId="95" xfId="0" applyNumberFormat="1" applyFont="1" applyFill="1" applyBorder="1" applyAlignment="1" applyProtection="1">
      <alignment horizontal="center" vertical="center"/>
      <protection locked="0"/>
    </xf>
    <xf numFmtId="0" fontId="99" fillId="0" borderId="18" xfId="0" applyFont="1" applyFill="1" applyBorder="1" applyAlignment="1" applyProtection="1">
      <alignment horizontal="left" vertical="center" wrapText="1"/>
      <protection locked="0"/>
    </xf>
    <xf numFmtId="164" fontId="99" fillId="0" borderId="81" xfId="0" quotePrefix="1" applyNumberFormat="1" applyFont="1" applyFill="1" applyBorder="1" applyAlignment="1" applyProtection="1">
      <alignment horizontal="center" vertical="center"/>
      <protection locked="0"/>
    </xf>
    <xf numFmtId="2" fontId="99" fillId="0" borderId="0" xfId="0" quotePrefix="1" applyNumberFormat="1" applyFont="1" applyFill="1" applyBorder="1" applyAlignment="1" applyProtection="1">
      <alignment horizontal="center" vertical="center"/>
      <protection locked="0"/>
    </xf>
    <xf numFmtId="2" fontId="99" fillId="0" borderId="96" xfId="0" quotePrefix="1" applyNumberFormat="1" applyFont="1" applyFill="1" applyBorder="1" applyAlignment="1" applyProtection="1">
      <alignment horizontal="center" vertical="center"/>
      <protection locked="0"/>
    </xf>
    <xf numFmtId="164" fontId="99" fillId="0" borderId="11" xfId="0" quotePrefix="1" applyNumberFormat="1" applyFont="1" applyFill="1" applyBorder="1" applyAlignment="1" applyProtection="1">
      <alignment horizontal="center" vertical="center"/>
      <protection locked="0"/>
    </xf>
    <xf numFmtId="0" fontId="99" fillId="0" borderId="12" xfId="0" applyFont="1" applyFill="1" applyBorder="1" applyAlignment="1" applyProtection="1">
      <alignment vertical="center" wrapText="1"/>
      <protection locked="0"/>
    </xf>
    <xf numFmtId="164" fontId="113" fillId="0" borderId="13" xfId="0" quotePrefix="1" applyNumberFormat="1" applyFont="1" applyFill="1" applyBorder="1" applyAlignment="1" applyProtection="1">
      <alignment horizontal="center" vertical="center"/>
      <protection locked="0"/>
    </xf>
    <xf numFmtId="2" fontId="113" fillId="0" borderId="0" xfId="0" quotePrefix="1" applyNumberFormat="1" applyFont="1" applyFill="1" applyBorder="1" applyAlignment="1" applyProtection="1">
      <alignment horizontal="center" vertical="center"/>
      <protection locked="0"/>
    </xf>
    <xf numFmtId="2" fontId="113" fillId="0" borderId="96" xfId="0" quotePrefix="1" applyNumberFormat="1" applyFont="1" applyFill="1" applyBorder="1" applyAlignment="1" applyProtection="1">
      <alignment horizontal="center" vertical="center"/>
      <protection locked="0"/>
    </xf>
    <xf numFmtId="164" fontId="99" fillId="0" borderId="85" xfId="0" quotePrefix="1" applyNumberFormat="1" applyFont="1" applyFill="1" applyBorder="1" applyAlignment="1" applyProtection="1">
      <alignment horizontal="center" vertical="center"/>
      <protection locked="0"/>
    </xf>
    <xf numFmtId="164" fontId="99" fillId="0" borderId="13" xfId="0" quotePrefix="1" applyNumberFormat="1" applyFont="1" applyFill="1" applyBorder="1" applyAlignment="1" applyProtection="1">
      <alignment horizontal="center" vertical="center"/>
      <protection locked="0"/>
    </xf>
    <xf numFmtId="164" fontId="99" fillId="0" borderId="79" xfId="0" quotePrefix="1" applyNumberFormat="1" applyFont="1" applyFill="1" applyBorder="1" applyAlignment="1" applyProtection="1">
      <alignment horizontal="center" vertical="center"/>
      <protection locked="0"/>
    </xf>
    <xf numFmtId="0" fontId="99" fillId="0" borderId="10" xfId="0" applyFont="1" applyFill="1" applyBorder="1" applyAlignment="1" applyProtection="1">
      <alignment vertical="center" wrapText="1"/>
      <protection locked="0"/>
    </xf>
    <xf numFmtId="0" fontId="99" fillId="0" borderId="10" xfId="0" applyFont="1" applyFill="1" applyBorder="1" applyAlignment="1" applyProtection="1">
      <alignment horizontal="center" vertical="center"/>
      <protection locked="0"/>
    </xf>
    <xf numFmtId="0" fontId="99" fillId="0" borderId="0" xfId="0" applyFont="1" applyFill="1" applyBorder="1" applyAlignment="1" applyProtection="1">
      <alignment horizontal="center" vertical="center" wrapText="1"/>
      <protection locked="0"/>
    </xf>
    <xf numFmtId="0" fontId="99" fillId="0" borderId="91" xfId="0" applyFont="1" applyFill="1" applyBorder="1" applyAlignment="1" applyProtection="1">
      <alignment horizontal="center" vertical="center"/>
      <protection locked="0"/>
    </xf>
    <xf numFmtId="0" fontId="99" fillId="0" borderId="17" xfId="0" applyFont="1" applyBorder="1" applyAlignment="1" applyProtection="1">
      <alignment horizontal="center" vertical="center" wrapText="1"/>
      <protection locked="0"/>
    </xf>
    <xf numFmtId="2" fontId="99" fillId="0" borderId="10" xfId="0" quotePrefix="1" applyNumberFormat="1" applyFont="1" applyFill="1" applyBorder="1" applyAlignment="1" applyProtection="1">
      <alignment horizontal="center" vertical="center"/>
      <protection locked="0"/>
    </xf>
    <xf numFmtId="2" fontId="99" fillId="0" borderId="95" xfId="0" quotePrefix="1" applyNumberFormat="1" applyFont="1" applyFill="1" applyBorder="1" applyAlignment="1" applyProtection="1">
      <alignment horizontal="center" vertical="center"/>
      <protection locked="0"/>
    </xf>
    <xf numFmtId="0" fontId="99" fillId="0" borderId="18" xfId="0" applyFont="1" applyFill="1" applyBorder="1" applyAlignment="1" applyProtection="1">
      <alignment horizontal="center" vertical="center"/>
      <protection locked="0"/>
    </xf>
    <xf numFmtId="0" fontId="99" fillId="0" borderId="0" xfId="0" applyFont="1" applyFill="1" applyBorder="1" applyAlignment="1" applyProtection="1">
      <alignment horizontal="center" vertical="center"/>
      <protection locked="0"/>
    </xf>
    <xf numFmtId="2" fontId="99" fillId="0" borderId="11" xfId="0" quotePrefix="1" applyNumberFormat="1" applyFont="1" applyFill="1" applyBorder="1" applyAlignment="1" applyProtection="1">
      <alignment horizontal="center" vertical="center"/>
      <protection locked="0"/>
    </xf>
    <xf numFmtId="1" fontId="99" fillId="0" borderId="12" xfId="0" applyNumberFormat="1" applyFont="1" applyFill="1" applyBorder="1" applyAlignment="1" applyProtection="1">
      <alignment vertical="center"/>
      <protection locked="0"/>
    </xf>
    <xf numFmtId="0" fontId="99" fillId="0" borderId="16" xfId="0" applyFont="1" applyBorder="1" applyAlignment="1" applyProtection="1">
      <alignment horizontal="center" vertical="center" wrapText="1"/>
      <protection locked="0"/>
    </xf>
    <xf numFmtId="2" fontId="99" fillId="0" borderId="13" xfId="0" applyNumberFormat="1" applyFont="1" applyFill="1" applyBorder="1" applyAlignment="1" applyProtection="1">
      <alignment horizontal="center" vertical="center"/>
      <protection locked="0"/>
    </xf>
    <xf numFmtId="2" fontId="99" fillId="0" borderId="0" xfId="0" applyNumberFormat="1" applyFont="1" applyFill="1" applyBorder="1" applyAlignment="1" applyProtection="1">
      <alignment horizontal="center" vertical="center"/>
      <protection locked="0"/>
    </xf>
    <xf numFmtId="2" fontId="99" fillId="0" borderId="96" xfId="0" applyNumberFormat="1" applyFont="1" applyFill="1" applyBorder="1" applyAlignment="1" applyProtection="1">
      <alignment horizontal="center" vertical="center"/>
      <protection locked="0"/>
    </xf>
    <xf numFmtId="0" fontId="99" fillId="0" borderId="0" xfId="0" applyFont="1" applyFill="1" applyBorder="1" applyAlignment="1" applyProtection="1">
      <alignment vertical="center" wrapText="1"/>
      <protection locked="0"/>
    </xf>
    <xf numFmtId="1" fontId="99" fillId="0" borderId="0" xfId="0" applyNumberFormat="1" applyFont="1" applyFill="1" applyBorder="1" applyAlignment="1" applyProtection="1">
      <alignment horizontal="center" vertical="center"/>
      <protection locked="0"/>
    </xf>
    <xf numFmtId="2" fontId="99" fillId="0" borderId="13" xfId="0" quotePrefix="1" applyNumberFormat="1" applyFont="1" applyFill="1" applyBorder="1" applyAlignment="1" applyProtection="1">
      <alignment horizontal="center" vertical="center"/>
      <protection locked="0"/>
    </xf>
    <xf numFmtId="2" fontId="99" fillId="0" borderId="76" xfId="0" quotePrefix="1" applyNumberFormat="1" applyFont="1" applyFill="1" applyBorder="1" applyAlignment="1" applyProtection="1">
      <alignment horizontal="center" vertical="center"/>
      <protection locked="0"/>
    </xf>
    <xf numFmtId="2" fontId="99" fillId="0" borderId="79" xfId="0" quotePrefix="1" applyNumberFormat="1" applyFont="1" applyFill="1" applyBorder="1" applyAlignment="1" applyProtection="1">
      <alignment horizontal="center" vertical="center"/>
      <protection locked="0"/>
    </xf>
    <xf numFmtId="2" fontId="99" fillId="0" borderId="85" xfId="0" quotePrefix="1" applyNumberFormat="1" applyFont="1" applyFill="1" applyBorder="1" applyAlignment="1" applyProtection="1">
      <alignment horizontal="center" vertical="center"/>
      <protection locked="0"/>
    </xf>
    <xf numFmtId="0" fontId="99" fillId="0" borderId="78" xfId="0" applyFont="1" applyFill="1" applyBorder="1" applyAlignment="1" applyProtection="1">
      <alignment vertical="center" wrapText="1"/>
      <protection locked="0"/>
    </xf>
    <xf numFmtId="0" fontId="99" fillId="0" borderId="78" xfId="0" applyFont="1" applyFill="1" applyBorder="1" applyAlignment="1" applyProtection="1">
      <alignment horizontal="center" vertical="center"/>
      <protection locked="0"/>
    </xf>
    <xf numFmtId="0" fontId="99" fillId="0" borderId="78" xfId="0" applyFont="1" applyFill="1" applyBorder="1" applyAlignment="1" applyProtection="1">
      <alignment horizontal="center" vertical="center" wrapText="1"/>
      <protection locked="0"/>
    </xf>
    <xf numFmtId="1" fontId="99" fillId="0" borderId="18" xfId="0" applyNumberFormat="1" applyFont="1" applyFill="1" applyBorder="1" applyAlignment="1" applyProtection="1">
      <alignment vertical="center"/>
      <protection locked="0"/>
    </xf>
    <xf numFmtId="2" fontId="99" fillId="0" borderId="81" xfId="0" quotePrefix="1" applyNumberFormat="1" applyFont="1" applyFill="1" applyBorder="1" applyAlignment="1" applyProtection="1">
      <alignment horizontal="center" vertical="center"/>
      <protection locked="0"/>
    </xf>
    <xf numFmtId="1" fontId="99" fillId="0" borderId="10" xfId="0" applyNumberFormat="1" applyFont="1" applyFill="1" applyBorder="1" applyAlignment="1" applyProtection="1">
      <alignment vertical="center"/>
      <protection locked="0"/>
    </xf>
    <xf numFmtId="1" fontId="99" fillId="0" borderId="12" xfId="0" applyNumberFormat="1" applyFont="1" applyFill="1" applyBorder="1" applyAlignment="1" applyProtection="1">
      <alignment vertical="center" wrapText="1"/>
      <protection locked="0"/>
    </xf>
    <xf numFmtId="2" fontId="99" fillId="0" borderId="78" xfId="0" quotePrefix="1" applyNumberFormat="1" applyFont="1" applyFill="1" applyBorder="1" applyAlignment="1" applyProtection="1">
      <alignment horizontal="center" vertical="center"/>
      <protection locked="0"/>
    </xf>
    <xf numFmtId="2" fontId="99" fillId="0" borderId="94" xfId="0" quotePrefix="1" applyNumberFormat="1" applyFont="1" applyFill="1" applyBorder="1" applyAlignment="1" applyProtection="1">
      <alignment horizontal="center" vertical="center"/>
      <protection locked="0"/>
    </xf>
    <xf numFmtId="0" fontId="99" fillId="0" borderId="18" xfId="0" applyFont="1" applyFill="1" applyBorder="1" applyAlignment="1" applyProtection="1">
      <alignment vertical="center" wrapText="1"/>
      <protection locked="0"/>
    </xf>
    <xf numFmtId="1" fontId="99" fillId="0" borderId="18" xfId="0" applyNumberFormat="1" applyFont="1" applyFill="1" applyBorder="1" applyAlignment="1" applyProtection="1">
      <alignment horizontal="center" vertical="center"/>
      <protection locked="0"/>
    </xf>
    <xf numFmtId="9" fontId="99" fillId="0" borderId="18" xfId="0" applyNumberFormat="1" applyFont="1" applyFill="1" applyBorder="1" applyAlignment="1" applyProtection="1">
      <alignment horizontal="center" vertical="center"/>
      <protection locked="0"/>
    </xf>
    <xf numFmtId="9" fontId="99" fillId="0" borderId="80" xfId="0" applyNumberFormat="1" applyFont="1" applyFill="1" applyBorder="1" applyAlignment="1" applyProtection="1">
      <alignment horizontal="center" vertical="center"/>
      <protection locked="0"/>
    </xf>
    <xf numFmtId="0" fontId="15" fillId="26" borderId="105" xfId="0" applyFont="1" applyFill="1" applyBorder="1" applyAlignment="1" applyProtection="1">
      <alignment horizontal="center" vertical="center" wrapText="1"/>
      <protection locked="0"/>
    </xf>
    <xf numFmtId="2" fontId="31" fillId="26" borderId="101" xfId="0" applyNumberFormat="1" applyFont="1" applyFill="1" applyBorder="1" applyAlignment="1" applyProtection="1">
      <alignment horizontal="right" vertical="center"/>
      <protection locked="0"/>
    </xf>
    <xf numFmtId="0" fontId="31" fillId="26" borderId="44" xfId="0" applyFont="1" applyFill="1" applyBorder="1" applyAlignment="1" applyProtection="1">
      <alignment horizontal="center" vertical="center" wrapText="1"/>
      <protection locked="0"/>
    </xf>
    <xf numFmtId="0" fontId="46" fillId="0" borderId="15" xfId="0" applyFont="1" applyFill="1" applyBorder="1" applyAlignment="1" applyProtection="1">
      <alignment horizontal="left" vertical="center" wrapText="1"/>
      <protection locked="0"/>
    </xf>
    <xf numFmtId="0" fontId="113" fillId="0" borderId="12" xfId="0" applyFont="1" applyFill="1" applyBorder="1" applyAlignment="1" applyProtection="1">
      <alignment horizontal="center" vertical="center"/>
      <protection locked="0"/>
    </xf>
    <xf numFmtId="2" fontId="99" fillId="0" borderId="12" xfId="0" applyNumberFormat="1" applyFont="1" applyFill="1" applyBorder="1" applyAlignment="1" applyProtection="1">
      <alignment horizontal="center" vertical="center"/>
      <protection locked="0"/>
    </xf>
    <xf numFmtId="0" fontId="99" fillId="0" borderId="75" xfId="0" applyFont="1" applyFill="1" applyBorder="1" applyAlignment="1" applyProtection="1">
      <alignment horizontal="left" vertical="center" wrapText="1"/>
      <protection locked="0"/>
    </xf>
    <xf numFmtId="0" fontId="57" fillId="0" borderId="0" xfId="0" applyFont="1" applyFill="1" applyBorder="1" applyAlignment="1" applyProtection="1">
      <alignment horizontal="center" vertical="center"/>
      <protection locked="0"/>
    </xf>
    <xf numFmtId="2" fontId="57" fillId="0" borderId="0" xfId="0" applyNumberFormat="1" applyFont="1" applyFill="1" applyBorder="1" applyAlignment="1" applyProtection="1">
      <alignment horizontal="center" vertical="center"/>
      <protection locked="0"/>
    </xf>
    <xf numFmtId="0" fontId="99" fillId="0" borderId="96" xfId="0" applyFont="1" applyFill="1" applyBorder="1" applyAlignment="1" applyProtection="1">
      <alignment horizontal="left" vertical="center" wrapText="1"/>
      <protection locked="0"/>
    </xf>
    <xf numFmtId="0" fontId="99" fillId="0" borderId="21" xfId="0" applyFont="1" applyBorder="1" applyAlignment="1" applyProtection="1">
      <alignment horizontal="left" vertical="center" wrapText="1"/>
      <protection locked="0"/>
    </xf>
    <xf numFmtId="0" fontId="99" fillId="0" borderId="18" xfId="0" applyFont="1" applyBorder="1" applyAlignment="1" applyProtection="1">
      <alignment horizontal="left" vertical="center" wrapText="1"/>
      <protection locked="0"/>
    </xf>
    <xf numFmtId="2" fontId="57" fillId="21" borderId="0" xfId="0" applyNumberFormat="1" applyFont="1" applyFill="1" applyBorder="1" applyAlignment="1" applyProtection="1">
      <alignment horizontal="center" vertical="center"/>
      <protection locked="0"/>
    </xf>
    <xf numFmtId="0" fontId="57" fillId="0" borderId="78" xfId="0" applyFont="1" applyFill="1" applyBorder="1" applyAlignment="1" applyProtection="1">
      <alignment horizontal="center" vertical="center"/>
      <protection locked="0"/>
    </xf>
    <xf numFmtId="2" fontId="99" fillId="0" borderId="78" xfId="0" applyNumberFormat="1" applyFont="1" applyFill="1" applyBorder="1" applyAlignment="1" applyProtection="1">
      <alignment horizontal="center" vertical="center"/>
      <protection locked="0"/>
    </xf>
    <xf numFmtId="0" fontId="99" fillId="0" borderId="94" xfId="0" applyFont="1" applyFill="1" applyBorder="1" applyAlignment="1" applyProtection="1">
      <alignment horizontal="left" vertical="center" wrapText="1"/>
      <protection locked="0"/>
    </xf>
    <xf numFmtId="2" fontId="99" fillId="0" borderId="18" xfId="0" applyNumberFormat="1" applyFont="1" applyFill="1" applyBorder="1" applyAlignment="1" applyProtection="1">
      <alignment horizontal="center" vertical="center"/>
      <protection locked="0"/>
    </xf>
    <xf numFmtId="0" fontId="114" fillId="0" borderId="12" xfId="0" applyFont="1" applyFill="1" applyBorder="1" applyAlignment="1" applyProtection="1">
      <alignment vertical="center"/>
      <protection locked="0"/>
    </xf>
    <xf numFmtId="0" fontId="114" fillId="0" borderId="15" xfId="0" applyFont="1" applyFill="1" applyBorder="1" applyAlignment="1" applyProtection="1">
      <alignment vertical="center"/>
      <protection locked="0"/>
    </xf>
    <xf numFmtId="0" fontId="57" fillId="0" borderId="10" xfId="0" applyFont="1" applyFill="1" applyBorder="1" applyAlignment="1" applyProtection="1">
      <alignment horizontal="center" vertical="center"/>
      <protection locked="0"/>
    </xf>
    <xf numFmtId="2" fontId="57" fillId="0" borderId="10" xfId="0" applyNumberFormat="1" applyFont="1" applyFill="1" applyBorder="1" applyAlignment="1" applyProtection="1">
      <alignment horizontal="center" vertical="center"/>
      <protection locked="0"/>
    </xf>
    <xf numFmtId="0" fontId="114" fillId="0" borderId="10" xfId="0" applyFont="1" applyFill="1" applyBorder="1" applyAlignment="1" applyProtection="1">
      <alignment vertical="center"/>
      <protection locked="0"/>
    </xf>
    <xf numFmtId="0" fontId="114" fillId="0" borderId="95" xfId="0" applyFont="1" applyFill="1" applyBorder="1" applyAlignment="1" applyProtection="1">
      <alignment vertical="center"/>
      <protection locked="0"/>
    </xf>
    <xf numFmtId="2" fontId="114" fillId="0" borderId="12" xfId="0" applyNumberFormat="1" applyFont="1" applyFill="1" applyBorder="1" applyAlignment="1" applyProtection="1">
      <alignment horizontal="center" vertical="center"/>
      <protection locked="0"/>
    </xf>
    <xf numFmtId="9" fontId="99" fillId="0" borderId="12" xfId="0" applyNumberFormat="1" applyFont="1" applyFill="1" applyBorder="1" applyAlignment="1" applyProtection="1">
      <alignment horizontal="center" vertical="center"/>
      <protection locked="0"/>
    </xf>
    <xf numFmtId="0" fontId="114" fillId="21" borderId="15" xfId="0" applyFont="1" applyFill="1" applyBorder="1" applyAlignment="1" applyProtection="1">
      <alignment vertical="center"/>
      <protection locked="0"/>
    </xf>
    <xf numFmtId="0" fontId="99" fillId="0" borderId="15" xfId="0" applyFont="1" applyFill="1" applyBorder="1" applyAlignment="1" applyProtection="1">
      <alignment vertical="center"/>
      <protection locked="0"/>
    </xf>
    <xf numFmtId="0" fontId="99" fillId="0" borderId="21" xfId="0" applyFont="1" applyFill="1" applyBorder="1" applyAlignment="1" applyProtection="1">
      <alignment horizontal="center" vertical="center"/>
      <protection locked="0"/>
    </xf>
    <xf numFmtId="0" fontId="114" fillId="0" borderId="18" xfId="0" applyFont="1" applyBorder="1" applyAlignment="1" applyProtection="1">
      <alignment vertical="center"/>
      <protection locked="0"/>
    </xf>
    <xf numFmtId="0" fontId="99" fillId="0" borderId="75" xfId="0" applyFont="1" applyBorder="1" applyAlignment="1" applyProtection="1">
      <alignment vertical="center"/>
      <protection locked="0"/>
    </xf>
    <xf numFmtId="0" fontId="114" fillId="0" borderId="12" xfId="0" applyFont="1" applyBorder="1" applyAlignment="1" applyProtection="1">
      <alignment vertical="center"/>
      <protection locked="0"/>
    </xf>
    <xf numFmtId="0" fontId="99" fillId="0" borderId="15" xfId="0" applyFont="1" applyBorder="1" applyAlignment="1" applyProtection="1">
      <alignment vertical="center"/>
      <protection locked="0"/>
    </xf>
    <xf numFmtId="0" fontId="115" fillId="26" borderId="12" xfId="0" applyFont="1" applyFill="1" applyBorder="1" applyAlignment="1" applyProtection="1">
      <alignment vertical="center"/>
      <protection locked="0"/>
    </xf>
    <xf numFmtId="0" fontId="115" fillId="26" borderId="15" xfId="0" applyFont="1" applyFill="1" applyBorder="1" applyAlignment="1" applyProtection="1">
      <alignment vertical="center"/>
      <protection locked="0"/>
    </xf>
    <xf numFmtId="0" fontId="114" fillId="0" borderId="15" xfId="0" applyFont="1" applyBorder="1" applyAlignment="1" applyProtection="1">
      <alignment vertical="center"/>
      <protection locked="0"/>
    </xf>
    <xf numFmtId="0" fontId="114" fillId="0" borderId="75" xfId="0" applyFont="1" applyBorder="1" applyAlignment="1" applyProtection="1">
      <alignment vertical="center"/>
      <protection locked="0"/>
    </xf>
    <xf numFmtId="0" fontId="31" fillId="26" borderId="45" xfId="0" applyFont="1" applyFill="1" applyBorder="1" applyAlignment="1" applyProtection="1">
      <alignment horizontal="left" vertical="center" wrapText="1"/>
      <protection locked="0"/>
    </xf>
    <xf numFmtId="0" fontId="99" fillId="0" borderId="95" xfId="0" applyFont="1" applyFill="1" applyBorder="1" applyAlignment="1" applyProtection="1">
      <alignment horizontal="left" vertical="center" wrapText="1"/>
      <protection locked="0"/>
    </xf>
    <xf numFmtId="0" fontId="108" fillId="0" borderId="144" xfId="0" quotePrefix="1" applyFont="1" applyBorder="1" applyAlignment="1" applyProtection="1">
      <alignment horizontal="center"/>
      <protection locked="0"/>
    </xf>
    <xf numFmtId="1" fontId="31" fillId="26" borderId="101" xfId="0" applyNumberFormat="1" applyFont="1" applyFill="1" applyBorder="1" applyAlignment="1" applyProtection="1">
      <alignment horizontal="center" vertical="center"/>
    </xf>
    <xf numFmtId="1" fontId="31" fillId="26" borderId="44" xfId="0" applyNumberFormat="1" applyFont="1" applyFill="1" applyBorder="1" applyAlignment="1" applyProtection="1">
      <alignment horizontal="center" vertical="center" wrapText="1"/>
    </xf>
    <xf numFmtId="1" fontId="99" fillId="0" borderId="12" xfId="0" applyNumberFormat="1" applyFont="1" applyFill="1" applyBorder="1" applyAlignment="1" applyProtection="1">
      <alignment horizontal="center" vertical="center"/>
    </xf>
    <xf numFmtId="1" fontId="99" fillId="0" borderId="18" xfId="0" applyNumberFormat="1" applyFont="1" applyFill="1" applyBorder="1" applyAlignment="1" applyProtection="1">
      <alignment horizontal="center" vertical="center"/>
    </xf>
    <xf numFmtId="3" fontId="99" fillId="0" borderId="18" xfId="0" applyNumberFormat="1" applyFont="1" applyFill="1" applyBorder="1" applyAlignment="1" applyProtection="1">
      <alignment horizontal="center" vertical="center"/>
    </xf>
    <xf numFmtId="1" fontId="31" fillId="26" borderId="12" xfId="0" applyNumberFormat="1" applyFont="1" applyFill="1" applyBorder="1" applyAlignment="1" applyProtection="1">
      <alignment horizontal="center" vertical="center"/>
    </xf>
    <xf numFmtId="1" fontId="89" fillId="0" borderId="0" xfId="0" applyNumberFormat="1" applyFont="1" applyFill="1" applyBorder="1" applyAlignment="1" applyProtection="1">
      <alignment horizontal="right" vertical="center"/>
    </xf>
    <xf numFmtId="2" fontId="46" fillId="0" borderId="0" xfId="0" applyNumberFormat="1" applyFont="1" applyFill="1" applyBorder="1" applyAlignment="1" applyProtection="1">
      <alignment horizontal="center" vertical="center"/>
    </xf>
    <xf numFmtId="0" fontId="99" fillId="0" borderId="37" xfId="0" applyFont="1" applyBorder="1" applyAlignment="1" applyProtection="1">
      <alignment horizontal="center" vertical="center" wrapText="1"/>
    </xf>
    <xf numFmtId="2" fontId="99" fillId="0" borderId="0" xfId="0" applyNumberFormat="1" applyFont="1" applyFill="1" applyBorder="1" applyAlignment="1" applyProtection="1">
      <alignment horizontal="center" vertical="center"/>
    </xf>
    <xf numFmtId="2" fontId="99" fillId="0" borderId="0" xfId="0" quotePrefix="1" applyNumberFormat="1" applyFont="1" applyFill="1" applyBorder="1" applyAlignment="1" applyProtection="1">
      <alignment horizontal="center" vertical="center"/>
    </xf>
    <xf numFmtId="2" fontId="46" fillId="0" borderId="78" xfId="0" applyNumberFormat="1" applyFont="1" applyFill="1" applyBorder="1" applyAlignment="1" applyProtection="1">
      <alignment horizontal="center" vertical="center"/>
    </xf>
    <xf numFmtId="2" fontId="46" fillId="0" borderId="10" xfId="0" applyNumberFormat="1" applyFont="1" applyFill="1" applyBorder="1" applyAlignment="1" applyProtection="1">
      <alignment horizontal="center" vertical="center"/>
    </xf>
    <xf numFmtId="2" fontId="99" fillId="0" borderId="78" xfId="0" quotePrefix="1" applyNumberFormat="1" applyFont="1" applyFill="1" applyBorder="1" applyAlignment="1" applyProtection="1">
      <alignment horizontal="center" vertical="center"/>
    </xf>
    <xf numFmtId="3" fontId="31" fillId="26" borderId="12" xfId="0" applyNumberFormat="1" applyFont="1" applyFill="1" applyBorder="1" applyAlignment="1" applyProtection="1">
      <alignment horizontal="center" vertical="center"/>
    </xf>
    <xf numFmtId="2" fontId="99" fillId="0" borderId="10" xfId="0" quotePrefix="1" applyNumberFormat="1" applyFont="1" applyFill="1" applyBorder="1" applyAlignment="1" applyProtection="1">
      <alignment horizontal="center" vertical="center"/>
    </xf>
    <xf numFmtId="3" fontId="99" fillId="0" borderId="10" xfId="0" quotePrefix="1" applyNumberFormat="1" applyFont="1" applyFill="1" applyBorder="1" applyAlignment="1" applyProtection="1">
      <alignment horizontal="center" vertical="center"/>
    </xf>
    <xf numFmtId="2" fontId="113" fillId="0" borderId="0" xfId="0" quotePrefix="1" applyNumberFormat="1" applyFont="1" applyFill="1" applyBorder="1" applyAlignment="1" applyProtection="1">
      <alignment horizontal="center" vertical="center"/>
    </xf>
    <xf numFmtId="2" fontId="99" fillId="0" borderId="10" xfId="0" applyNumberFormat="1" applyFont="1" applyFill="1" applyBorder="1" applyAlignment="1" applyProtection="1">
      <alignment horizontal="center" vertical="center"/>
    </xf>
    <xf numFmtId="2" fontId="46" fillId="0" borderId="10" xfId="0" quotePrefix="1" applyNumberFormat="1" applyFont="1" applyFill="1" applyBorder="1" applyAlignment="1" applyProtection="1">
      <alignment horizontal="center" vertical="center"/>
    </xf>
    <xf numFmtId="1" fontId="2" fillId="0" borderId="0" xfId="0" applyNumberFormat="1" applyFont="1" applyFill="1" applyBorder="1" applyAlignment="1" applyProtection="1">
      <alignment horizontal="center" vertical="center"/>
      <protection locked="0"/>
    </xf>
    <xf numFmtId="1" fontId="42" fillId="0" borderId="0" xfId="0" applyNumberFormat="1" applyFont="1" applyFill="1" applyBorder="1" applyAlignment="1" applyProtection="1">
      <alignment horizontal="center" vertical="center"/>
      <protection locked="0"/>
    </xf>
    <xf numFmtId="0" fontId="99" fillId="0" borderId="16" xfId="0" applyFont="1" applyFill="1" applyBorder="1" applyAlignment="1" applyProtection="1">
      <alignment horizontal="center" vertical="center"/>
      <protection locked="0"/>
    </xf>
    <xf numFmtId="1" fontId="15" fillId="26" borderId="11" xfId="0" applyNumberFormat="1" applyFont="1" applyFill="1" applyBorder="1" applyAlignment="1" applyProtection="1">
      <alignment horizontal="left" vertical="center"/>
      <protection locked="0"/>
    </xf>
    <xf numFmtId="1" fontId="15" fillId="26" borderId="12" xfId="0" applyNumberFormat="1" applyFont="1" applyFill="1" applyBorder="1" applyAlignment="1" applyProtection="1">
      <alignment horizontal="left" vertical="center"/>
      <protection locked="0"/>
    </xf>
    <xf numFmtId="1" fontId="15" fillId="26" borderId="12" xfId="0" applyNumberFormat="1" applyFont="1" applyFill="1" applyBorder="1" applyAlignment="1" applyProtection="1">
      <alignment horizontal="left" vertical="center"/>
    </xf>
    <xf numFmtId="1" fontId="31" fillId="26" borderId="44" xfId="0" applyNumberFormat="1" applyFont="1" applyFill="1" applyBorder="1" applyAlignment="1" applyProtection="1">
      <alignment horizontal="center" vertical="center"/>
    </xf>
    <xf numFmtId="1" fontId="15" fillId="26" borderId="12" xfId="0" applyNumberFormat="1" applyFont="1" applyFill="1" applyBorder="1" applyAlignment="1" applyProtection="1">
      <alignment horizontal="center" vertical="center"/>
    </xf>
    <xf numFmtId="1" fontId="15" fillId="26" borderId="44" xfId="0" applyNumberFormat="1" applyFont="1" applyFill="1" applyBorder="1" applyAlignment="1" applyProtection="1">
      <alignment horizontal="center" vertical="center"/>
    </xf>
    <xf numFmtId="164" fontId="99" fillId="22" borderId="11" xfId="0" applyNumberFormat="1" applyFont="1" applyFill="1" applyBorder="1" applyAlignment="1" applyProtection="1">
      <alignment horizontal="center" vertical="center" wrapText="1"/>
      <protection locked="0"/>
    </xf>
    <xf numFmtId="0" fontId="57" fillId="22" borderId="12" xfId="0" applyFont="1" applyFill="1" applyBorder="1" applyAlignment="1" applyProtection="1">
      <alignment vertical="center"/>
      <protection locked="0"/>
    </xf>
    <xf numFmtId="2" fontId="46" fillId="20" borderId="12" xfId="0" applyNumberFormat="1" applyFont="1" applyFill="1" applyBorder="1" applyAlignment="1" applyProtection="1">
      <alignment horizontal="center" vertical="center"/>
      <protection locked="0"/>
    </xf>
    <xf numFmtId="0" fontId="99" fillId="24" borderId="12" xfId="0" applyFont="1" applyFill="1" applyBorder="1" applyAlignment="1" applyProtection="1">
      <alignment horizontal="center" vertical="center" wrapText="1"/>
      <protection locked="0"/>
    </xf>
    <xf numFmtId="2" fontId="46" fillId="24" borderId="12" xfId="0" applyNumberFormat="1" applyFont="1" applyFill="1" applyBorder="1" applyAlignment="1" applyProtection="1">
      <alignment horizontal="center" vertical="center"/>
      <protection locked="0"/>
    </xf>
    <xf numFmtId="0" fontId="99" fillId="0" borderId="16" xfId="0" applyFont="1" applyBorder="1" applyAlignment="1" applyProtection="1">
      <alignment horizontal="center" vertical="center"/>
      <protection locked="0"/>
    </xf>
    <xf numFmtId="164" fontId="99" fillId="22" borderId="11" xfId="0" applyNumberFormat="1" applyFont="1" applyFill="1" applyBorder="1" applyAlignment="1" applyProtection="1">
      <alignment horizontal="center" vertical="center"/>
      <protection locked="0"/>
    </xf>
    <xf numFmtId="1" fontId="46" fillId="24" borderId="12" xfId="0" applyNumberFormat="1" applyFont="1" applyFill="1" applyBorder="1" applyAlignment="1" applyProtection="1">
      <alignment horizontal="center" vertical="center"/>
      <protection locked="0"/>
    </xf>
    <xf numFmtId="2" fontId="99" fillId="20" borderId="12" xfId="0" applyNumberFormat="1" applyFont="1" applyFill="1" applyBorder="1" applyAlignment="1" applyProtection="1">
      <alignment horizontal="center" vertical="center"/>
      <protection locked="0"/>
    </xf>
    <xf numFmtId="0" fontId="46" fillId="24" borderId="12" xfId="0" applyFont="1" applyFill="1" applyBorder="1" applyAlignment="1" applyProtection="1">
      <alignment vertical="center"/>
      <protection locked="0"/>
    </xf>
    <xf numFmtId="0" fontId="57" fillId="23" borderId="12" xfId="0" applyFont="1" applyFill="1" applyBorder="1" applyAlignment="1" applyProtection="1">
      <alignment vertical="center"/>
      <protection locked="0"/>
    </xf>
    <xf numFmtId="0" fontId="46" fillId="24" borderId="12" xfId="0" applyFont="1" applyFill="1" applyBorder="1" applyAlignment="1" applyProtection="1">
      <alignment horizontal="center" vertical="center" wrapText="1"/>
      <protection locked="0"/>
    </xf>
    <xf numFmtId="2" fontId="99" fillId="18" borderId="12" xfId="0" applyNumberFormat="1" applyFont="1" applyFill="1" applyBorder="1" applyAlignment="1" applyProtection="1">
      <alignment horizontal="center" vertical="center"/>
      <protection locked="0"/>
    </xf>
    <xf numFmtId="2" fontId="99" fillId="22" borderId="11" xfId="0" applyNumberFormat="1" applyFont="1" applyFill="1" applyBorder="1" applyAlignment="1" applyProtection="1">
      <alignment horizontal="center" vertical="center"/>
      <protection locked="0"/>
    </xf>
    <xf numFmtId="0" fontId="99" fillId="20" borderId="12" xfId="0" applyFont="1" applyFill="1" applyBorder="1" applyAlignment="1" applyProtection="1">
      <alignment horizontal="center" vertical="center"/>
      <protection locked="0"/>
    </xf>
    <xf numFmtId="2" fontId="99" fillId="0" borderId="12" xfId="0" applyNumberFormat="1" applyFont="1" applyBorder="1" applyAlignment="1" applyProtection="1">
      <alignment horizontal="center" vertical="center"/>
      <protection locked="0"/>
    </xf>
    <xf numFmtId="2" fontId="46" fillId="0" borderId="12" xfId="0" applyNumberFormat="1" applyFont="1" applyBorder="1" applyAlignment="1" applyProtection="1">
      <alignment vertical="center"/>
      <protection locked="0"/>
    </xf>
    <xf numFmtId="2" fontId="99" fillId="0" borderId="11" xfId="0" applyNumberFormat="1" applyFont="1" applyFill="1" applyBorder="1" applyAlignment="1" applyProtection="1">
      <alignment horizontal="center" vertical="center"/>
      <protection locked="0"/>
    </xf>
    <xf numFmtId="2" fontId="99" fillId="0" borderId="12" xfId="0" applyNumberFormat="1" applyFont="1" applyBorder="1" applyAlignment="1" applyProtection="1">
      <alignment vertical="center"/>
      <protection locked="0"/>
    </xf>
    <xf numFmtId="0" fontId="99" fillId="22" borderId="78" xfId="0" applyFont="1" applyFill="1" applyBorder="1" applyAlignment="1" applyProtection="1">
      <alignment vertical="center"/>
      <protection locked="0"/>
    </xf>
    <xf numFmtId="0" fontId="99" fillId="22" borderId="94" xfId="0" applyFont="1" applyFill="1" applyBorder="1" applyAlignment="1" applyProtection="1">
      <alignment vertical="center"/>
      <protection locked="0"/>
    </xf>
    <xf numFmtId="2" fontId="31" fillId="26" borderId="12" xfId="0" applyNumberFormat="1" applyFont="1" applyFill="1" applyBorder="1" applyAlignment="1" applyProtection="1">
      <alignment horizontal="center" vertical="center"/>
      <protection locked="0"/>
    </xf>
    <xf numFmtId="4" fontId="31" fillId="26" borderId="44" xfId="0" applyNumberFormat="1" applyFont="1" applyFill="1" applyBorder="1" applyAlignment="1" applyProtection="1">
      <alignment horizontal="center" vertical="center"/>
      <protection locked="0"/>
    </xf>
    <xf numFmtId="0" fontId="31" fillId="26" borderId="12" xfId="0" applyFont="1" applyFill="1" applyBorder="1" applyAlignment="1" applyProtection="1">
      <alignment horizontal="center" vertical="center" wrapText="1"/>
      <protection locked="0"/>
    </xf>
    <xf numFmtId="0" fontId="116" fillId="23" borderId="12" xfId="0" applyFont="1" applyFill="1" applyBorder="1" applyAlignment="1" applyProtection="1">
      <alignment vertical="center"/>
      <protection locked="0"/>
    </xf>
    <xf numFmtId="0" fontId="58" fillId="26" borderId="12" xfId="0" applyFont="1" applyFill="1" applyBorder="1" applyAlignment="1" applyProtection="1">
      <alignment horizontal="center" vertical="center" wrapText="1"/>
      <protection locked="0"/>
    </xf>
    <xf numFmtId="3" fontId="99" fillId="0" borderId="12" xfId="42" applyNumberFormat="1" applyFont="1" applyFill="1" applyBorder="1" applyAlignment="1" applyProtection="1">
      <alignment horizontal="center" vertical="center"/>
      <protection locked="0"/>
    </xf>
    <xf numFmtId="9" fontId="3" fillId="26" borderId="0" xfId="43" applyNumberFormat="1" applyFont="1" applyFill="1" applyBorder="1" applyAlignment="1" applyProtection="1">
      <alignment horizontal="left" vertical="top" wrapText="1"/>
      <protection locked="0"/>
    </xf>
    <xf numFmtId="164" fontId="46" fillId="0" borderId="11" xfId="46" applyNumberFormat="1" applyFont="1" applyFill="1" applyBorder="1" applyAlignment="1" applyProtection="1">
      <alignment horizontal="center" vertical="center"/>
      <protection locked="0"/>
    </xf>
    <xf numFmtId="0" fontId="46" fillId="0" borderId="12" xfId="46" applyFont="1" applyFill="1" applyBorder="1" applyAlignment="1" applyProtection="1">
      <alignment horizontal="left" vertical="center"/>
      <protection locked="0"/>
    </xf>
    <xf numFmtId="0" fontId="46" fillId="0" borderId="21" xfId="46" applyFont="1" applyFill="1" applyBorder="1" applyAlignment="1" applyProtection="1">
      <alignment horizontal="center" vertical="center" wrapText="1"/>
      <protection locked="0"/>
    </xf>
    <xf numFmtId="2" fontId="46" fillId="0" borderId="76" xfId="0" applyNumberFormat="1" applyFont="1" applyFill="1" applyBorder="1" applyAlignment="1" applyProtection="1">
      <alignment horizontal="center" vertical="center"/>
      <protection locked="0"/>
    </xf>
    <xf numFmtId="0" fontId="99" fillId="0" borderId="16" xfId="0" applyFont="1" applyBorder="1" applyAlignment="1" applyProtection="1">
      <alignment vertical="center"/>
      <protection locked="0"/>
    </xf>
    <xf numFmtId="0" fontId="46" fillId="0" borderId="16" xfId="0" applyFont="1" applyBorder="1" applyAlignment="1" applyProtection="1">
      <alignment horizontal="center" vertical="center"/>
      <protection locked="0"/>
    </xf>
    <xf numFmtId="2" fontId="46" fillId="0" borderId="97" xfId="0" applyNumberFormat="1" applyFont="1" applyFill="1" applyBorder="1" applyAlignment="1" applyProtection="1">
      <alignment horizontal="center" vertical="center"/>
      <protection locked="0"/>
    </xf>
    <xf numFmtId="0" fontId="46" fillId="0" borderId="89" xfId="0" applyFont="1" applyBorder="1" applyAlignment="1" applyProtection="1">
      <alignment horizontal="left" vertical="center" wrapText="1"/>
      <protection locked="0"/>
    </xf>
    <xf numFmtId="0" fontId="99" fillId="0" borderId="89" xfId="0" applyFont="1" applyBorder="1" applyAlignment="1" applyProtection="1">
      <alignment horizontal="center" vertical="center"/>
      <protection locked="0"/>
    </xf>
    <xf numFmtId="2" fontId="46" fillId="0" borderId="98" xfId="0" applyNumberFormat="1" applyFont="1" applyFill="1" applyBorder="1" applyAlignment="1" applyProtection="1">
      <alignment horizontal="center" vertical="center"/>
      <protection locked="0"/>
    </xf>
    <xf numFmtId="0" fontId="46" fillId="0" borderId="44" xfId="0" applyFont="1" applyBorder="1" applyAlignment="1" applyProtection="1">
      <alignment horizontal="center" vertical="center" wrapText="1"/>
      <protection locked="0"/>
    </xf>
    <xf numFmtId="0" fontId="46" fillId="0" borderId="44" xfId="0" applyFont="1" applyBorder="1" applyAlignment="1" applyProtection="1">
      <alignment horizontal="left" vertical="center" wrapText="1"/>
      <protection locked="0"/>
    </xf>
    <xf numFmtId="0" fontId="46" fillId="0" borderId="44" xfId="0" applyFont="1" applyBorder="1" applyAlignment="1" applyProtection="1">
      <alignment horizontal="center" vertical="center"/>
      <protection locked="0"/>
    </xf>
    <xf numFmtId="0" fontId="57" fillId="0" borderId="44" xfId="0" applyFont="1" applyBorder="1" applyAlignment="1" applyProtection="1">
      <alignment horizontal="center" vertical="center"/>
      <protection locked="0"/>
    </xf>
    <xf numFmtId="2" fontId="46" fillId="0" borderId="79" xfId="0" applyNumberFormat="1" applyFont="1" applyFill="1" applyBorder="1" applyAlignment="1" applyProtection="1">
      <alignment horizontal="center" vertical="center"/>
      <protection locked="0"/>
    </xf>
    <xf numFmtId="166" fontId="46" fillId="0" borderId="11" xfId="0" applyNumberFormat="1" applyFont="1" applyFill="1" applyBorder="1" applyAlignment="1" applyProtection="1">
      <alignment horizontal="center" vertical="center"/>
      <protection locked="0"/>
    </xf>
    <xf numFmtId="166" fontId="46" fillId="0" borderId="76" xfId="0" applyNumberFormat="1" applyFont="1" applyFill="1" applyBorder="1" applyAlignment="1" applyProtection="1">
      <alignment horizontal="center" vertical="center"/>
      <protection locked="0"/>
    </xf>
    <xf numFmtId="166" fontId="46" fillId="0" borderId="97" xfId="0" applyNumberFormat="1" applyFont="1" applyFill="1" applyBorder="1" applyAlignment="1" applyProtection="1">
      <alignment horizontal="center" vertical="center"/>
      <protection locked="0"/>
    </xf>
    <xf numFmtId="0" fontId="57" fillId="0" borderId="89" xfId="0" applyFont="1" applyBorder="1" applyAlignment="1" applyProtection="1">
      <alignment horizontal="center" vertical="center" wrapText="1"/>
      <protection locked="0"/>
    </xf>
    <xf numFmtId="166" fontId="46" fillId="0" borderId="76" xfId="46" applyNumberFormat="1" applyFont="1" applyFill="1" applyBorder="1" applyAlignment="1" applyProtection="1">
      <alignment horizontal="center" vertical="center"/>
      <protection locked="0"/>
    </xf>
    <xf numFmtId="0" fontId="46" fillId="0" borderId="16" xfId="46" applyFont="1" applyFill="1" applyBorder="1" applyAlignment="1" applyProtection="1">
      <alignment horizontal="left" vertical="center"/>
      <protection locked="0"/>
    </xf>
    <xf numFmtId="0" fontId="46" fillId="0" borderId="12" xfId="0" quotePrefix="1" applyFont="1" applyFill="1" applyBorder="1" applyAlignment="1" applyProtection="1">
      <alignment horizontal="center" vertical="center"/>
      <protection locked="0"/>
    </xf>
    <xf numFmtId="9" fontId="46" fillId="0" borderId="12" xfId="0" quotePrefix="1" applyNumberFormat="1" applyFont="1" applyFill="1" applyBorder="1" applyAlignment="1" applyProtection="1">
      <alignment horizontal="center" vertical="center"/>
      <protection locked="0"/>
    </xf>
    <xf numFmtId="0" fontId="46" fillId="0" borderId="19" xfId="0" applyFont="1" applyBorder="1" applyAlignment="1" applyProtection="1">
      <alignment horizontal="center" vertical="center"/>
      <protection locked="0"/>
    </xf>
    <xf numFmtId="0" fontId="46" fillId="0" borderId="19" xfId="0" applyFont="1" applyBorder="1" applyAlignment="1" applyProtection="1">
      <alignment horizontal="center" vertical="center"/>
    </xf>
    <xf numFmtId="0" fontId="15" fillId="26" borderId="140" xfId="0" applyFont="1" applyFill="1" applyBorder="1" applyAlignment="1" applyProtection="1">
      <alignment horizontal="center" vertical="center"/>
    </xf>
    <xf numFmtId="0" fontId="46" fillId="0" borderId="80" xfId="0" applyFont="1" applyBorder="1" applyAlignment="1" applyProtection="1">
      <alignment horizontal="center" vertical="center"/>
    </xf>
    <xf numFmtId="0" fontId="46" fillId="0" borderId="140" xfId="0" applyFont="1" applyBorder="1" applyAlignment="1" applyProtection="1">
      <alignment horizontal="center" vertical="center"/>
    </xf>
    <xf numFmtId="0" fontId="15" fillId="26" borderId="151" xfId="0" applyFont="1" applyFill="1" applyBorder="1" applyAlignment="1" applyProtection="1">
      <alignment horizontal="center" vertical="center"/>
    </xf>
    <xf numFmtId="0" fontId="15" fillId="26" borderId="144" xfId="0" applyFont="1" applyFill="1" applyBorder="1" applyAlignment="1" applyProtection="1">
      <alignment horizontal="right" vertical="center"/>
      <protection locked="0"/>
    </xf>
    <xf numFmtId="0" fontId="15" fillId="26" borderId="118" xfId="0" applyFont="1" applyFill="1" applyBorder="1" applyAlignment="1" applyProtection="1">
      <alignment horizontal="right" vertical="center"/>
      <protection locked="0"/>
    </xf>
    <xf numFmtId="166" fontId="46" fillId="0" borderId="79" xfId="0" applyNumberFormat="1" applyFont="1" applyFill="1" applyBorder="1" applyAlignment="1" applyProtection="1">
      <alignment horizontal="center" vertical="center"/>
      <protection locked="0"/>
    </xf>
    <xf numFmtId="0" fontId="46" fillId="0" borderId="11" xfId="46" applyFont="1" applyFill="1" applyBorder="1" applyAlignment="1" applyProtection="1">
      <alignment horizontal="center" vertical="center"/>
      <protection locked="0"/>
    </xf>
    <xf numFmtId="0" fontId="99" fillId="0" borderId="44" xfId="0" applyFont="1" applyBorder="1" applyAlignment="1" applyProtection="1">
      <alignment horizontal="center" vertical="center"/>
    </xf>
    <xf numFmtId="0" fontId="99" fillId="0" borderId="89" xfId="0" applyFont="1" applyBorder="1" applyAlignment="1" applyProtection="1">
      <alignment horizontal="center" vertical="center"/>
    </xf>
    <xf numFmtId="0" fontId="46" fillId="0" borderId="44" xfId="0" applyFont="1" applyBorder="1" applyAlignment="1" applyProtection="1">
      <alignment horizontal="center" vertical="center"/>
    </xf>
    <xf numFmtId="0" fontId="15" fillId="26" borderId="78" xfId="0" applyFont="1" applyFill="1" applyBorder="1" applyAlignment="1" applyProtection="1">
      <alignment horizontal="left" vertical="center"/>
    </xf>
    <xf numFmtId="0" fontId="46" fillId="0" borderId="16" xfId="0" applyFont="1" applyFill="1" applyBorder="1" applyAlignment="1" applyProtection="1">
      <alignment horizontal="center" vertical="center"/>
    </xf>
    <xf numFmtId="0" fontId="99" fillId="0" borderId="16" xfId="0" applyFont="1" applyFill="1" applyBorder="1" applyAlignment="1" applyProtection="1">
      <alignment horizontal="center" vertical="center"/>
    </xf>
    <xf numFmtId="0" fontId="45" fillId="0" borderId="12" xfId="0" applyFont="1" applyFill="1" applyBorder="1" applyAlignment="1" applyProtection="1">
      <alignment horizontal="center" vertical="center"/>
    </xf>
    <xf numFmtId="0" fontId="45" fillId="0" borderId="12" xfId="0" quotePrefix="1" applyFont="1" applyFill="1" applyBorder="1" applyAlignment="1" applyProtection="1">
      <alignment horizontal="center" vertical="center"/>
    </xf>
    <xf numFmtId="0" fontId="46" fillId="0" borderId="12" xfId="0" quotePrefix="1" applyFont="1" applyFill="1" applyBorder="1" applyAlignment="1" applyProtection="1">
      <alignment horizontal="center" vertical="center"/>
    </xf>
    <xf numFmtId="0" fontId="46" fillId="0" borderId="20" xfId="0" applyFont="1" applyBorder="1" applyAlignment="1" applyProtection="1">
      <alignment vertical="center"/>
      <protection locked="0"/>
    </xf>
    <xf numFmtId="0" fontId="15" fillId="26" borderId="44" xfId="0" applyFont="1" applyFill="1" applyBorder="1" applyAlignment="1" applyProtection="1">
      <alignment horizontal="center" vertical="center" wrapText="1"/>
      <protection locked="0"/>
    </xf>
    <xf numFmtId="0" fontId="46" fillId="0" borderId="79" xfId="0" applyFont="1" applyBorder="1" applyAlignment="1" applyProtection="1">
      <alignment horizontal="center" vertical="center"/>
    </xf>
    <xf numFmtId="0" fontId="15" fillId="26" borderId="123" xfId="0" applyFont="1" applyFill="1" applyBorder="1" applyAlignment="1" applyProtection="1">
      <alignment vertical="center" wrapText="1"/>
    </xf>
    <xf numFmtId="0" fontId="46" fillId="0" borderId="18" xfId="0" applyFont="1" applyBorder="1" applyAlignment="1" applyProtection="1">
      <alignment horizontal="center" vertical="center" wrapText="1"/>
    </xf>
    <xf numFmtId="0" fontId="46" fillId="0" borderId="123" xfId="0" applyFont="1" applyBorder="1" applyAlignment="1" applyProtection="1">
      <alignment horizontal="center" vertical="center" wrapText="1"/>
    </xf>
    <xf numFmtId="0" fontId="46" fillId="0" borderId="122" xfId="0" applyFont="1" applyBorder="1" applyAlignment="1" applyProtection="1">
      <alignment horizontal="center" vertical="center"/>
    </xf>
    <xf numFmtId="0" fontId="15" fillId="26" borderId="43" xfId="0" applyFont="1" applyFill="1" applyBorder="1" applyAlignment="1" applyProtection="1">
      <alignment vertical="center" wrapText="1"/>
    </xf>
    <xf numFmtId="0" fontId="108" fillId="0" borderId="20" xfId="0" quotePrefix="1" applyFont="1" applyBorder="1" applyAlignment="1" applyProtection="1">
      <alignment horizontal="center"/>
      <protection locked="0"/>
    </xf>
    <xf numFmtId="0" fontId="46" fillId="0" borderId="97" xfId="0" applyFont="1" applyBorder="1" applyAlignment="1" applyProtection="1">
      <alignment horizontal="center" vertical="center"/>
    </xf>
    <xf numFmtId="0" fontId="15" fillId="26" borderId="109" xfId="0" applyFont="1" applyFill="1" applyBorder="1" applyAlignment="1" applyProtection="1">
      <alignment horizontal="center" vertical="center"/>
    </xf>
    <xf numFmtId="0" fontId="15" fillId="26" borderId="143" xfId="0" applyFont="1" applyFill="1" applyBorder="1" applyAlignment="1" applyProtection="1">
      <alignment horizontal="center" vertical="center"/>
    </xf>
    <xf numFmtId="1" fontId="46" fillId="0" borderId="12" xfId="0" applyNumberFormat="1" applyFont="1" applyFill="1" applyBorder="1" applyAlignment="1" applyProtection="1">
      <alignment horizontal="center" vertical="center" wrapText="1"/>
    </xf>
    <xf numFmtId="0" fontId="93" fillId="26" borderId="0" xfId="43" applyFont="1" applyFill="1" applyAlignment="1" applyProtection="1">
      <alignment vertical="center" wrapText="1"/>
      <protection locked="0"/>
    </xf>
    <xf numFmtId="0" fontId="93" fillId="26" borderId="0" xfId="43" applyFont="1" applyFill="1" applyAlignment="1" applyProtection="1">
      <alignment horizontal="left" vertical="center" wrapText="1"/>
      <protection locked="0"/>
    </xf>
    <xf numFmtId="0" fontId="46" fillId="0" borderId="80" xfId="0" applyFont="1" applyBorder="1" applyAlignment="1" applyProtection="1">
      <alignment horizontal="center" vertical="center"/>
      <protection locked="0"/>
    </xf>
    <xf numFmtId="0" fontId="15" fillId="26" borderId="140" xfId="0" applyFont="1" applyFill="1" applyBorder="1" applyAlignment="1" applyProtection="1">
      <alignment horizontal="right" vertical="center"/>
      <protection locked="0"/>
    </xf>
    <xf numFmtId="164" fontId="83" fillId="0" borderId="0" xfId="0" applyNumberFormat="1" applyFont="1" applyAlignment="1" applyProtection="1">
      <alignment vertical="center"/>
      <protection locked="0"/>
    </xf>
    <xf numFmtId="0" fontId="60" fillId="0" borderId="0" xfId="0" applyFont="1" applyFill="1" applyAlignment="1" applyProtection="1">
      <alignment vertical="center"/>
      <protection locked="0"/>
    </xf>
    <xf numFmtId="0" fontId="46" fillId="0" borderId="0" xfId="0" applyFont="1" applyFill="1" applyAlignment="1" applyProtection="1">
      <alignment vertical="center" wrapText="1"/>
      <protection locked="0"/>
    </xf>
    <xf numFmtId="9" fontId="99" fillId="0" borderId="12" xfId="0" applyNumberFormat="1" applyFont="1" applyBorder="1" applyAlignment="1" applyProtection="1">
      <alignment horizontal="center" vertical="center"/>
      <protection locked="0"/>
    </xf>
    <xf numFmtId="164" fontId="46" fillId="0" borderId="11" xfId="0" applyNumberFormat="1" applyFont="1" applyFill="1" applyBorder="1" applyAlignment="1" applyProtection="1">
      <alignment horizontal="center" vertical="center" wrapText="1"/>
      <protection locked="0"/>
    </xf>
    <xf numFmtId="0" fontId="15" fillId="26" borderId="11" xfId="0" applyFont="1" applyFill="1" applyBorder="1" applyAlignment="1" applyProtection="1">
      <alignment horizontal="left" vertical="center" wrapText="1"/>
      <protection locked="0"/>
    </xf>
    <xf numFmtId="0" fontId="15" fillId="26" borderId="12" xfId="0" applyFont="1" applyFill="1" applyBorder="1" applyAlignment="1" applyProtection="1">
      <alignment horizontal="left" vertical="center" wrapText="1"/>
      <protection locked="0"/>
    </xf>
    <xf numFmtId="0" fontId="15" fillId="26" borderId="12" xfId="0" applyFont="1" applyFill="1" applyBorder="1" applyAlignment="1" applyProtection="1">
      <alignment horizontal="left" vertical="center" wrapText="1"/>
    </xf>
    <xf numFmtId="0" fontId="99" fillId="0" borderId="0" xfId="0" applyFont="1" applyAlignment="1" applyProtection="1">
      <alignment horizontal="right" vertical="center"/>
      <protection locked="0"/>
    </xf>
    <xf numFmtId="164" fontId="46" fillId="0" borderId="0" xfId="0" applyNumberFormat="1" applyFont="1" applyAlignment="1" applyProtection="1">
      <alignment vertical="center"/>
      <protection locked="0"/>
    </xf>
    <xf numFmtId="0" fontId="98" fillId="0" borderId="0" xfId="0" applyFont="1" applyAlignment="1" applyProtection="1">
      <alignment vertical="center" wrapText="1"/>
      <protection locked="0"/>
    </xf>
    <xf numFmtId="0" fontId="98" fillId="0" borderId="0" xfId="0" applyFont="1" applyProtection="1"/>
    <xf numFmtId="0" fontId="98" fillId="0" borderId="15" xfId="0" applyFont="1" applyBorder="1" applyProtection="1"/>
    <xf numFmtId="0" fontId="46" fillId="0" borderId="12" xfId="0" applyFont="1" applyFill="1" applyBorder="1" applyAlignment="1" applyProtection="1">
      <alignment horizontal="left" vertical="center" wrapText="1"/>
      <protection locked="0"/>
    </xf>
    <xf numFmtId="164" fontId="15" fillId="26" borderId="133" xfId="0" applyNumberFormat="1" applyFont="1" applyFill="1" applyBorder="1" applyAlignment="1" applyProtection="1">
      <alignment horizontal="center" vertical="center"/>
      <protection locked="0"/>
    </xf>
    <xf numFmtId="164" fontId="106" fillId="0" borderId="44" xfId="0" applyNumberFormat="1" applyFont="1" applyBorder="1" applyAlignment="1" applyProtection="1">
      <alignment horizontal="center" vertical="center"/>
      <protection locked="0"/>
    </xf>
    <xf numFmtId="0" fontId="46" fillId="0" borderId="12" xfId="0" applyFont="1" applyBorder="1" applyAlignment="1" applyProtection="1">
      <alignment horizontal="left" vertical="center" wrapText="1"/>
      <protection locked="0"/>
    </xf>
    <xf numFmtId="164" fontId="106" fillId="0" borderId="89" xfId="0" applyNumberFormat="1" applyFont="1" applyBorder="1" applyAlignment="1" applyProtection="1">
      <alignment horizontal="center" vertical="center"/>
      <protection locked="0"/>
    </xf>
    <xf numFmtId="0" fontId="46" fillId="0" borderId="12" xfId="0" applyFont="1" applyFill="1" applyBorder="1" applyAlignment="1" applyProtection="1">
      <alignment horizontal="left" vertical="center" wrapText="1"/>
    </xf>
    <xf numFmtId="0" fontId="46" fillId="0" borderId="12" xfId="0" applyFont="1" applyBorder="1" applyAlignment="1" applyProtection="1">
      <alignment horizontal="center" vertical="center"/>
      <protection locked="0"/>
    </xf>
    <xf numFmtId="0" fontId="46" fillId="0" borderId="15" xfId="0" applyFont="1" applyBorder="1" applyAlignment="1" applyProtection="1">
      <alignment horizontal="center" vertical="center"/>
      <protection locked="0"/>
    </xf>
    <xf numFmtId="0" fontId="15" fillId="26" borderId="89" xfId="0" applyFont="1" applyFill="1" applyBorder="1" applyAlignment="1" applyProtection="1">
      <alignment horizontal="center" vertical="center"/>
      <protection locked="0"/>
    </xf>
    <xf numFmtId="0" fontId="15" fillId="26" borderId="90" xfId="0" applyFont="1" applyFill="1" applyBorder="1" applyAlignment="1" applyProtection="1">
      <alignment horizontal="center" vertical="center"/>
      <protection locked="0"/>
    </xf>
    <xf numFmtId="0" fontId="46" fillId="0" borderId="12" xfId="0" applyFont="1" applyBorder="1" applyAlignment="1" applyProtection="1">
      <alignment horizontal="center" vertical="center" wrapText="1"/>
      <protection locked="0"/>
    </xf>
    <xf numFmtId="0" fontId="15" fillId="26" borderId="89" xfId="0" applyFont="1" applyFill="1" applyBorder="1" applyAlignment="1" applyProtection="1">
      <alignment horizontal="center" vertical="center" wrapText="1"/>
      <protection locked="0"/>
    </xf>
    <xf numFmtId="0" fontId="15" fillId="26" borderId="133" xfId="0" applyFont="1" applyFill="1" applyBorder="1" applyAlignment="1" applyProtection="1">
      <alignment horizontal="center" vertical="center" wrapText="1"/>
      <protection locked="0"/>
    </xf>
    <xf numFmtId="0" fontId="46" fillId="0" borderId="12" xfId="0" applyFont="1" applyBorder="1" applyAlignment="1" applyProtection="1">
      <alignment horizontal="left" vertical="center"/>
      <protection locked="0"/>
    </xf>
    <xf numFmtId="0" fontId="15" fillId="26" borderId="97" xfId="0" applyFont="1" applyFill="1" applyBorder="1" applyAlignment="1" applyProtection="1">
      <alignment horizontal="center" vertical="center" wrapText="1"/>
      <protection locked="0"/>
    </xf>
    <xf numFmtId="0" fontId="46" fillId="0" borderId="15" xfId="0" applyFont="1" applyBorder="1" applyAlignment="1" applyProtection="1">
      <alignment horizontal="left" vertical="center"/>
      <protection locked="0"/>
    </xf>
    <xf numFmtId="0" fontId="57" fillId="0" borderId="15" xfId="0" applyFont="1" applyBorder="1" applyAlignment="1" applyProtection="1">
      <alignment horizontal="left" vertical="center"/>
      <protection locked="0"/>
    </xf>
    <xf numFmtId="0" fontId="99" fillId="0" borderId="12" xfId="0" applyFont="1" applyBorder="1" applyAlignment="1" applyProtection="1">
      <alignment horizontal="center" vertical="center"/>
      <protection locked="0"/>
    </xf>
    <xf numFmtId="0" fontId="99" fillId="0" borderId="12" xfId="0" applyFont="1" applyBorder="1" applyAlignment="1" applyProtection="1">
      <alignment horizontal="left" vertical="center" wrapText="1"/>
      <protection locked="0"/>
    </xf>
    <xf numFmtId="0" fontId="46" fillId="0" borderId="15" xfId="0" applyFont="1" applyFill="1" applyBorder="1" applyAlignment="1" applyProtection="1">
      <alignment horizontal="center" vertical="center"/>
      <protection locked="0"/>
    </xf>
    <xf numFmtId="0" fontId="15" fillId="26" borderId="123" xfId="0" applyFont="1" applyFill="1" applyBorder="1" applyAlignment="1" applyProtection="1">
      <alignment horizontal="center"/>
      <protection locked="0"/>
    </xf>
    <xf numFmtId="0" fontId="46" fillId="0" borderId="12" xfId="0" applyFont="1" applyBorder="1" applyAlignment="1" applyProtection="1">
      <alignment horizontal="center"/>
      <protection locked="0"/>
    </xf>
    <xf numFmtId="0" fontId="46" fillId="0" borderId="18" xfId="0" applyFont="1" applyBorder="1" applyAlignment="1" applyProtection="1">
      <alignment horizontal="center"/>
      <protection locked="0"/>
    </xf>
    <xf numFmtId="0" fontId="15" fillId="26" borderId="43" xfId="0" applyFont="1" applyFill="1" applyBorder="1" applyAlignment="1" applyProtection="1">
      <alignment horizontal="center" vertical="center"/>
      <protection locked="0"/>
    </xf>
    <xf numFmtId="0" fontId="99" fillId="0" borderId="12" xfId="0" applyFont="1" applyBorder="1" applyAlignment="1" applyProtection="1">
      <alignment horizontal="center" vertical="center" wrapText="1"/>
      <protection locked="0"/>
    </xf>
    <xf numFmtId="0" fontId="15" fillId="26" borderId="44" xfId="0" applyFont="1" applyFill="1" applyBorder="1" applyAlignment="1" applyProtection="1">
      <alignment horizontal="center" vertical="center" wrapText="1"/>
      <protection locked="0"/>
    </xf>
    <xf numFmtId="0" fontId="15" fillId="26" borderId="15" xfId="0" applyFont="1" applyFill="1" applyBorder="1" applyAlignment="1" applyProtection="1">
      <alignment horizontal="left" vertical="center" wrapText="1"/>
      <protection locked="0"/>
    </xf>
    <xf numFmtId="0" fontId="46" fillId="0" borderId="12" xfId="0" applyFont="1" applyFill="1" applyBorder="1" applyAlignment="1" applyProtection="1">
      <alignment horizontal="center" vertical="center"/>
      <protection locked="0"/>
    </xf>
    <xf numFmtId="164" fontId="15" fillId="0" borderId="0" xfId="0" applyNumberFormat="1" applyFont="1" applyProtection="1">
      <protection locked="0"/>
    </xf>
    <xf numFmtId="164" fontId="117" fillId="0" borderId="0" xfId="0" applyNumberFormat="1" applyFont="1" applyAlignment="1" applyProtection="1">
      <alignment vertical="center"/>
      <protection locked="0"/>
    </xf>
    <xf numFmtId="0" fontId="4" fillId="0" borderId="12" xfId="43" applyFont="1" applyBorder="1" applyProtection="1">
      <protection locked="0"/>
    </xf>
    <xf numFmtId="0" fontId="15" fillId="26" borderId="142" xfId="0" applyFont="1" applyFill="1" applyBorder="1" applyAlignment="1" applyProtection="1">
      <alignment horizontal="center" vertical="center" wrapText="1"/>
      <protection locked="0"/>
    </xf>
    <xf numFmtId="0" fontId="83" fillId="26" borderId="155" xfId="0" applyFont="1" applyFill="1" applyBorder="1" applyAlignment="1" applyProtection="1">
      <alignment horizontal="center" vertical="center" wrapText="1"/>
    </xf>
    <xf numFmtId="0" fontId="46" fillId="0" borderId="95" xfId="0" quotePrefix="1" applyFont="1" applyBorder="1" applyAlignment="1" applyProtection="1">
      <alignment horizontal="center" vertical="center" wrapText="1"/>
    </xf>
    <xf numFmtId="0" fontId="46" fillId="0" borderId="155" xfId="0" quotePrefix="1" applyFont="1" applyBorder="1" applyAlignment="1" applyProtection="1">
      <alignment horizontal="center" vertical="center" wrapText="1"/>
    </xf>
    <xf numFmtId="0" fontId="15" fillId="26" borderId="156" xfId="0" applyFont="1" applyFill="1" applyBorder="1" applyAlignment="1" applyProtection="1">
      <alignment horizontal="center" vertical="center" wrapText="1"/>
    </xf>
    <xf numFmtId="0" fontId="46" fillId="0" borderId="15" xfId="0" applyFont="1" applyBorder="1" applyAlignment="1" applyProtection="1">
      <alignment horizontal="center"/>
      <protection locked="0"/>
    </xf>
    <xf numFmtId="0" fontId="15" fillId="26" borderId="124" xfId="0" applyFont="1" applyFill="1" applyBorder="1" applyAlignment="1" applyProtection="1">
      <alignment horizontal="right"/>
      <protection locked="0"/>
    </xf>
    <xf numFmtId="0" fontId="15" fillId="26" borderId="136" xfId="0" applyFont="1" applyFill="1" applyBorder="1" applyAlignment="1" applyProtection="1">
      <alignment horizontal="right" vertical="center"/>
      <protection locked="0"/>
    </xf>
    <xf numFmtId="0" fontId="46" fillId="0" borderId="75" xfId="0" applyFont="1" applyBorder="1" applyAlignment="1" applyProtection="1">
      <alignment horizontal="center"/>
      <protection locked="0"/>
    </xf>
    <xf numFmtId="0" fontId="15" fillId="26" borderId="89" xfId="0" applyFont="1" applyFill="1" applyBorder="1" applyAlignment="1" applyProtection="1">
      <alignment horizontal="center" vertical="center" wrapText="1"/>
      <protection locked="0"/>
    </xf>
    <xf numFmtId="0" fontId="46" fillId="0" borderId="15" xfId="0" applyFont="1" applyFill="1" applyBorder="1" applyAlignment="1" applyProtection="1">
      <alignment horizontal="center" vertical="center"/>
      <protection locked="0"/>
    </xf>
    <xf numFmtId="0" fontId="46" fillId="0" borderId="12" xfId="43" applyFont="1" applyFill="1" applyBorder="1" applyAlignment="1" applyProtection="1">
      <alignment horizontal="left" vertical="center" wrapText="1"/>
    </xf>
    <xf numFmtId="0" fontId="46" fillId="0" borderId="94" xfId="0" applyFont="1" applyFill="1" applyBorder="1" applyAlignment="1" applyProtection="1">
      <alignment horizontal="left" vertical="center"/>
      <protection locked="0"/>
    </xf>
    <xf numFmtId="0" fontId="46" fillId="0" borderId="12" xfId="0" applyFont="1" applyBorder="1" applyAlignment="1" applyProtection="1">
      <alignment horizontal="left" vertical="center" wrapText="1"/>
      <protection locked="0"/>
    </xf>
    <xf numFmtId="0" fontId="46" fillId="0" borderId="12" xfId="0" applyFont="1" applyBorder="1" applyAlignment="1" applyProtection="1">
      <alignment horizontal="center" vertical="center"/>
      <protection locked="0"/>
    </xf>
    <xf numFmtId="0" fontId="46" fillId="0" borderId="12" xfId="0" applyFont="1" applyFill="1" applyBorder="1" applyAlignment="1" applyProtection="1">
      <alignment horizontal="center" vertical="center" wrapText="1"/>
      <protection locked="0"/>
    </xf>
    <xf numFmtId="0" fontId="93" fillId="0" borderId="0" xfId="0" applyFont="1" applyAlignment="1" applyProtection="1">
      <alignment vertical="center"/>
      <protection locked="0"/>
    </xf>
    <xf numFmtId="0" fontId="14" fillId="0" borderId="0" xfId="0" applyFont="1" applyBorder="1" applyAlignment="1"/>
    <xf numFmtId="0" fontId="13" fillId="0" borderId="0" xfId="0" applyFont="1" applyBorder="1" applyAlignment="1">
      <alignment vertical="top" wrapText="1"/>
    </xf>
    <xf numFmtId="0" fontId="14" fillId="0" borderId="157" xfId="0" applyFont="1" applyBorder="1" applyAlignment="1">
      <alignment horizontal="center" vertical="center"/>
    </xf>
    <xf numFmtId="0" fontId="13" fillId="0" borderId="158" xfId="0" applyFont="1" applyBorder="1" applyAlignment="1">
      <alignment vertical="top" wrapText="1"/>
    </xf>
    <xf numFmtId="0" fontId="46" fillId="0" borderId="12" xfId="0" applyFont="1" applyFill="1" applyBorder="1" applyAlignment="1" applyProtection="1">
      <alignment horizontal="left" vertical="center" wrapText="1"/>
      <protection locked="0"/>
    </xf>
    <xf numFmtId="0" fontId="46" fillId="0" borderId="12" xfId="0" applyFont="1" applyFill="1" applyBorder="1" applyAlignment="1" applyProtection="1">
      <alignment horizontal="center" vertical="center"/>
      <protection locked="0"/>
    </xf>
    <xf numFmtId="0" fontId="3" fillId="0" borderId="0" xfId="0" applyFont="1" applyAlignment="1">
      <alignment vertical="top"/>
    </xf>
    <xf numFmtId="0" fontId="3" fillId="0" borderId="0" xfId="0" applyFont="1" applyFill="1" applyAlignment="1">
      <alignment horizontal="left" vertical="top" wrapText="1"/>
    </xf>
    <xf numFmtId="0" fontId="3" fillId="0" borderId="0" xfId="0" applyFont="1" applyFill="1" applyAlignment="1">
      <alignment vertical="top" wrapText="1"/>
    </xf>
    <xf numFmtId="0" fontId="3" fillId="0" borderId="0" xfId="0" applyFont="1" applyAlignment="1">
      <alignment vertical="top" wrapText="1"/>
    </xf>
    <xf numFmtId="0" fontId="93" fillId="26" borderId="0" xfId="0" applyFont="1" applyFill="1" applyAlignment="1">
      <alignment vertical="top" wrapText="1"/>
    </xf>
    <xf numFmtId="0" fontId="118" fillId="0" borderId="0" xfId="0" applyFont="1" applyAlignment="1">
      <alignment vertical="top"/>
    </xf>
    <xf numFmtId="0" fontId="93" fillId="18" borderId="0" xfId="0" applyFont="1" applyFill="1" applyAlignment="1">
      <alignment vertical="top" wrapText="1"/>
    </xf>
    <xf numFmtId="0" fontId="3" fillId="18" borderId="0" xfId="0" applyFont="1" applyFill="1" applyAlignment="1">
      <alignment vertical="top"/>
    </xf>
    <xf numFmtId="0" fontId="3" fillId="18" borderId="0" xfId="0" applyFont="1" applyFill="1"/>
    <xf numFmtId="0" fontId="2" fillId="0" borderId="0" xfId="0" applyFont="1" applyAlignment="1">
      <alignment horizontal="left" vertical="top" wrapText="1" indent="1"/>
    </xf>
    <xf numFmtId="0" fontId="119" fillId="0" borderId="0" xfId="0" applyFont="1" applyAlignment="1">
      <alignment vertical="top"/>
    </xf>
    <xf numFmtId="0" fontId="3" fillId="0" borderId="0" xfId="0" applyFont="1" applyAlignment="1">
      <alignment horizontal="left" vertical="top" wrapText="1" indent="2"/>
    </xf>
    <xf numFmtId="0" fontId="93" fillId="0" borderId="0" xfId="0" applyFont="1" applyAlignment="1">
      <alignment vertical="top" wrapText="1"/>
    </xf>
    <xf numFmtId="0" fontId="119" fillId="0" borderId="0" xfId="0" applyFont="1" applyAlignment="1">
      <alignment vertical="top" wrapText="1"/>
    </xf>
    <xf numFmtId="0" fontId="118" fillId="0" borderId="0" xfId="0" applyFont="1" applyAlignment="1">
      <alignment vertical="center"/>
    </xf>
    <xf numFmtId="0" fontId="119" fillId="0" borderId="0" xfId="0" applyFont="1" applyAlignment="1">
      <alignment vertical="center" wrapText="1"/>
    </xf>
    <xf numFmtId="0" fontId="46" fillId="0" borderId="12" xfId="0" applyFont="1" applyFill="1" applyBorder="1" applyAlignment="1" applyProtection="1">
      <alignment horizontal="left" vertical="center" wrapText="1"/>
      <protection locked="0"/>
    </xf>
    <xf numFmtId="0" fontId="46" fillId="0" borderId="12" xfId="0" applyFont="1" applyFill="1" applyBorder="1" applyAlignment="1" applyProtection="1">
      <alignment horizontal="left" vertical="center" wrapText="1"/>
    </xf>
    <xf numFmtId="0" fontId="46" fillId="0" borderId="12" xfId="0" applyFont="1" applyFill="1" applyBorder="1" applyAlignment="1">
      <alignment horizontal="center" vertical="center" wrapText="1"/>
    </xf>
    <xf numFmtId="0" fontId="3" fillId="0" borderId="12" xfId="0" applyFont="1" applyFill="1" applyBorder="1" applyAlignment="1">
      <alignment horizontal="center" vertical="center"/>
    </xf>
    <xf numFmtId="0" fontId="3" fillId="0" borderId="15" xfId="0" applyFont="1" applyFill="1" applyBorder="1" applyAlignment="1">
      <alignment horizontal="center" vertical="center"/>
    </xf>
    <xf numFmtId="0" fontId="46" fillId="0" borderId="18" xfId="0" applyFont="1" applyFill="1" applyBorder="1" applyAlignment="1" applyProtection="1">
      <alignment horizontal="left" vertical="center" wrapText="1"/>
      <protection locked="0"/>
    </xf>
    <xf numFmtId="0" fontId="46" fillId="0" borderId="12" xfId="0" applyFont="1" applyFill="1" applyBorder="1" applyAlignment="1" applyProtection="1">
      <alignment horizontal="center" vertical="center"/>
      <protection locked="0"/>
    </xf>
    <xf numFmtId="0" fontId="46" fillId="0" borderId="12" xfId="0" applyFont="1" applyFill="1" applyBorder="1" applyAlignment="1" applyProtection="1">
      <alignment horizontal="center" vertical="center" wrapText="1"/>
      <protection locked="0"/>
    </xf>
    <xf numFmtId="164" fontId="46" fillId="0" borderId="11" xfId="0" quotePrefix="1" applyNumberFormat="1" applyFont="1" applyFill="1" applyBorder="1" applyAlignment="1" applyProtection="1">
      <alignment horizontal="center" vertical="center" wrapText="1"/>
    </xf>
    <xf numFmtId="2" fontId="46" fillId="0" borderId="11" xfId="0" quotePrefix="1" applyNumberFormat="1" applyFont="1" applyFill="1" applyBorder="1" applyAlignment="1" applyProtection="1">
      <alignment horizontal="center" vertical="center" wrapText="1"/>
    </xf>
    <xf numFmtId="2" fontId="46" fillId="0" borderId="11" xfId="0" applyNumberFormat="1" applyFont="1" applyFill="1" applyBorder="1" applyAlignment="1" applyProtection="1">
      <alignment horizontal="center" vertical="center" wrapText="1"/>
    </xf>
    <xf numFmtId="0" fontId="4" fillId="0" borderId="12" xfId="43" applyFont="1" applyFill="1" applyBorder="1" applyProtection="1">
      <protection locked="0"/>
    </xf>
    <xf numFmtId="0" fontId="46" fillId="0" borderId="0" xfId="0" applyFont="1" applyFill="1" applyAlignment="1" applyProtection="1">
      <alignment vertical="center"/>
    </xf>
    <xf numFmtId="2" fontId="46" fillId="0" borderId="79" xfId="0" quotePrefix="1" applyNumberFormat="1" applyFont="1" applyFill="1" applyBorder="1" applyAlignment="1" applyProtection="1">
      <alignment horizontal="center" vertical="center" wrapText="1"/>
    </xf>
    <xf numFmtId="164" fontId="46" fillId="0" borderId="11" xfId="0" quotePrefix="1" applyNumberFormat="1" applyFont="1" applyFill="1" applyBorder="1" applyAlignment="1" applyProtection="1">
      <alignment horizontal="center" vertical="center"/>
    </xf>
    <xf numFmtId="164" fontId="46" fillId="0" borderId="79" xfId="0" quotePrefix="1" applyNumberFormat="1" applyFont="1" applyFill="1" applyBorder="1" applyAlignment="1" applyProtection="1">
      <alignment horizontal="center" vertical="center" wrapText="1"/>
    </xf>
    <xf numFmtId="0" fontId="46" fillId="0" borderId="18" xfId="0" applyFont="1" applyFill="1" applyBorder="1" applyAlignment="1" applyProtection="1">
      <alignment horizontal="left" vertical="center" wrapText="1"/>
    </xf>
    <xf numFmtId="0" fontId="46" fillId="0" borderId="18" xfId="0" applyFont="1" applyFill="1" applyBorder="1" applyAlignment="1" applyProtection="1">
      <alignment horizontal="center" vertical="center" wrapText="1"/>
    </xf>
    <xf numFmtId="164" fontId="46" fillId="0" borderId="76" xfId="0" quotePrefix="1" applyNumberFormat="1" applyFont="1" applyFill="1" applyBorder="1" applyAlignment="1" applyProtection="1">
      <alignment horizontal="center" vertical="center" wrapText="1"/>
    </xf>
    <xf numFmtId="164" fontId="46" fillId="0" borderId="12" xfId="43" quotePrefix="1" applyNumberFormat="1" applyFont="1" applyFill="1" applyBorder="1" applyAlignment="1" applyProtection="1">
      <alignment horizontal="center" vertical="center" wrapText="1"/>
    </xf>
    <xf numFmtId="0" fontId="2" fillId="0" borderId="0" xfId="0" applyFont="1" applyFill="1" applyAlignment="1">
      <alignment horizontal="left" vertical="top" wrapText="1" indent="1"/>
    </xf>
    <xf numFmtId="49" fontId="46" fillId="0" borderId="11" xfId="0" applyNumberFormat="1" applyFont="1" applyFill="1" applyBorder="1" applyAlignment="1" applyProtection="1">
      <alignment horizontal="center" vertical="center" wrapText="1"/>
    </xf>
    <xf numFmtId="0" fontId="3" fillId="0" borderId="11" xfId="0" applyFont="1" applyFill="1" applyBorder="1" applyAlignment="1">
      <alignment horizontal="center" vertical="center" wrapText="1"/>
    </xf>
    <xf numFmtId="0" fontId="46" fillId="0" borderId="76" xfId="0" applyNumberFormat="1" applyFont="1" applyFill="1" applyBorder="1" applyAlignment="1" applyProtection="1">
      <alignment horizontal="center" vertical="center" wrapText="1"/>
    </xf>
    <xf numFmtId="0" fontId="46" fillId="0" borderId="93" xfId="0" applyNumberFormat="1" applyFont="1" applyFill="1" applyBorder="1" applyAlignment="1" applyProtection="1">
      <alignment horizontal="center" vertical="center" wrapText="1"/>
    </xf>
    <xf numFmtId="49" fontId="3" fillId="0" borderId="11" xfId="0" applyNumberFormat="1" applyFont="1" applyFill="1" applyBorder="1" applyAlignment="1" applyProtection="1">
      <alignment horizontal="center" vertical="center" wrapText="1"/>
    </xf>
    <xf numFmtId="49" fontId="46" fillId="0" borderId="11" xfId="0" quotePrefix="1" applyNumberFormat="1" applyFont="1" applyFill="1" applyBorder="1" applyAlignment="1" applyProtection="1">
      <alignment horizontal="center" vertical="center" wrapText="1"/>
    </xf>
    <xf numFmtId="49" fontId="46" fillId="0" borderId="76" xfId="0" applyNumberFormat="1" applyFont="1" applyFill="1" applyBorder="1" applyAlignment="1" applyProtection="1">
      <alignment horizontal="center" vertical="center" wrapText="1"/>
    </xf>
    <xf numFmtId="49" fontId="46" fillId="0" borderId="18" xfId="0" applyNumberFormat="1" applyFont="1" applyFill="1" applyBorder="1" applyAlignment="1" applyProtection="1">
      <alignment horizontal="center" vertical="center" wrapText="1"/>
    </xf>
    <xf numFmtId="0" fontId="107" fillId="0" borderId="12" xfId="0" applyFont="1" applyFill="1" applyBorder="1" applyAlignment="1" applyProtection="1">
      <alignment horizontal="center" vertical="center" wrapText="1"/>
      <protection locked="0"/>
    </xf>
    <xf numFmtId="0" fontId="46" fillId="0" borderId="11" xfId="0" applyFont="1" applyFill="1" applyBorder="1" applyAlignment="1">
      <alignment horizontal="center" vertical="center" wrapText="1"/>
    </xf>
    <xf numFmtId="4" fontId="46" fillId="0" borderId="11" xfId="0" applyNumberFormat="1" applyFont="1" applyFill="1" applyBorder="1" applyAlignment="1">
      <alignment horizontal="center" vertical="center" wrapText="1"/>
    </xf>
    <xf numFmtId="0" fontId="46" fillId="0" borderId="85" xfId="0" applyFont="1" applyFill="1" applyBorder="1" applyAlignment="1" applyProtection="1">
      <alignment horizontal="center" vertical="center" wrapText="1"/>
      <protection locked="0"/>
    </xf>
    <xf numFmtId="2" fontId="46" fillId="0" borderId="85" xfId="0" applyNumberFormat="1" applyFont="1" applyFill="1" applyBorder="1" applyAlignment="1" applyProtection="1">
      <alignment horizontal="center" vertical="center" wrapText="1"/>
      <protection locked="0"/>
    </xf>
    <xf numFmtId="0" fontId="2" fillId="26" borderId="0" xfId="0" applyFont="1" applyFill="1" applyAlignment="1">
      <alignment horizontal="left" vertical="top" wrapText="1"/>
    </xf>
    <xf numFmtId="0" fontId="29" fillId="0" borderId="23" xfId="50" applyNumberFormat="1" applyFont="1" applyFill="1" applyBorder="1"/>
    <xf numFmtId="0" fontId="29" fillId="0" borderId="23" xfId="50" applyNumberFormat="1" applyFont="1" applyFill="1" applyBorder="1" applyAlignment="1">
      <alignment horizontal="center"/>
    </xf>
    <xf numFmtId="0" fontId="29" fillId="0" borderId="73" xfId="50" applyNumberFormat="1" applyFont="1" applyFill="1" applyBorder="1"/>
    <xf numFmtId="0" fontId="29" fillId="0" borderId="70" xfId="50" applyNumberFormat="1" applyFont="1" applyFill="1" applyBorder="1" applyAlignment="1">
      <alignment horizontal="center"/>
    </xf>
    <xf numFmtId="0" fontId="29" fillId="0" borderId="24" xfId="50" applyNumberFormat="1" applyFont="1" applyFill="1" applyBorder="1" applyAlignment="1">
      <alignment horizontal="center"/>
    </xf>
    <xf numFmtId="1" fontId="29" fillId="0" borderId="26" xfId="50" applyNumberFormat="1" applyFont="1" applyFill="1" applyBorder="1" applyAlignment="1">
      <alignment horizontal="center" vertical="center"/>
    </xf>
    <xf numFmtId="0" fontId="26" fillId="0" borderId="25" xfId="50" applyNumberFormat="1" applyFill="1" applyBorder="1" applyAlignment="1">
      <alignment horizontal="center"/>
    </xf>
    <xf numFmtId="0" fontId="29" fillId="0" borderId="26" xfId="50" applyNumberFormat="1" applyFont="1" applyFill="1" applyBorder="1" applyAlignment="1">
      <alignment horizontal="center" vertical="center"/>
    </xf>
    <xf numFmtId="0" fontId="106" fillId="0" borderId="25" xfId="50" applyNumberFormat="1" applyFont="1" applyFill="1" applyBorder="1" applyAlignment="1">
      <alignment horizontal="center"/>
    </xf>
    <xf numFmtId="0" fontId="13" fillId="0" borderId="25" xfId="50" applyNumberFormat="1" applyFont="1" applyFill="1" applyBorder="1" applyAlignment="1">
      <alignment horizontal="center"/>
    </xf>
    <xf numFmtId="3" fontId="47" fillId="0" borderId="46" xfId="50" applyNumberFormat="1" applyFont="1" applyFill="1" applyBorder="1" applyAlignment="1">
      <alignment horizontal="center" vertical="center"/>
    </xf>
    <xf numFmtId="3" fontId="47" fillId="0" borderId="25" xfId="50" applyNumberFormat="1" applyFont="1" applyFill="1" applyBorder="1" applyAlignment="1">
      <alignment horizontal="center" vertical="center"/>
    </xf>
    <xf numFmtId="0" fontId="26" fillId="0" borderId="25" xfId="50" applyNumberFormat="1" applyFill="1" applyBorder="1"/>
    <xf numFmtId="3" fontId="26" fillId="0" borderId="40" xfId="50" applyNumberFormat="1" applyFill="1" applyBorder="1" applyAlignment="1">
      <alignment horizontal="center" vertical="center"/>
    </xf>
    <xf numFmtId="3" fontId="29" fillId="0" borderId="23" xfId="50" applyNumberFormat="1" applyFont="1" applyFill="1" applyBorder="1" applyAlignment="1">
      <alignment horizontal="center" vertical="center"/>
    </xf>
    <xf numFmtId="0" fontId="26" fillId="0" borderId="33" xfId="50" applyNumberFormat="1" applyFill="1" applyBorder="1"/>
    <xf numFmtId="3" fontId="29" fillId="0" borderId="41" xfId="50" applyNumberFormat="1" applyFont="1" applyFill="1" applyBorder="1" applyAlignment="1">
      <alignment horizontal="center" vertical="center"/>
    </xf>
    <xf numFmtId="3" fontId="29" fillId="0" borderId="10" xfId="50" applyNumberFormat="1" applyFont="1" applyFill="1" applyBorder="1" applyAlignment="1">
      <alignment horizontal="center" vertical="center"/>
    </xf>
    <xf numFmtId="0" fontId="26" fillId="0" borderId="34" xfId="50" applyNumberFormat="1" applyFill="1" applyBorder="1"/>
    <xf numFmtId="0" fontId="29" fillId="26" borderId="23" xfId="50" applyNumberFormat="1" applyFont="1" applyFill="1" applyBorder="1" applyAlignment="1">
      <alignment horizontal="center"/>
    </xf>
    <xf numFmtId="0" fontId="29" fillId="26" borderId="73" xfId="50" applyNumberFormat="1" applyFont="1" applyFill="1" applyBorder="1"/>
    <xf numFmtId="0" fontId="29" fillId="26" borderId="70" xfId="50" applyNumberFormat="1" applyFont="1" applyFill="1" applyBorder="1" applyAlignment="1">
      <alignment horizontal="center"/>
    </xf>
    <xf numFmtId="0" fontId="30" fillId="0" borderId="0" xfId="0" applyFont="1" applyAlignment="1">
      <alignment horizontal="left" vertical="center" readingOrder="1"/>
    </xf>
    <xf numFmtId="3" fontId="29" fillId="0" borderId="48" xfId="50" applyNumberFormat="1" applyFont="1" applyFill="1" applyBorder="1" applyAlignment="1">
      <alignment horizontal="center" vertical="center"/>
    </xf>
    <xf numFmtId="3" fontId="47" fillId="0" borderId="41" xfId="50" applyNumberFormat="1" applyFont="1" applyFill="1" applyBorder="1" applyAlignment="1">
      <alignment horizontal="center" vertical="center"/>
    </xf>
    <xf numFmtId="3" fontId="47" fillId="0" borderId="84" xfId="50" applyNumberFormat="1" applyFont="1" applyFill="1" applyBorder="1" applyAlignment="1">
      <alignment horizontal="center" vertical="center"/>
    </xf>
    <xf numFmtId="0" fontId="30" fillId="0" borderId="0" xfId="0" applyFont="1" applyAlignment="1">
      <alignment horizontal="left" vertical="center"/>
    </xf>
    <xf numFmtId="0" fontId="46" fillId="0" borderId="0" xfId="0" applyFont="1" applyFill="1" applyAlignment="1">
      <alignment vertical="center" wrapText="1"/>
    </xf>
    <xf numFmtId="0" fontId="15" fillId="26" borderId="89" xfId="0" applyFont="1" applyFill="1" applyBorder="1" applyAlignment="1" applyProtection="1">
      <alignment horizontal="center" vertical="center" wrapText="1"/>
      <protection locked="0"/>
    </xf>
    <xf numFmtId="0" fontId="42" fillId="28" borderId="0" xfId="0" applyFont="1" applyFill="1" applyAlignment="1">
      <alignment horizontal="left" vertical="center"/>
    </xf>
    <xf numFmtId="0" fontId="3" fillId="0" borderId="0" xfId="57" applyFont="1" applyAlignment="1">
      <alignment vertical="top"/>
    </xf>
    <xf numFmtId="0" fontId="3" fillId="0" borderId="0" xfId="57" applyFont="1" applyAlignment="1">
      <alignment horizontal="justify" vertical="top"/>
    </xf>
    <xf numFmtId="0" fontId="2" fillId="26" borderId="0" xfId="57" applyFont="1" applyFill="1" applyAlignment="1">
      <alignment vertical="top"/>
    </xf>
    <xf numFmtId="0" fontId="3" fillId="0" borderId="76" xfId="48" applyFont="1" applyBorder="1" applyAlignment="1">
      <alignment vertical="center"/>
    </xf>
    <xf numFmtId="0" fontId="46" fillId="0" borderId="12" xfId="0" applyFont="1" applyFill="1" applyBorder="1" applyAlignment="1" applyProtection="1">
      <alignment horizontal="left" vertical="center" wrapText="1"/>
      <protection locked="0"/>
    </xf>
    <xf numFmtId="0" fontId="99" fillId="0" borderId="19" xfId="0" applyFont="1" applyFill="1" applyBorder="1" applyAlignment="1" applyProtection="1">
      <alignment horizontal="center" vertical="center"/>
      <protection locked="0"/>
    </xf>
    <xf numFmtId="0" fontId="99" fillId="0" borderId="94" xfId="0" applyFont="1" applyFill="1" applyBorder="1" applyAlignment="1" applyProtection="1">
      <alignment horizontal="center" vertical="center"/>
      <protection locked="0"/>
    </xf>
    <xf numFmtId="0" fontId="99" fillId="0" borderId="19" xfId="0" applyFont="1" applyBorder="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6" fillId="0" borderId="12" xfId="0" applyFont="1" applyFill="1" applyBorder="1" applyAlignment="1" applyProtection="1">
      <alignment horizontal="center" vertical="center"/>
      <protection locked="0"/>
    </xf>
    <xf numFmtId="0" fontId="46" fillId="0" borderId="15" xfId="0" applyFont="1" applyFill="1" applyBorder="1" applyAlignment="1" applyProtection="1">
      <alignment horizontal="center" vertical="center"/>
      <protection locked="0"/>
    </xf>
    <xf numFmtId="0" fontId="46" fillId="0" borderId="16" xfId="0" applyFont="1" applyFill="1" applyBorder="1" applyAlignment="1" applyProtection="1">
      <alignment horizontal="left" vertical="center"/>
      <protection locked="0"/>
    </xf>
    <xf numFmtId="0" fontId="3" fillId="0" borderId="0" xfId="57" applyFont="1" applyAlignment="1">
      <alignment vertical="top" wrapText="1"/>
    </xf>
    <xf numFmtId="0" fontId="3" fillId="0" borderId="0" xfId="57" applyFont="1" applyFill="1" applyAlignment="1">
      <alignment vertical="top" wrapText="1"/>
    </xf>
    <xf numFmtId="0" fontId="46" fillId="0" borderId="12" xfId="0" applyFont="1" applyFill="1" applyBorder="1" applyAlignment="1" applyProtection="1">
      <alignment horizontal="left" vertical="center" wrapText="1"/>
      <protection locked="0"/>
    </xf>
    <xf numFmtId="0" fontId="46" fillId="0" borderId="12" xfId="0" applyFont="1" applyFill="1" applyBorder="1" applyAlignment="1" applyProtection="1">
      <alignment horizontal="left" vertical="center" wrapText="1"/>
    </xf>
    <xf numFmtId="0" fontId="3" fillId="0" borderId="12" xfId="0" applyFont="1" applyFill="1" applyBorder="1" applyAlignment="1">
      <alignment horizontal="center" vertical="center"/>
    </xf>
    <xf numFmtId="0" fontId="3" fillId="0" borderId="15" xfId="0" applyFont="1" applyFill="1" applyBorder="1" applyAlignment="1">
      <alignment horizontal="center" vertical="center"/>
    </xf>
    <xf numFmtId="0" fontId="46" fillId="0" borderId="12" xfId="0" applyFont="1" applyFill="1" applyBorder="1" applyAlignment="1" applyProtection="1">
      <alignment horizontal="center" vertical="center" wrapText="1"/>
      <protection locked="0"/>
    </xf>
    <xf numFmtId="0" fontId="46" fillId="0" borderId="12" xfId="0" applyFont="1" applyFill="1" applyBorder="1" applyAlignment="1" applyProtection="1">
      <alignment horizontal="center" vertical="center"/>
      <protection locked="0"/>
    </xf>
    <xf numFmtId="0" fontId="2" fillId="0" borderId="0" xfId="0" applyFont="1"/>
    <xf numFmtId="0" fontId="101" fillId="25" borderId="112" xfId="0" applyFont="1" applyFill="1" applyBorder="1" applyAlignment="1">
      <alignment horizontal="center"/>
    </xf>
    <xf numFmtId="0" fontId="101" fillId="25" borderId="87" xfId="0" applyFont="1" applyFill="1" applyBorder="1" applyAlignment="1">
      <alignment horizontal="center"/>
    </xf>
    <xf numFmtId="0" fontId="101" fillId="25" borderId="111" xfId="0" applyFont="1" applyFill="1" applyBorder="1" applyAlignment="1">
      <alignment horizontal="center"/>
    </xf>
    <xf numFmtId="0" fontId="51" fillId="26" borderId="17" xfId="0" applyFont="1" applyFill="1" applyBorder="1" applyAlignment="1">
      <alignment horizontal="center"/>
    </xf>
    <xf numFmtId="0" fontId="51" fillId="26" borderId="14" xfId="0" applyFont="1" applyFill="1" applyBorder="1" applyAlignment="1">
      <alignment horizontal="center" wrapText="1"/>
    </xf>
    <xf numFmtId="0" fontId="102" fillId="26" borderId="18" xfId="0" applyFont="1" applyFill="1" applyBorder="1" applyAlignment="1">
      <alignment horizontal="center"/>
    </xf>
    <xf numFmtId="0" fontId="102" fillId="26" borderId="80" xfId="0" applyFont="1" applyFill="1" applyBorder="1" applyAlignment="1">
      <alignment horizontal="center"/>
    </xf>
    <xf numFmtId="0" fontId="51" fillId="0" borderId="17" xfId="0" applyFont="1" applyBorder="1" applyAlignment="1">
      <alignment horizontal="center"/>
    </xf>
    <xf numFmtId="0" fontId="51" fillId="0" borderId="14" xfId="0" applyFont="1" applyBorder="1" applyAlignment="1">
      <alignment horizontal="center"/>
    </xf>
    <xf numFmtId="0" fontId="102" fillId="0" borderId="18" xfId="0" applyFont="1" applyBorder="1" applyAlignment="1">
      <alignment horizontal="center"/>
    </xf>
    <xf numFmtId="0" fontId="102" fillId="0" borderId="80" xfId="0" applyFont="1" applyBorder="1" applyAlignment="1">
      <alignment horizontal="center"/>
    </xf>
    <xf numFmtId="0" fontId="51" fillId="26" borderId="16" xfId="0" applyFont="1" applyFill="1" applyBorder="1" applyAlignment="1">
      <alignment horizontal="center"/>
    </xf>
    <xf numFmtId="0" fontId="51" fillId="26" borderId="91" xfId="0" applyFont="1" applyFill="1" applyBorder="1" applyAlignment="1">
      <alignment horizontal="center"/>
    </xf>
    <xf numFmtId="0" fontId="0" fillId="0" borderId="0" xfId="0" applyAlignment="1"/>
    <xf numFmtId="0" fontId="51" fillId="26" borderId="14" xfId="0" applyFont="1" applyFill="1" applyBorder="1" applyAlignment="1">
      <alignment horizontal="center"/>
    </xf>
    <xf numFmtId="0" fontId="51" fillId="0" borderId="17" xfId="0" applyFont="1" applyFill="1" applyBorder="1" applyAlignment="1">
      <alignment horizontal="center"/>
    </xf>
    <xf numFmtId="0" fontId="51" fillId="0" borderId="14" xfId="0" applyFont="1" applyFill="1" applyBorder="1" applyAlignment="1">
      <alignment horizontal="center"/>
    </xf>
    <xf numFmtId="0" fontId="51" fillId="0" borderId="16" xfId="0" applyFont="1" applyBorder="1" applyAlignment="1"/>
    <xf numFmtId="0" fontId="102" fillId="0" borderId="17" xfId="0" applyFont="1" applyBorder="1" applyAlignment="1">
      <alignment horizontal="center"/>
    </xf>
    <xf numFmtId="0" fontId="51" fillId="26" borderId="115" xfId="0" applyFont="1" applyFill="1" applyBorder="1" applyAlignment="1"/>
    <xf numFmtId="0" fontId="51" fillId="0" borderId="0" xfId="0" applyFont="1" applyAlignment="1"/>
    <xf numFmtId="0" fontId="85" fillId="0" borderId="10" xfId="0" applyFont="1" applyBorder="1" applyAlignment="1"/>
    <xf numFmtId="0" fontId="0" fillId="0" borderId="10" xfId="0" applyBorder="1" applyAlignment="1"/>
    <xf numFmtId="0" fontId="51" fillId="0" borderId="0" xfId="0" applyFont="1" applyFill="1" applyBorder="1" applyAlignment="1"/>
    <xf numFmtId="0" fontId="24" fillId="0" borderId="0" xfId="0" applyFont="1"/>
    <xf numFmtId="0" fontId="51" fillId="29" borderId="17" xfId="0" applyFont="1" applyFill="1" applyBorder="1" applyAlignment="1">
      <alignment horizontal="center"/>
    </xf>
    <xf numFmtId="0" fontId="51" fillId="29" borderId="14" xfId="0" applyFont="1" applyFill="1" applyBorder="1" applyAlignment="1">
      <alignment horizontal="center"/>
    </xf>
    <xf numFmtId="0" fontId="102" fillId="29" borderId="18" xfId="0" applyFont="1" applyFill="1" applyBorder="1" applyAlignment="1">
      <alignment horizontal="center"/>
    </xf>
    <xf numFmtId="0" fontId="102" fillId="29" borderId="80" xfId="0" applyFont="1" applyFill="1" applyBorder="1" applyAlignment="1">
      <alignment horizontal="center"/>
    </xf>
    <xf numFmtId="0" fontId="51" fillId="26" borderId="16" xfId="0" applyFont="1" applyFill="1" applyBorder="1" applyAlignment="1"/>
    <xf numFmtId="0" fontId="51" fillId="26" borderId="91" xfId="0" applyFont="1" applyFill="1" applyBorder="1" applyAlignment="1"/>
    <xf numFmtId="0" fontId="102" fillId="26" borderId="17" xfId="0" applyFont="1" applyFill="1" applyBorder="1" applyAlignment="1">
      <alignment horizontal="center"/>
    </xf>
    <xf numFmtId="0" fontId="102" fillId="26" borderId="14" xfId="0" applyFont="1" applyFill="1" applyBorder="1" applyAlignment="1">
      <alignment horizontal="center"/>
    </xf>
    <xf numFmtId="0" fontId="51" fillId="29" borderId="115" xfId="0" applyFont="1" applyFill="1" applyBorder="1" applyAlignment="1"/>
    <xf numFmtId="0" fontId="0" fillId="29" borderId="110" xfId="0" applyFill="1" applyBorder="1" applyAlignment="1"/>
    <xf numFmtId="0" fontId="3" fillId="0" borderId="0" xfId="0" applyFont="1" applyFill="1" applyAlignment="1">
      <alignment horizontal="left" vertical="center" wrapText="1"/>
    </xf>
    <xf numFmtId="0" fontId="30" fillId="0" borderId="0" xfId="0" applyFont="1" applyFill="1" applyAlignment="1">
      <alignment horizontal="left" vertical="center" readingOrder="1"/>
    </xf>
    <xf numFmtId="0" fontId="49" fillId="0" borderId="0" xfId="0" applyFont="1" applyFill="1" applyAlignment="1">
      <alignment horizontal="left" vertical="center"/>
    </xf>
    <xf numFmtId="0" fontId="31" fillId="26" borderId="119" xfId="0" applyFont="1" applyFill="1" applyBorder="1" applyAlignment="1" applyProtection="1">
      <alignment horizontal="center" vertical="center"/>
    </xf>
    <xf numFmtId="0" fontId="120" fillId="0" borderId="0" xfId="0" applyFont="1" applyFill="1" applyProtection="1">
      <protection locked="0"/>
    </xf>
    <xf numFmtId="0" fontId="93" fillId="26" borderId="0" xfId="57" applyFont="1" applyFill="1" applyAlignment="1">
      <alignment vertical="top"/>
    </xf>
    <xf numFmtId="0" fontId="3" fillId="0" borderId="0" xfId="57" applyFont="1" applyAlignment="1">
      <alignment horizontal="left" vertical="top" wrapText="1" indent="1"/>
    </xf>
    <xf numFmtId="0" fontId="3" fillId="0" borderId="44" xfId="0" applyFont="1" applyFill="1" applyBorder="1" applyAlignment="1">
      <alignment horizontal="left" vertical="top" wrapText="1"/>
    </xf>
    <xf numFmtId="0" fontId="3" fillId="0" borderId="16" xfId="0" applyFont="1" applyFill="1" applyBorder="1" applyAlignment="1">
      <alignment horizontal="left" vertical="top" wrapText="1"/>
    </xf>
    <xf numFmtId="9" fontId="3" fillId="0" borderId="12" xfId="0" applyNumberFormat="1" applyFont="1" applyFill="1" applyBorder="1" applyAlignment="1">
      <alignment horizontal="left" vertical="top" wrapText="1"/>
    </xf>
    <xf numFmtId="0" fontId="121" fillId="0" borderId="0" xfId="0" applyFont="1" applyFill="1" applyBorder="1" applyAlignment="1">
      <alignment horizontal="left" vertical="top" wrapText="1"/>
    </xf>
    <xf numFmtId="0" fontId="51" fillId="0" borderId="0" xfId="0" applyFont="1" applyFill="1"/>
    <xf numFmtId="0" fontId="46" fillId="0" borderId="12" xfId="0" applyFont="1" applyFill="1" applyBorder="1" applyAlignment="1" applyProtection="1">
      <alignment horizontal="left" vertical="center" wrapText="1"/>
      <protection locked="0"/>
    </xf>
    <xf numFmtId="0" fontId="46" fillId="0" borderId="12" xfId="0" applyFont="1" applyFill="1" applyBorder="1" applyAlignment="1" applyProtection="1">
      <alignment horizontal="center" vertical="center"/>
      <protection locked="0"/>
    </xf>
    <xf numFmtId="0" fontId="105" fillId="0" borderId="0" xfId="0" applyFont="1" applyFill="1"/>
    <xf numFmtId="0" fontId="46" fillId="0" borderId="12" xfId="0" applyFont="1" applyFill="1" applyBorder="1" applyAlignment="1" applyProtection="1">
      <alignment horizontal="left" vertical="center" wrapText="1"/>
      <protection locked="0"/>
    </xf>
    <xf numFmtId="0" fontId="46" fillId="0" borderId="19" xfId="0" applyFont="1" applyFill="1" applyBorder="1" applyAlignment="1" applyProtection="1">
      <alignment horizontal="left" vertical="center" wrapText="1"/>
    </xf>
    <xf numFmtId="0" fontId="15" fillId="26" borderId="19" xfId="0" applyFont="1" applyFill="1" applyBorder="1" applyAlignment="1" applyProtection="1">
      <alignment horizontal="left" vertical="center"/>
      <protection locked="0"/>
    </xf>
    <xf numFmtId="0" fontId="46" fillId="0" borderId="12" xfId="0" applyFont="1" applyFill="1" applyBorder="1" applyAlignment="1" applyProtection="1">
      <alignment horizontal="center" vertical="center"/>
      <protection locked="0"/>
    </xf>
    <xf numFmtId="0" fontId="99" fillId="0" borderId="12" xfId="0" applyFont="1" applyFill="1" applyBorder="1" applyAlignment="1" applyProtection="1">
      <alignment horizontal="center" vertical="center"/>
      <protection locked="0"/>
    </xf>
    <xf numFmtId="0" fontId="46" fillId="0" borderId="15" xfId="0" applyFont="1" applyFill="1" applyBorder="1" applyAlignment="1" applyProtection="1">
      <alignment horizontal="left" vertical="center"/>
      <protection locked="0"/>
    </xf>
    <xf numFmtId="0" fontId="46" fillId="0" borderId="12" xfId="0" applyFont="1" applyFill="1" applyBorder="1" applyAlignment="1" applyProtection="1">
      <alignment horizontal="left" vertical="center" wrapText="1"/>
      <protection locked="0"/>
    </xf>
    <xf numFmtId="0" fontId="46" fillId="0" borderId="12" xfId="0" applyFont="1" applyBorder="1" applyAlignment="1" applyProtection="1">
      <alignment horizontal="left" vertical="center" wrapText="1"/>
      <protection locked="0"/>
    </xf>
    <xf numFmtId="0" fontId="3" fillId="0" borderId="12" xfId="0" applyFont="1" applyFill="1" applyBorder="1" applyAlignment="1">
      <alignment horizontal="center" vertical="center"/>
    </xf>
    <xf numFmtId="0" fontId="46" fillId="0" borderId="12" xfId="0" applyFont="1" applyBorder="1" applyAlignment="1" applyProtection="1">
      <alignment horizontal="center" vertical="center" wrapText="1"/>
      <protection locked="0"/>
    </xf>
    <xf numFmtId="0" fontId="46" fillId="0" borderId="12" xfId="0" applyFont="1" applyFill="1" applyBorder="1" applyAlignment="1" applyProtection="1">
      <alignment horizontal="center" vertical="center" wrapText="1"/>
      <protection locked="0"/>
    </xf>
    <xf numFmtId="0" fontId="46" fillId="0" borderId="12" xfId="0" applyFont="1" applyFill="1" applyBorder="1" applyAlignment="1" applyProtection="1">
      <alignment horizontal="left" vertical="center"/>
      <protection locked="0"/>
    </xf>
    <xf numFmtId="0" fontId="98" fillId="0" borderId="18" xfId="0" applyFont="1" applyBorder="1" applyAlignment="1" applyProtection="1">
      <alignment horizontal="center" vertical="center"/>
      <protection locked="0"/>
    </xf>
    <xf numFmtId="0" fontId="15" fillId="26" borderId="133" xfId="0" applyFont="1" applyFill="1" applyBorder="1" applyAlignment="1" applyProtection="1">
      <alignment horizontal="center" vertical="center" wrapText="1"/>
      <protection locked="0"/>
    </xf>
    <xf numFmtId="0" fontId="98" fillId="26" borderId="140" xfId="0" applyFont="1" applyFill="1" applyBorder="1" applyAlignment="1" applyProtection="1">
      <alignment vertical="center"/>
      <protection locked="0"/>
    </xf>
    <xf numFmtId="0" fontId="15" fillId="26" borderId="151" xfId="0" applyFont="1" applyFill="1" applyBorder="1" applyAlignment="1" applyProtection="1">
      <alignment horizontal="right" vertical="center"/>
      <protection locked="0"/>
    </xf>
    <xf numFmtId="0" fontId="4" fillId="0" borderId="12" xfId="0" applyFont="1" applyBorder="1" applyProtection="1">
      <protection locked="0"/>
    </xf>
    <xf numFmtId="0" fontId="122" fillId="0" borderId="105" xfId="48" quotePrefix="1" applyFont="1" applyBorder="1" applyAlignment="1" applyProtection="1">
      <alignment vertical="center"/>
      <protection locked="0"/>
    </xf>
    <xf numFmtId="0" fontId="122" fillId="0" borderId="10" xfId="48" applyFont="1" applyBorder="1" applyAlignment="1">
      <alignment horizontal="left" vertical="center"/>
    </xf>
    <xf numFmtId="0" fontId="122" fillId="0" borderId="10" xfId="48" applyNumberFormat="1" applyFont="1" applyBorder="1" applyAlignment="1" applyProtection="1">
      <alignment horizontal="left" vertical="center"/>
      <protection locked="0"/>
    </xf>
    <xf numFmtId="0" fontId="122" fillId="0" borderId="105" xfId="48" quotePrefix="1" applyFont="1" applyBorder="1" applyAlignment="1">
      <alignment vertical="center"/>
    </xf>
    <xf numFmtId="0" fontId="122" fillId="0" borderId="10" xfId="48" applyFont="1" applyBorder="1" applyAlignment="1">
      <alignment vertical="center"/>
    </xf>
    <xf numFmtId="0" fontId="123" fillId="26" borderId="12" xfId="0" applyFont="1" applyFill="1" applyBorder="1" applyAlignment="1">
      <alignment horizontal="center" vertical="center" wrapText="1"/>
    </xf>
    <xf numFmtId="0" fontId="124" fillId="27" borderId="72" xfId="49" applyFont="1" applyFill="1" applyBorder="1" applyAlignment="1">
      <alignment horizontal="center" vertical="center" wrapText="1"/>
    </xf>
    <xf numFmtId="167" fontId="124" fillId="0" borderId="25" xfId="50" applyNumberFormat="1" applyFont="1" applyFill="1" applyBorder="1" applyAlignment="1">
      <alignment horizontal="center" vertical="center"/>
    </xf>
    <xf numFmtId="0" fontId="125" fillId="0" borderId="0" xfId="49" applyFont="1"/>
    <xf numFmtId="0" fontId="125" fillId="0" borderId="0" xfId="49" applyFont="1" applyAlignment="1">
      <alignment horizontal="left"/>
    </xf>
    <xf numFmtId="165" fontId="126" fillId="19" borderId="53" xfId="49" applyNumberFormat="1" applyFont="1" applyFill="1" applyBorder="1" applyAlignment="1">
      <alignment horizontal="center"/>
    </xf>
    <xf numFmtId="0" fontId="6" fillId="0" borderId="87" xfId="49" applyFont="1" applyBorder="1"/>
    <xf numFmtId="165" fontId="122" fillId="19" borderId="53" xfId="49" applyNumberFormat="1" applyFont="1" applyFill="1" applyBorder="1" applyAlignment="1">
      <alignment horizontal="center"/>
    </xf>
    <xf numFmtId="0" fontId="126" fillId="0" borderId="12" xfId="0" applyFont="1" applyBorder="1" applyAlignment="1" applyProtection="1">
      <alignment horizontal="center" vertical="center"/>
      <protection locked="0"/>
    </xf>
    <xf numFmtId="0" fontId="126" fillId="0" borderId="16" xfId="0" applyFont="1" applyBorder="1" applyAlignment="1" applyProtection="1">
      <alignment horizontal="center" vertical="center"/>
      <protection locked="0"/>
    </xf>
    <xf numFmtId="0" fontId="126" fillId="0" borderId="12" xfId="0" applyFont="1" applyFill="1" applyBorder="1" applyAlignment="1" applyProtection="1">
      <alignment horizontal="center" vertical="center"/>
      <protection locked="0"/>
    </xf>
    <xf numFmtId="0" fontId="126" fillId="0" borderId="16" xfId="0" applyFont="1" applyFill="1" applyBorder="1" applyAlignment="1" applyProtection="1">
      <alignment horizontal="center" vertical="center"/>
      <protection locked="0"/>
    </xf>
    <xf numFmtId="0" fontId="126" fillId="0" borderId="18" xfId="0" applyFont="1" applyBorder="1" applyAlignment="1" applyProtection="1">
      <alignment horizontal="center" vertical="center"/>
      <protection locked="0"/>
    </xf>
    <xf numFmtId="9" fontId="126" fillId="0" borderId="12" xfId="0" applyNumberFormat="1" applyFont="1" applyFill="1" applyBorder="1" applyAlignment="1" applyProtection="1">
      <alignment horizontal="center" vertical="center"/>
      <protection locked="0"/>
    </xf>
    <xf numFmtId="9" fontId="126" fillId="0" borderId="12" xfId="0" applyNumberFormat="1" applyFont="1" applyBorder="1" applyAlignment="1" applyProtection="1">
      <alignment horizontal="center" vertical="center"/>
      <protection locked="0"/>
    </xf>
    <xf numFmtId="0" fontId="126" fillId="0" borderId="123" xfId="0" applyFont="1" applyBorder="1" applyAlignment="1" applyProtection="1">
      <alignment horizontal="center" vertical="center"/>
      <protection locked="0"/>
    </xf>
    <xf numFmtId="0" fontId="126" fillId="0" borderId="75" xfId="0" applyFont="1" applyBorder="1" applyAlignment="1" applyProtection="1">
      <alignment horizontal="center" vertical="center"/>
      <protection locked="0"/>
    </xf>
    <xf numFmtId="0" fontId="126" fillId="0" borderId="15" xfId="0" applyFont="1" applyBorder="1" applyAlignment="1" applyProtection="1">
      <alignment horizontal="center" vertical="center"/>
      <protection locked="0"/>
    </xf>
    <xf numFmtId="0" fontId="126" fillId="0" borderId="12" xfId="43" applyFont="1" applyFill="1" applyBorder="1" applyAlignment="1" applyProtection="1">
      <alignment horizontal="center" vertical="center"/>
      <protection locked="0"/>
    </xf>
    <xf numFmtId="9" fontId="126" fillId="0" borderId="12" xfId="43" applyNumberFormat="1" applyFont="1" applyBorder="1" applyAlignment="1" applyProtection="1">
      <alignment horizontal="center" vertical="center" wrapText="1"/>
      <protection locked="0"/>
    </xf>
    <xf numFmtId="1" fontId="126" fillId="0" borderId="12" xfId="0" applyNumberFormat="1" applyFont="1" applyBorder="1" applyAlignment="1" applyProtection="1">
      <alignment horizontal="center" vertical="center"/>
      <protection locked="0"/>
    </xf>
    <xf numFmtId="1" fontId="126" fillId="0" borderId="12" xfId="0" applyNumberFormat="1" applyFont="1" applyFill="1" applyBorder="1" applyAlignment="1" applyProtection="1">
      <alignment horizontal="center" vertical="center"/>
      <protection locked="0"/>
    </xf>
    <xf numFmtId="0" fontId="126" fillId="0" borderId="124" xfId="0" applyFont="1" applyBorder="1" applyAlignment="1" applyProtection="1">
      <alignment horizontal="center" vertical="center"/>
      <protection locked="0"/>
    </xf>
    <xf numFmtId="0" fontId="126" fillId="0" borderId="12" xfId="0" applyFont="1" applyBorder="1" applyAlignment="1">
      <alignment horizontal="center" vertical="center" wrapText="1"/>
    </xf>
    <xf numFmtId="0" fontId="126" fillId="0" borderId="12" xfId="0" applyFont="1" applyFill="1" applyBorder="1" applyAlignment="1">
      <alignment horizontal="center" vertical="center" wrapText="1"/>
    </xf>
    <xf numFmtId="0" fontId="126" fillId="0" borderId="16" xfId="0" applyFont="1" applyFill="1" applyBorder="1" applyAlignment="1">
      <alignment horizontal="center" vertical="center" wrapText="1"/>
    </xf>
    <xf numFmtId="0" fontId="126" fillId="0" borderId="18" xfId="0" applyFont="1" applyFill="1" applyBorder="1" applyAlignment="1">
      <alignment horizontal="center" vertical="center" wrapText="1"/>
    </xf>
    <xf numFmtId="0" fontId="122" fillId="0" borderId="12" xfId="0" applyFont="1" applyFill="1" applyBorder="1" applyAlignment="1">
      <alignment horizontal="center" vertical="center" wrapText="1"/>
    </xf>
    <xf numFmtId="0" fontId="122" fillId="0" borderId="18" xfId="0" applyFont="1" applyFill="1" applyBorder="1" applyAlignment="1">
      <alignment horizontal="center" vertical="center" wrapText="1"/>
    </xf>
    <xf numFmtId="9" fontId="126" fillId="0" borderId="12" xfId="0" applyNumberFormat="1" applyFont="1" applyFill="1" applyBorder="1" applyAlignment="1">
      <alignment horizontal="center" vertical="center"/>
    </xf>
    <xf numFmtId="0" fontId="126" fillId="0" borderId="18" xfId="0" applyFont="1" applyBorder="1" applyAlignment="1" applyProtection="1">
      <alignment horizontal="center"/>
      <protection locked="0"/>
    </xf>
    <xf numFmtId="0" fontId="126" fillId="0" borderId="12" xfId="0" applyFont="1" applyBorder="1" applyAlignment="1" applyProtection="1">
      <alignment horizontal="center"/>
      <protection locked="0"/>
    </xf>
    <xf numFmtId="0" fontId="126" fillId="0" borderId="123" xfId="0" applyFont="1" applyBorder="1" applyAlignment="1" applyProtection="1">
      <alignment horizontal="center"/>
      <protection locked="0"/>
    </xf>
    <xf numFmtId="0" fontId="126" fillId="0" borderId="75" xfId="0" applyFont="1" applyBorder="1" applyAlignment="1" applyProtection="1">
      <alignment horizontal="center" vertical="center" wrapText="1"/>
      <protection locked="0"/>
    </xf>
    <xf numFmtId="0" fontId="126" fillId="0" borderId="15" xfId="0" applyFont="1" applyBorder="1" applyAlignment="1" applyProtection="1">
      <alignment horizontal="center" vertical="center" wrapText="1"/>
      <protection locked="0"/>
    </xf>
    <xf numFmtId="9" fontId="126" fillId="0" borderId="12" xfId="0" applyNumberFormat="1" applyFont="1" applyFill="1" applyBorder="1" applyAlignment="1" applyProtection="1">
      <alignment horizontal="center" vertical="center" wrapText="1"/>
      <protection locked="0"/>
    </xf>
    <xf numFmtId="9" fontId="126" fillId="0" borderId="12" xfId="0" applyNumberFormat="1" applyFont="1" applyBorder="1" applyAlignment="1" applyProtection="1">
      <alignment horizontal="center" vertical="center" wrapText="1"/>
      <protection locked="0"/>
    </xf>
    <xf numFmtId="0" fontId="126" fillId="0" borderId="12" xfId="0" applyFont="1" applyBorder="1" applyAlignment="1">
      <alignment horizontal="center" vertical="center"/>
    </xf>
    <xf numFmtId="0" fontId="126" fillId="0" borderId="12" xfId="0" applyFont="1" applyFill="1" applyBorder="1" applyAlignment="1">
      <alignment horizontal="center" vertical="center"/>
    </xf>
    <xf numFmtId="0" fontId="126" fillId="0" borderId="12" xfId="0" applyFont="1" applyBorder="1" applyAlignment="1" applyProtection="1">
      <alignment horizontal="center" vertical="center" wrapText="1"/>
      <protection locked="0"/>
    </xf>
    <xf numFmtId="0" fontId="126" fillId="0" borderId="95" xfId="0" applyFont="1" applyBorder="1" applyAlignment="1" applyProtection="1">
      <alignment horizontal="center" vertical="center" wrapText="1"/>
      <protection locked="0"/>
    </xf>
    <xf numFmtId="0" fontId="126" fillId="0" borderId="94" xfId="0" applyFont="1" applyBorder="1" applyAlignment="1" applyProtection="1">
      <alignment horizontal="center" vertical="center" wrapText="1"/>
      <protection locked="0"/>
    </xf>
    <xf numFmtId="0" fontId="126" fillId="0" borderId="12" xfId="0" applyFont="1" applyFill="1" applyBorder="1" applyAlignment="1" applyProtection="1">
      <alignment horizontal="center" vertical="center" wrapText="1"/>
      <protection locked="0"/>
    </xf>
    <xf numFmtId="9" fontId="126" fillId="0" borderId="80" xfId="0" applyNumberFormat="1" applyFont="1" applyFill="1" applyBorder="1" applyAlignment="1" applyProtection="1">
      <alignment horizontal="center" vertical="center" wrapText="1"/>
      <protection locked="0"/>
    </xf>
    <xf numFmtId="0" fontId="126" fillId="0" borderId="89" xfId="0" applyFont="1" applyBorder="1" applyAlignment="1" applyProtection="1">
      <alignment horizontal="center" vertical="center"/>
      <protection locked="0"/>
    </xf>
    <xf numFmtId="0" fontId="126" fillId="0" borderId="114" xfId="0" applyFont="1" applyBorder="1" applyAlignment="1" applyProtection="1">
      <alignment horizontal="center" vertical="center"/>
      <protection locked="0"/>
    </xf>
    <xf numFmtId="2" fontId="126" fillId="21" borderId="12" xfId="0" applyNumberFormat="1" applyFont="1" applyFill="1" applyBorder="1" applyAlignment="1" applyProtection="1">
      <alignment horizontal="center" vertical="center"/>
      <protection locked="0"/>
    </xf>
    <xf numFmtId="0" fontId="126" fillId="21" borderId="12" xfId="0" applyFont="1" applyFill="1" applyBorder="1" applyAlignment="1" applyProtection="1">
      <alignment horizontal="center" vertical="center"/>
      <protection locked="0"/>
    </xf>
    <xf numFmtId="0" fontId="126" fillId="21" borderId="78" xfId="0" applyFont="1" applyFill="1" applyBorder="1" applyAlignment="1" applyProtection="1">
      <alignment horizontal="center" vertical="center"/>
      <protection locked="0"/>
    </xf>
    <xf numFmtId="9" fontId="126" fillId="0" borderId="18" xfId="0" applyNumberFormat="1" applyFont="1" applyFill="1" applyBorder="1" applyAlignment="1" applyProtection="1">
      <alignment horizontal="center" vertical="center"/>
      <protection locked="0"/>
    </xf>
    <xf numFmtId="0" fontId="15" fillId="26" borderId="133" xfId="0" applyFont="1" applyFill="1" applyBorder="1" applyAlignment="1" applyProtection="1">
      <alignment horizontal="center" vertical="center" wrapText="1"/>
      <protection locked="0"/>
    </xf>
    <xf numFmtId="2" fontId="126" fillId="22" borderId="12" xfId="0" applyNumberFormat="1" applyFont="1" applyFill="1" applyBorder="1" applyAlignment="1" applyProtection="1">
      <alignment horizontal="center" vertical="center"/>
      <protection locked="0"/>
    </xf>
    <xf numFmtId="166" fontId="126" fillId="0" borderId="12" xfId="0" applyNumberFormat="1" applyFont="1" applyFill="1" applyBorder="1" applyAlignment="1" applyProtection="1">
      <alignment horizontal="center" vertical="center"/>
      <protection locked="0"/>
    </xf>
    <xf numFmtId="1" fontId="126" fillId="22" borderId="12" xfId="0" applyNumberFormat="1" applyFont="1" applyFill="1" applyBorder="1" applyAlignment="1" applyProtection="1">
      <alignment horizontal="center" vertical="center"/>
      <protection locked="0"/>
    </xf>
    <xf numFmtId="164" fontId="126" fillId="0" borderId="12" xfId="0" applyNumberFormat="1" applyFont="1" applyFill="1" applyBorder="1" applyAlignment="1" applyProtection="1">
      <alignment horizontal="center" vertical="center"/>
      <protection locked="0"/>
    </xf>
    <xf numFmtId="2" fontId="126" fillId="0" borderId="12" xfId="0" applyNumberFormat="1" applyFont="1" applyBorder="1" applyAlignment="1" applyProtection="1">
      <alignment vertical="center"/>
      <protection locked="0"/>
    </xf>
    <xf numFmtId="9" fontId="126" fillId="0" borderId="18" xfId="0" applyNumberFormat="1" applyFont="1" applyBorder="1" applyAlignment="1" applyProtection="1">
      <alignment horizontal="center" vertical="center"/>
      <protection locked="0"/>
    </xf>
    <xf numFmtId="0" fontId="126" fillId="0" borderId="16" xfId="0" applyFont="1" applyBorder="1" applyAlignment="1" applyProtection="1">
      <alignment horizontal="center" vertical="center" wrapText="1"/>
      <protection locked="0"/>
    </xf>
    <xf numFmtId="0" fontId="126" fillId="0" borderId="16" xfId="0" applyFont="1" applyFill="1" applyBorder="1" applyAlignment="1" applyProtection="1">
      <alignment horizontal="center" vertical="center" wrapText="1"/>
      <protection locked="0"/>
    </xf>
    <xf numFmtId="0" fontId="126" fillId="0" borderId="12" xfId="0" applyFont="1" applyBorder="1" applyAlignment="1" applyProtection="1">
      <alignment horizontal="center" vertical="center"/>
    </xf>
    <xf numFmtId="0" fontId="98" fillId="26" borderId="123" xfId="0" applyFont="1" applyFill="1" applyBorder="1" applyAlignment="1" applyProtection="1">
      <alignment horizontal="center" vertical="center"/>
      <protection locked="0"/>
    </xf>
    <xf numFmtId="0" fontId="98" fillId="0" borderId="18" xfId="0" applyFont="1" applyBorder="1" applyAlignment="1" applyProtection="1">
      <alignment horizontal="center" vertical="center"/>
      <protection locked="0"/>
    </xf>
    <xf numFmtId="0" fontId="15" fillId="26" borderId="133" xfId="0" applyFont="1" applyFill="1" applyBorder="1" applyAlignment="1" applyProtection="1">
      <alignment horizontal="center" vertical="center" wrapText="1"/>
      <protection locked="0"/>
    </xf>
    <xf numFmtId="0" fontId="98" fillId="0" borderId="12" xfId="0" applyFont="1" applyBorder="1" applyAlignment="1" applyProtection="1">
      <alignment horizontal="center" vertical="center"/>
      <protection locked="0"/>
    </xf>
    <xf numFmtId="0" fontId="13" fillId="0" borderId="0" xfId="0" applyFont="1" applyAlignment="1" applyProtection="1">
      <alignment vertical="center"/>
      <protection locked="0"/>
    </xf>
    <xf numFmtId="0" fontId="15" fillId="26" borderId="139" xfId="0" applyFont="1" applyFill="1" applyBorder="1" applyAlignment="1" applyProtection="1">
      <alignment horizontal="center" vertical="center" wrapText="1"/>
      <protection locked="0"/>
    </xf>
    <xf numFmtId="0" fontId="15" fillId="26" borderId="148" xfId="0" applyFont="1" applyFill="1" applyBorder="1" applyAlignment="1" applyProtection="1">
      <alignment horizontal="center" vertical="center" wrapText="1"/>
      <protection locked="0"/>
    </xf>
    <xf numFmtId="0" fontId="83" fillId="0" borderId="18" xfId="0" applyFont="1" applyBorder="1" applyAlignment="1" applyProtection="1">
      <alignment horizontal="center"/>
      <protection locked="0"/>
    </xf>
    <xf numFmtId="0" fontId="83" fillId="0" borderId="12" xfId="0" applyFont="1" applyBorder="1" applyAlignment="1" applyProtection="1">
      <alignment horizontal="center"/>
      <protection locked="0"/>
    </xf>
    <xf numFmtId="0" fontId="39" fillId="0" borderId="13" xfId="49" applyFont="1" applyBorder="1"/>
    <xf numFmtId="0" fontId="46" fillId="0" borderId="80" xfId="0" applyFont="1" applyBorder="1" applyAlignment="1" applyProtection="1">
      <alignment horizontal="center"/>
    </xf>
    <xf numFmtId="0" fontId="46" fillId="0" borderId="19" xfId="0" applyFont="1" applyBorder="1" applyAlignment="1" applyProtection="1">
      <alignment horizontal="center"/>
    </xf>
    <xf numFmtId="0" fontId="15" fillId="26" borderId="140" xfId="0" applyFont="1" applyFill="1" applyBorder="1" applyAlignment="1" applyProtection="1">
      <alignment horizontal="center"/>
    </xf>
    <xf numFmtId="0" fontId="46" fillId="0" borderId="140" xfId="0" applyFont="1" applyBorder="1" applyAlignment="1" applyProtection="1">
      <alignment horizontal="center"/>
    </xf>
    <xf numFmtId="0" fontId="15" fillId="26" borderId="141" xfId="0" applyFont="1" applyFill="1" applyBorder="1" applyAlignment="1" applyProtection="1">
      <alignment horizontal="center" vertical="center"/>
    </xf>
    <xf numFmtId="0" fontId="15" fillId="26" borderId="100" xfId="0" applyNumberFormat="1" applyFont="1" applyFill="1" applyBorder="1" applyAlignment="1" applyProtection="1">
      <alignment horizontal="center" vertical="center" wrapText="1"/>
      <protection locked="0"/>
    </xf>
    <xf numFmtId="0" fontId="126" fillId="0" borderId="100" xfId="0" applyFont="1" applyBorder="1" applyAlignment="1" applyProtection="1">
      <alignment horizontal="center" vertical="center" wrapText="1"/>
      <protection locked="0"/>
    </xf>
    <xf numFmtId="0" fontId="126" fillId="0" borderId="19" xfId="0" applyFont="1" applyBorder="1" applyAlignment="1" applyProtection="1">
      <alignment horizontal="center" vertical="center" wrapText="1"/>
      <protection locked="0"/>
    </xf>
    <xf numFmtId="0" fontId="46" fillId="26" borderId="140" xfId="0" applyFont="1" applyFill="1" applyBorder="1" applyAlignment="1" applyProtection="1">
      <alignment horizontal="center" vertical="center" wrapText="1"/>
    </xf>
    <xf numFmtId="0" fontId="15" fillId="26" borderId="160" xfId="0" applyFont="1" applyFill="1" applyBorder="1" applyAlignment="1" applyProtection="1">
      <alignment horizontal="center" vertical="center" wrapText="1"/>
      <protection locked="0"/>
    </xf>
    <xf numFmtId="0" fontId="83" fillId="0" borderId="12" xfId="0" applyFont="1" applyBorder="1" applyProtection="1">
      <protection locked="0"/>
    </xf>
    <xf numFmtId="0" fontId="46" fillId="0" borderId="100" xfId="0" applyFont="1" applyBorder="1" applyAlignment="1" applyProtection="1">
      <alignment horizontal="center" vertical="center"/>
    </xf>
    <xf numFmtId="0" fontId="46" fillId="0" borderId="89" xfId="0" applyFont="1" applyBorder="1" applyAlignment="1" applyProtection="1">
      <alignment horizontal="center"/>
      <protection locked="0"/>
    </xf>
    <xf numFmtId="0" fontId="0" fillId="0" borderId="12" xfId="0" applyBorder="1" applyAlignment="1">
      <alignment horizontal="center"/>
    </xf>
    <xf numFmtId="0" fontId="46" fillId="0" borderId="0" xfId="49" applyFont="1" applyBorder="1"/>
    <xf numFmtId="0" fontId="46" fillId="0" borderId="164" xfId="49" applyFont="1" applyBorder="1" applyProtection="1"/>
    <xf numFmtId="0" fontId="45" fillId="0" borderId="164" xfId="49" applyFont="1" applyBorder="1" applyProtection="1"/>
    <xf numFmtId="7" fontId="46" fillId="0" borderId="164" xfId="49" applyNumberFormat="1" applyFont="1" applyBorder="1" applyAlignment="1" applyProtection="1">
      <alignment horizontal="center"/>
    </xf>
    <xf numFmtId="9" fontId="126" fillId="0" borderId="164" xfId="49" applyNumberFormat="1" applyFont="1" applyBorder="1" applyAlignment="1" applyProtection="1">
      <alignment horizontal="center"/>
    </xf>
    <xf numFmtId="10" fontId="126" fillId="0" borderId="164" xfId="49" applyNumberFormat="1" applyFont="1" applyBorder="1" applyAlignment="1" applyProtection="1">
      <alignment horizontal="center"/>
    </xf>
    <xf numFmtId="3" fontId="46" fillId="0" borderId="164" xfId="49" applyNumberFormat="1" applyFont="1" applyFill="1" applyBorder="1" applyAlignment="1" applyProtection="1">
      <alignment horizontal="center"/>
    </xf>
    <xf numFmtId="0" fontId="46" fillId="0" borderId="164" xfId="49" quotePrefix="1" applyFont="1" applyFill="1" applyBorder="1" applyAlignment="1" applyProtection="1">
      <alignment horizontal="left" wrapText="1"/>
    </xf>
    <xf numFmtId="44" fontId="126" fillId="0" borderId="164" xfId="49" applyNumberFormat="1" applyFont="1" applyBorder="1" applyProtection="1"/>
    <xf numFmtId="4" fontId="46" fillId="0" borderId="164" xfId="49" applyNumberFormat="1" applyFont="1" applyFill="1" applyBorder="1" applyAlignment="1" applyProtection="1">
      <alignment horizontal="center"/>
    </xf>
    <xf numFmtId="0" fontId="46" fillId="0" borderId="164" xfId="49" quotePrefix="1" applyFont="1" applyBorder="1" applyAlignment="1" applyProtection="1">
      <alignment horizontal="left" wrapText="1"/>
    </xf>
    <xf numFmtId="44" fontId="57" fillId="0" borderId="164" xfId="49" applyNumberFormat="1" applyFont="1" applyBorder="1" applyProtection="1"/>
    <xf numFmtId="7" fontId="45" fillId="0" borderId="164" xfId="49" applyNumberFormat="1" applyFont="1" applyBorder="1" applyAlignment="1" applyProtection="1">
      <alignment horizontal="center"/>
    </xf>
    <xf numFmtId="0" fontId="46" fillId="0" borderId="164" xfId="49" applyFont="1" applyBorder="1" applyAlignment="1" applyProtection="1">
      <alignment horizontal="left"/>
    </xf>
    <xf numFmtId="7" fontId="126" fillId="0" borderId="164" xfId="49" applyNumberFormat="1" applyFont="1" applyBorder="1" applyAlignment="1" applyProtection="1">
      <alignment horizontal="center"/>
    </xf>
    <xf numFmtId="0" fontId="13" fillId="0" borderId="164" xfId="49" applyFont="1" applyBorder="1" applyProtection="1"/>
    <xf numFmtId="165" fontId="126" fillId="0" borderId="164" xfId="49" applyNumberFormat="1" applyFont="1" applyBorder="1" applyAlignment="1" applyProtection="1">
      <alignment horizontal="center"/>
    </xf>
    <xf numFmtId="165" fontId="45" fillId="0" borderId="164" xfId="49" applyNumberFormat="1" applyFont="1" applyBorder="1" applyAlignment="1" applyProtection="1">
      <alignment horizontal="center"/>
    </xf>
    <xf numFmtId="0" fontId="13" fillId="0" borderId="31" xfId="49" applyFont="1" applyFill="1" applyBorder="1"/>
    <xf numFmtId="0" fontId="13" fillId="0" borderId="165" xfId="49" applyFont="1" applyBorder="1"/>
    <xf numFmtId="0" fontId="13" fillId="0" borderId="166" xfId="49" applyFont="1" applyBorder="1"/>
    <xf numFmtId="0" fontId="51" fillId="0" borderId="164" xfId="49" applyFont="1" applyBorder="1"/>
    <xf numFmtId="0" fontId="13" fillId="0" borderId="164" xfId="49" applyFont="1" applyBorder="1"/>
    <xf numFmtId="0" fontId="13" fillId="0" borderId="168" xfId="49" applyFont="1" applyBorder="1"/>
    <xf numFmtId="0" fontId="13" fillId="0" borderId="170" xfId="49" applyFont="1" applyBorder="1"/>
    <xf numFmtId="0" fontId="13" fillId="0" borderId="171" xfId="49" applyFont="1" applyBorder="1"/>
    <xf numFmtId="10" fontId="125" fillId="0" borderId="164" xfId="49" applyNumberFormat="1" applyFont="1" applyBorder="1" applyAlignment="1">
      <alignment horizontal="center"/>
    </xf>
    <xf numFmtId="0" fontId="55" fillId="0" borderId="170" xfId="49" applyFont="1" applyBorder="1"/>
    <xf numFmtId="0" fontId="55" fillId="0" borderId="169" xfId="49" applyFont="1" applyBorder="1"/>
    <xf numFmtId="0" fontId="55" fillId="0" borderId="168" xfId="49" applyFont="1" applyBorder="1"/>
    <xf numFmtId="0" fontId="15" fillId="0" borderId="164" xfId="49" applyFont="1" applyBorder="1"/>
    <xf numFmtId="9" fontId="125" fillId="0" borderId="164" xfId="49" applyNumberFormat="1" applyFont="1" applyBorder="1" applyAlignment="1">
      <alignment horizontal="center"/>
    </xf>
    <xf numFmtId="3" fontId="13" fillId="0" borderId="170" xfId="49" applyNumberFormat="1" applyFont="1" applyFill="1" applyBorder="1" applyAlignment="1">
      <alignment horizontal="center"/>
    </xf>
    <xf numFmtId="0" fontId="13" fillId="0" borderId="164" xfId="49" quotePrefix="1" applyFont="1" applyFill="1" applyBorder="1" applyAlignment="1">
      <alignment horizontal="left"/>
    </xf>
    <xf numFmtId="44" fontId="125" fillId="0" borderId="164" xfId="49" applyNumberFormat="1" applyFont="1" applyBorder="1"/>
    <xf numFmtId="4" fontId="13" fillId="0" borderId="170" xfId="49" applyNumberFormat="1" applyFont="1" applyFill="1" applyBorder="1" applyAlignment="1">
      <alignment horizontal="center"/>
    </xf>
    <xf numFmtId="0" fontId="13" fillId="0" borderId="164" xfId="49" quotePrefix="1" applyFont="1" applyBorder="1" applyAlignment="1">
      <alignment horizontal="left"/>
    </xf>
    <xf numFmtId="44" fontId="52" fillId="0" borderId="164" xfId="49" applyNumberFormat="1" applyFont="1" applyBorder="1"/>
    <xf numFmtId="0" fontId="49" fillId="0" borderId="164" xfId="49" applyFont="1" applyBorder="1"/>
    <xf numFmtId="0" fontId="56" fillId="0" borderId="164" xfId="49" applyFont="1" applyBorder="1"/>
    <xf numFmtId="7" fontId="13" fillId="0" borderId="167" xfId="49" applyNumberFormat="1" applyFont="1" applyBorder="1" applyAlignment="1" applyProtection="1">
      <alignment horizontal="center"/>
    </xf>
    <xf numFmtId="7" fontId="59" fillId="0" borderId="167" xfId="49" applyNumberFormat="1" applyFont="1" applyBorder="1" applyAlignment="1" applyProtection="1">
      <alignment horizontal="center"/>
    </xf>
    <xf numFmtId="7" fontId="58" fillId="0" borderId="167" xfId="49" applyNumberFormat="1" applyFont="1" applyBorder="1" applyAlignment="1" applyProtection="1">
      <alignment horizontal="center"/>
    </xf>
    <xf numFmtId="165" fontId="125" fillId="0" borderId="167" xfId="49" applyNumberFormat="1" applyFont="1" applyBorder="1" applyAlignment="1">
      <alignment horizontal="center"/>
    </xf>
    <xf numFmtId="7" fontId="15" fillId="0" borderId="167" xfId="49" applyNumberFormat="1" applyFont="1" applyBorder="1" applyAlignment="1" applyProtection="1">
      <alignment horizontal="center"/>
    </xf>
    <xf numFmtId="165" fontId="15" fillId="0" borderId="167" xfId="49" applyNumberFormat="1" applyFont="1" applyBorder="1" applyAlignment="1">
      <alignment horizontal="center"/>
    </xf>
    <xf numFmtId="0" fontId="108" fillId="0" borderId="80" xfId="0" quotePrefix="1" applyFont="1" applyBorder="1" applyAlignment="1" applyProtection="1">
      <alignment horizontal="right" vertical="center"/>
    </xf>
    <xf numFmtId="0" fontId="108" fillId="0" borderId="140" xfId="0" quotePrefix="1" applyFont="1" applyBorder="1" applyAlignment="1" applyProtection="1">
      <alignment horizontal="right" vertical="center"/>
    </xf>
    <xf numFmtId="0" fontId="46" fillId="0" borderId="12" xfId="0" applyFont="1" applyFill="1" applyBorder="1" applyAlignment="1" applyProtection="1">
      <alignment horizontal="left" vertical="center" wrapText="1"/>
      <protection locked="0"/>
    </xf>
    <xf numFmtId="0" fontId="0" fillId="0" borderId="78" xfId="0" applyBorder="1" applyAlignment="1">
      <alignment horizontal="center" vertical="center"/>
    </xf>
    <xf numFmtId="0" fontId="0" fillId="0" borderId="94" xfId="0" applyBorder="1" applyAlignment="1">
      <alignment horizontal="center" vertical="center"/>
    </xf>
    <xf numFmtId="0" fontId="99" fillId="0" borderId="19" xfId="0" applyFont="1" applyBorder="1" applyAlignment="1" applyProtection="1">
      <alignment horizontal="center" vertical="center"/>
    </xf>
    <xf numFmtId="0" fontId="46" fillId="0" borderId="12" xfId="0" applyFont="1" applyFill="1" applyBorder="1" applyAlignment="1" applyProtection="1">
      <alignment horizontal="center" vertical="center"/>
      <protection locked="0"/>
    </xf>
    <xf numFmtId="0" fontId="0" fillId="0" borderId="94" xfId="0" applyBorder="1" applyAlignment="1">
      <alignment horizontal="center" vertical="center"/>
    </xf>
    <xf numFmtId="0" fontId="46" fillId="0" borderId="12" xfId="0" applyFont="1" applyFill="1" applyBorder="1" applyAlignment="1" applyProtection="1">
      <alignment horizontal="left" vertical="center" wrapText="1"/>
    </xf>
    <xf numFmtId="0" fontId="46" fillId="0" borderId="19" xfId="0" applyFont="1" applyBorder="1" applyAlignment="1" applyProtection="1">
      <alignment horizontal="center" vertical="center"/>
      <protection locked="0"/>
    </xf>
    <xf numFmtId="0" fontId="46" fillId="0" borderId="78" xfId="0" applyFont="1" applyBorder="1" applyAlignment="1" applyProtection="1">
      <alignment horizontal="center" vertical="center"/>
      <protection locked="0"/>
    </xf>
    <xf numFmtId="0" fontId="46" fillId="0" borderId="12" xfId="0" applyFont="1" applyFill="1" applyBorder="1" applyAlignment="1" applyProtection="1">
      <alignment horizontal="left" vertical="center" wrapText="1"/>
      <protection locked="0"/>
    </xf>
    <xf numFmtId="0" fontId="0" fillId="0" borderId="78" xfId="0" applyBorder="1" applyAlignment="1">
      <alignment vertical="center" wrapText="1"/>
    </xf>
    <xf numFmtId="0" fontId="0" fillId="0" borderId="94" xfId="0" applyBorder="1" applyAlignment="1">
      <alignment vertical="center" wrapText="1"/>
    </xf>
    <xf numFmtId="0" fontId="99" fillId="0" borderId="19" xfId="0" applyFont="1" applyBorder="1" applyAlignment="1" applyProtection="1">
      <alignment horizontal="center" vertical="center" wrapText="1"/>
    </xf>
    <xf numFmtId="0" fontId="99" fillId="0" borderId="92" xfId="0" applyFont="1" applyBorder="1" applyAlignment="1" applyProtection="1">
      <alignment horizontal="center" vertical="center" wrapText="1"/>
      <protection locked="0"/>
    </xf>
    <xf numFmtId="0" fontId="51" fillId="26" borderId="91" xfId="0" applyFont="1" applyFill="1" applyBorder="1" applyAlignment="1">
      <alignment horizontal="center" wrapText="1"/>
    </xf>
    <xf numFmtId="0" fontId="51" fillId="0" borderId="115" xfId="0" applyFont="1" applyFill="1" applyBorder="1" applyAlignment="1"/>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0" xfId="0" applyFont="1" applyAlignment="1">
      <alignment horizontal="left" vertical="top" wrapText="1" indent="1"/>
    </xf>
    <xf numFmtId="0" fontId="3" fillId="0" borderId="0" xfId="0" applyFont="1" applyFill="1" applyAlignment="1">
      <alignment horizontal="left" vertical="top" wrapText="1" indent="1"/>
    </xf>
    <xf numFmtId="0" fontId="3" fillId="0" borderId="0" xfId="0" applyFont="1" applyBorder="1" applyAlignment="1">
      <alignment horizontal="left" vertical="top" wrapText="1" indent="1"/>
    </xf>
    <xf numFmtId="0" fontId="51" fillId="0" borderId="17" xfId="0" applyFont="1" applyFill="1" applyBorder="1" applyAlignment="1">
      <alignment horizontal="center" wrapText="1"/>
    </xf>
    <xf numFmtId="0" fontId="51" fillId="0" borderId="14" xfId="0" applyFont="1" applyFill="1" applyBorder="1" applyAlignment="1">
      <alignment horizontal="center" wrapText="1"/>
    </xf>
    <xf numFmtId="0" fontId="4" fillId="0" borderId="19" xfId="0" applyFont="1" applyBorder="1" applyProtection="1">
      <protection locked="0"/>
    </xf>
    <xf numFmtId="0" fontId="4" fillId="0" borderId="78" xfId="0" applyFont="1" applyBorder="1" applyProtection="1">
      <protection locked="0"/>
    </xf>
    <xf numFmtId="0" fontId="4" fillId="0" borderId="21" xfId="0" applyFont="1" applyBorder="1" applyProtection="1">
      <protection locked="0"/>
    </xf>
    <xf numFmtId="0" fontId="2" fillId="0" borderId="0" xfId="48" applyFont="1" applyBorder="1" applyAlignment="1">
      <alignment vertical="center"/>
    </xf>
    <xf numFmtId="0" fontId="46" fillId="0" borderId="16" xfId="0" applyFont="1" applyFill="1" applyBorder="1" applyAlignment="1" applyProtection="1">
      <alignment horizontal="left" vertical="center" wrapText="1"/>
    </xf>
    <xf numFmtId="0" fontId="13" fillId="0" borderId="0" xfId="0" applyFont="1" applyAlignment="1" applyProtection="1">
      <alignment vertical="center"/>
      <protection locked="0"/>
    </xf>
    <xf numFmtId="0" fontId="15" fillId="26" borderId="43" xfId="0" applyFont="1" applyFill="1" applyBorder="1" applyAlignment="1" applyProtection="1">
      <alignment horizontal="center" vertical="center"/>
      <protection locked="0"/>
    </xf>
    <xf numFmtId="0" fontId="15" fillId="26" borderId="123" xfId="0" applyFont="1" applyFill="1" applyBorder="1" applyAlignment="1" applyProtection="1">
      <alignment horizontal="center"/>
      <protection locked="0"/>
    </xf>
    <xf numFmtId="0" fontId="15" fillId="26" borderId="89" xfId="0" applyFont="1" applyFill="1" applyBorder="1" applyAlignment="1" applyProtection="1">
      <alignment horizontal="center" vertical="center"/>
      <protection locked="0"/>
    </xf>
    <xf numFmtId="0" fontId="6" fillId="0" borderId="0" xfId="0" applyFont="1" applyAlignment="1">
      <alignment vertical="center"/>
    </xf>
    <xf numFmtId="0" fontId="51" fillId="26" borderId="14" xfId="0" applyFont="1" applyFill="1" applyBorder="1" applyAlignment="1">
      <alignment horizontal="center"/>
    </xf>
    <xf numFmtId="0" fontId="102" fillId="26" borderId="80" xfId="0" applyFont="1" applyFill="1" applyBorder="1" applyAlignment="1">
      <alignment horizontal="center"/>
    </xf>
    <xf numFmtId="0" fontId="102" fillId="0" borderId="80" xfId="0" applyFont="1" applyBorder="1" applyAlignment="1">
      <alignment horizontal="center"/>
    </xf>
    <xf numFmtId="0" fontId="51" fillId="26" borderId="91" xfId="0" applyFont="1" applyFill="1" applyBorder="1" applyAlignment="1">
      <alignment horizontal="center"/>
    </xf>
    <xf numFmtId="0" fontId="3" fillId="0" borderId="0" xfId="0" applyFont="1" applyAlignment="1">
      <alignment vertical="center" wrapText="1"/>
    </xf>
    <xf numFmtId="0" fontId="3" fillId="0" borderId="0" xfId="0" applyFont="1" applyAlignment="1">
      <alignment wrapText="1"/>
    </xf>
    <xf numFmtId="0" fontId="102" fillId="0" borderId="14" xfId="0" applyFont="1" applyBorder="1" applyAlignment="1">
      <alignment horizontal="center"/>
    </xf>
    <xf numFmtId="0" fontId="3" fillId="0" borderId="0" xfId="0" applyFont="1" applyAlignment="1"/>
    <xf numFmtId="0" fontId="51" fillId="0" borderId="16" xfId="0" applyFont="1" applyBorder="1" applyAlignment="1">
      <alignment horizontal="center" vertical="center" wrapText="1"/>
    </xf>
    <xf numFmtId="0" fontId="51" fillId="0" borderId="91" xfId="0" applyFont="1" applyBorder="1" applyAlignment="1">
      <alignment horizontal="center" vertical="center"/>
    </xf>
    <xf numFmtId="0" fontId="3" fillId="26" borderId="110" xfId="0" applyFont="1" applyFill="1" applyBorder="1" applyAlignment="1"/>
    <xf numFmtId="0" fontId="3" fillId="0" borderId="10" xfId="0" applyFont="1" applyBorder="1" applyAlignment="1"/>
    <xf numFmtId="0" fontId="3" fillId="0" borderId="110" xfId="0" applyFont="1" applyFill="1" applyBorder="1" applyAlignment="1"/>
    <xf numFmtId="0" fontId="2" fillId="26" borderId="0" xfId="0" applyFont="1" applyFill="1" applyAlignment="1">
      <alignment vertical="center" wrapText="1"/>
    </xf>
    <xf numFmtId="0" fontId="3" fillId="0" borderId="0" xfId="0" applyFont="1" applyAlignment="1">
      <alignment vertical="center" wrapText="1"/>
    </xf>
    <xf numFmtId="0" fontId="93" fillId="26" borderId="0" xfId="0" applyFont="1" applyFill="1" applyAlignment="1">
      <alignment vertical="center" wrapText="1"/>
    </xf>
    <xf numFmtId="0" fontId="0" fillId="0" borderId="0" xfId="0" applyAlignment="1">
      <alignment vertical="center" wrapText="1"/>
    </xf>
    <xf numFmtId="0" fontId="105" fillId="0" borderId="0" xfId="0" applyFont="1" applyAlignment="1">
      <alignment vertical="center" wrapText="1"/>
    </xf>
    <xf numFmtId="0" fontId="51" fillId="0" borderId="91" xfId="0" applyFont="1" applyBorder="1" applyAlignment="1"/>
    <xf numFmtId="0" fontId="102" fillId="0" borderId="14" xfId="0" applyFont="1" applyBorder="1" applyAlignment="1">
      <alignment horizontal="center"/>
    </xf>
    <xf numFmtId="0" fontId="51" fillId="26" borderId="16" xfId="0" applyFont="1" applyFill="1" applyBorder="1" applyAlignment="1">
      <alignment horizontal="center" vertical="center"/>
    </xf>
    <xf numFmtId="0" fontId="51" fillId="26" borderId="91" xfId="0" applyFont="1" applyFill="1" applyBorder="1" applyAlignment="1">
      <alignment horizontal="center" vertical="center"/>
    </xf>
    <xf numFmtId="0" fontId="102" fillId="0" borderId="80" xfId="0" applyFont="1" applyBorder="1" applyAlignment="1">
      <alignment horizontal="center"/>
    </xf>
    <xf numFmtId="0" fontId="51" fillId="26" borderId="91" xfId="0" applyFont="1" applyFill="1" applyBorder="1" applyAlignment="1">
      <alignment horizontal="center"/>
    </xf>
    <xf numFmtId="0" fontId="102" fillId="26" borderId="80" xfId="0" applyFont="1" applyFill="1" applyBorder="1" applyAlignment="1">
      <alignment horizontal="center"/>
    </xf>
    <xf numFmtId="0" fontId="51" fillId="26" borderId="14" xfId="0" applyFont="1" applyFill="1" applyBorder="1" applyAlignment="1">
      <alignment horizontal="center"/>
    </xf>
    <xf numFmtId="0" fontId="46" fillId="0" borderId="12" xfId="0" applyFont="1" applyBorder="1" applyAlignment="1" applyProtection="1">
      <alignment horizontal="left" vertical="center"/>
      <protection locked="0"/>
    </xf>
    <xf numFmtId="0" fontId="0" fillId="0" borderId="78" xfId="0" applyBorder="1" applyAlignment="1">
      <alignment vertical="center" wrapText="1"/>
    </xf>
    <xf numFmtId="0" fontId="0" fillId="0" borderId="94" xfId="0" applyBorder="1" applyAlignment="1">
      <alignment vertical="center" wrapText="1"/>
    </xf>
    <xf numFmtId="0" fontId="99" fillId="0" borderId="19" xfId="0" applyFont="1" applyBorder="1" applyAlignment="1" applyProtection="1">
      <alignment horizontal="center" vertical="center" wrapText="1"/>
    </xf>
    <xf numFmtId="0" fontId="51" fillId="26" borderId="173" xfId="0" applyFont="1" applyFill="1" applyBorder="1" applyAlignment="1">
      <alignment horizontal="center"/>
    </xf>
    <xf numFmtId="0" fontId="51" fillId="26" borderId="162" xfId="0" applyFont="1" applyFill="1" applyBorder="1" applyAlignment="1">
      <alignment horizontal="center" wrapText="1"/>
    </xf>
    <xf numFmtId="0" fontId="128" fillId="25" borderId="112" xfId="0" applyFont="1" applyFill="1" applyBorder="1" applyAlignment="1">
      <alignment horizontal="center"/>
    </xf>
    <xf numFmtId="0" fontId="128" fillId="25" borderId="87" xfId="0" applyFont="1" applyFill="1" applyBorder="1" applyAlignment="1">
      <alignment horizontal="center"/>
    </xf>
    <xf numFmtId="0" fontId="128" fillId="25" borderId="111" xfId="0" applyFont="1" applyFill="1" applyBorder="1" applyAlignment="1">
      <alignment horizontal="center"/>
    </xf>
    <xf numFmtId="0" fontId="46" fillId="0" borderId="12" xfId="0" applyFont="1" applyFill="1" applyBorder="1" applyAlignment="1" applyProtection="1">
      <alignment horizontal="left" vertical="center" wrapText="1"/>
      <protection locked="0"/>
    </xf>
    <xf numFmtId="0" fontId="46" fillId="0" borderId="12" xfId="0" applyFont="1" applyBorder="1" applyAlignment="1" applyProtection="1">
      <alignment horizontal="left" vertical="center" wrapText="1"/>
      <protection locked="0"/>
    </xf>
    <xf numFmtId="0" fontId="46" fillId="0" borderId="19" xfId="0" applyFont="1" applyFill="1" applyBorder="1" applyAlignment="1" applyProtection="1">
      <alignment horizontal="left" vertical="center" wrapText="1"/>
    </xf>
    <xf numFmtId="0" fontId="46" fillId="0" borderId="12" xfId="0" applyFont="1" applyFill="1" applyBorder="1" applyAlignment="1" applyProtection="1">
      <alignment horizontal="center" vertical="center" wrapText="1"/>
      <protection locked="0"/>
    </xf>
    <xf numFmtId="0" fontId="46" fillId="0" borderId="12" xfId="0" applyFont="1" applyBorder="1" applyAlignment="1" applyProtection="1">
      <alignment horizontal="center" vertical="center" wrapText="1"/>
      <protection locked="0"/>
    </xf>
    <xf numFmtId="0" fontId="46" fillId="0" borderId="12" xfId="43" applyFont="1" applyFill="1" applyBorder="1" applyAlignment="1" applyProtection="1">
      <alignment horizontal="center" vertical="center"/>
      <protection locked="0"/>
    </xf>
    <xf numFmtId="0" fontId="3" fillId="0" borderId="0" xfId="43" applyAlignment="1">
      <alignment horizontal="justify" vertical="center"/>
    </xf>
    <xf numFmtId="0" fontId="3" fillId="0" borderId="0" xfId="43" applyAlignment="1">
      <alignment horizontal="left"/>
    </xf>
    <xf numFmtId="0" fontId="93" fillId="26" borderId="0" xfId="43" applyFont="1" applyFill="1" applyAlignment="1">
      <alignment horizontal="left" vertical="center" wrapText="1"/>
    </xf>
    <xf numFmtId="0" fontId="3" fillId="0" borderId="0" xfId="43" applyAlignment="1">
      <alignment horizontal="left" vertical="center" indent="1"/>
    </xf>
    <xf numFmtId="0" fontId="3" fillId="0" borderId="161" xfId="43" applyBorder="1" applyAlignment="1">
      <alignment horizontal="justify" vertical="center"/>
    </xf>
    <xf numFmtId="0" fontId="3" fillId="0" borderId="0" xfId="43" applyAlignment="1">
      <alignment wrapText="1"/>
    </xf>
    <xf numFmtId="0" fontId="2" fillId="26" borderId="0" xfId="43" applyFont="1" applyFill="1" applyAlignment="1">
      <alignment vertical="center" wrapText="1"/>
    </xf>
    <xf numFmtId="0" fontId="46" fillId="0" borderId="12" xfId="0" applyFont="1" applyBorder="1" applyAlignment="1" applyProtection="1">
      <alignment horizontal="left" vertical="center"/>
      <protection locked="0"/>
    </xf>
    <xf numFmtId="49" fontId="82" fillId="0" borderId="0" xfId="0" applyNumberFormat="1" applyFont="1" applyFill="1" applyAlignment="1">
      <alignment horizontal="center"/>
    </xf>
    <xf numFmtId="164" fontId="46" fillId="0" borderId="11" xfId="0" quotePrefix="1" applyNumberFormat="1" applyFont="1" applyFill="1" applyBorder="1" applyAlignment="1" applyProtection="1">
      <alignment horizontal="center" vertical="center" wrapText="1"/>
      <protection locked="0"/>
    </xf>
    <xf numFmtId="2" fontId="46" fillId="0" borderId="11" xfId="0" quotePrefix="1" applyNumberFormat="1" applyFont="1" applyFill="1" applyBorder="1" applyAlignment="1" applyProtection="1">
      <alignment horizontal="center" vertical="center" wrapText="1"/>
      <protection locked="0"/>
    </xf>
    <xf numFmtId="0" fontId="46" fillId="0" borderId="19" xfId="0" applyFont="1" applyFill="1" applyBorder="1" applyAlignment="1" applyProtection="1">
      <alignment vertical="center"/>
    </xf>
    <xf numFmtId="2" fontId="46" fillId="0" borderId="12" xfId="43" quotePrefix="1" applyNumberFormat="1" applyFont="1" applyFill="1" applyBorder="1" applyAlignment="1" applyProtection="1">
      <alignment horizontal="center" vertical="center" wrapText="1"/>
    </xf>
    <xf numFmtId="2" fontId="46" fillId="0" borderId="12" xfId="43" applyNumberFormat="1" applyFont="1" applyFill="1" applyBorder="1" applyAlignment="1" applyProtection="1">
      <alignment horizontal="center" vertical="center" wrapText="1"/>
    </xf>
    <xf numFmtId="2" fontId="46" fillId="0" borderId="79" xfId="0" quotePrefix="1" applyNumberFormat="1" applyFont="1" applyBorder="1" applyAlignment="1">
      <alignment horizontal="center" vertical="center" wrapText="1"/>
    </xf>
    <xf numFmtId="2" fontId="46" fillId="0" borderId="11" xfId="0" quotePrefix="1" applyNumberFormat="1" applyFont="1" applyBorder="1" applyAlignment="1">
      <alignment horizontal="center" vertical="center" wrapText="1"/>
    </xf>
    <xf numFmtId="2" fontId="46" fillId="0" borderId="11" xfId="0" applyNumberFormat="1" applyFont="1" applyBorder="1" applyAlignment="1" applyProtection="1">
      <alignment horizontal="center" vertical="center" wrapText="1"/>
      <protection locked="0"/>
    </xf>
    <xf numFmtId="0" fontId="122" fillId="0" borderId="44" xfId="48" applyFont="1" applyBorder="1" applyAlignment="1">
      <alignment horizontal="center" vertical="center"/>
    </xf>
    <xf numFmtId="0" fontId="122" fillId="0" borderId="45" xfId="48" applyFont="1" applyBorder="1" applyAlignment="1">
      <alignment horizontal="center" vertical="center"/>
    </xf>
    <xf numFmtId="0" fontId="122" fillId="0" borderId="12" xfId="48" applyFont="1" applyBorder="1" applyAlignment="1">
      <alignment horizontal="center" vertical="center"/>
    </xf>
    <xf numFmtId="0" fontId="122" fillId="0" borderId="15" xfId="48" applyFont="1" applyBorder="1" applyAlignment="1">
      <alignment horizontal="center" vertical="center"/>
    </xf>
    <xf numFmtId="0" fontId="7" fillId="0" borderId="87" xfId="48" applyFont="1" applyBorder="1" applyAlignment="1">
      <alignment horizontal="right" vertical="center"/>
    </xf>
    <xf numFmtId="0" fontId="9" fillId="0" borderId="10" xfId="48" applyFont="1" applyBorder="1" applyAlignment="1" applyProtection="1">
      <alignment horizontal="center" vertical="center"/>
      <protection locked="0"/>
    </xf>
    <xf numFmtId="0" fontId="7" fillId="0" borderId="0" xfId="48" applyFont="1" applyBorder="1" applyAlignment="1">
      <alignment horizontal="right" vertical="center"/>
    </xf>
    <xf numFmtId="0" fontId="7" fillId="0" borderId="10" xfId="48" applyFont="1" applyBorder="1" applyAlignment="1">
      <alignment horizontal="center" vertical="center"/>
    </xf>
    <xf numFmtId="0" fontId="3" fillId="0" borderId="10" xfId="48" applyBorder="1" applyAlignment="1" applyProtection="1">
      <alignment horizontal="center" vertical="center"/>
      <protection locked="0"/>
    </xf>
    <xf numFmtId="0" fontId="45" fillId="26" borderId="97" xfId="48" applyFont="1" applyFill="1" applyBorder="1" applyAlignment="1">
      <alignment horizontal="center" vertical="center"/>
    </xf>
    <xf numFmtId="0" fontId="45" fillId="26" borderId="122" xfId="48" applyFont="1" applyFill="1" applyBorder="1" applyAlignment="1">
      <alignment horizontal="center" vertical="center"/>
    </xf>
    <xf numFmtId="0" fontId="45" fillId="26" borderId="89" xfId="48" applyFont="1" applyFill="1" applyBorder="1" applyAlignment="1">
      <alignment horizontal="center" vertical="center"/>
    </xf>
    <xf numFmtId="0" fontId="45" fillId="26" borderId="90" xfId="48" applyFont="1" applyFill="1" applyBorder="1" applyAlignment="1">
      <alignment horizontal="center" vertical="center"/>
    </xf>
    <xf numFmtId="0" fontId="45" fillId="26" borderId="123" xfId="48" applyFont="1" applyFill="1" applyBorder="1" applyAlignment="1">
      <alignment horizontal="center" vertical="center"/>
    </xf>
    <xf numFmtId="0" fontId="45" fillId="26" borderId="124" xfId="48" applyFont="1" applyFill="1" applyBorder="1" applyAlignment="1">
      <alignment horizontal="center" vertical="center"/>
    </xf>
    <xf numFmtId="0" fontId="3" fillId="0" borderId="10" xfId="48" quotePrefix="1" applyBorder="1" applyAlignment="1" applyProtection="1">
      <alignment horizontal="left" vertical="center"/>
      <protection locked="0"/>
    </xf>
    <xf numFmtId="0" fontId="3" fillId="0" borderId="10" xfId="48" applyBorder="1" applyAlignment="1" applyProtection="1">
      <alignment horizontal="left" vertical="center"/>
      <protection locked="0"/>
    </xf>
    <xf numFmtId="0" fontId="3" fillId="0" borderId="0" xfId="48" applyFont="1" applyBorder="1" applyAlignment="1">
      <alignment horizontal="left" vertical="center"/>
    </xf>
    <xf numFmtId="0" fontId="2" fillId="0" borderId="0" xfId="48" applyFont="1" applyBorder="1" applyAlignment="1">
      <alignment horizontal="right" vertical="center"/>
    </xf>
    <xf numFmtId="0" fontId="122" fillId="0" borderId="114" xfId="48" applyFont="1" applyBorder="1" applyAlignment="1">
      <alignment horizontal="center" vertical="center"/>
    </xf>
    <xf numFmtId="0" fontId="122" fillId="0" borderId="121" xfId="48" applyFont="1" applyBorder="1" applyAlignment="1">
      <alignment horizontal="center" vertical="center"/>
    </xf>
    <xf numFmtId="0" fontId="42" fillId="0" borderId="0" xfId="0" applyFont="1" applyAlignment="1">
      <alignment horizontal="right"/>
    </xf>
    <xf numFmtId="0" fontId="7" fillId="26" borderId="85" xfId="0" applyFont="1" applyFill="1" applyBorder="1" applyAlignment="1">
      <alignment horizontal="right" vertical="center"/>
    </xf>
    <xf numFmtId="0" fontId="7" fillId="26" borderId="21" xfId="0" applyFont="1" applyFill="1" applyBorder="1" applyAlignment="1">
      <alignment horizontal="right" vertical="center"/>
    </xf>
    <xf numFmtId="0" fontId="7" fillId="0" borderId="0" xfId="0" applyFont="1" applyBorder="1" applyAlignment="1">
      <alignment horizontal="right"/>
    </xf>
    <xf numFmtId="0" fontId="7" fillId="26" borderId="112" xfId="0" applyFont="1" applyFill="1" applyBorder="1" applyAlignment="1">
      <alignment horizontal="center" vertical="center"/>
    </xf>
    <xf numFmtId="0" fontId="7" fillId="26" borderId="87" xfId="0" applyFont="1" applyFill="1" applyBorder="1" applyAlignment="1">
      <alignment horizontal="center" vertical="center"/>
    </xf>
    <xf numFmtId="0" fontId="7" fillId="26" borderId="111" xfId="0" applyFont="1" applyFill="1" applyBorder="1" applyAlignment="1">
      <alignment horizontal="center" vertical="center"/>
    </xf>
    <xf numFmtId="0" fontId="29" fillId="26" borderId="28" xfId="50" applyNumberFormat="1" applyFont="1" applyFill="1" applyBorder="1" applyAlignment="1">
      <alignment horizontal="center" wrapText="1"/>
    </xf>
    <xf numFmtId="0" fontId="29" fillId="26" borderId="29" xfId="50" applyNumberFormat="1" applyFont="1" applyFill="1" applyBorder="1" applyAlignment="1">
      <alignment horizontal="center" wrapText="1"/>
    </xf>
    <xf numFmtId="0" fontId="29" fillId="26" borderId="125" xfId="50" applyNumberFormat="1" applyFont="1" applyFill="1" applyBorder="1" applyAlignment="1">
      <alignment horizontal="center" wrapText="1"/>
    </xf>
    <xf numFmtId="0" fontId="27" fillId="0" borderId="0" xfId="50" applyNumberFormat="1" applyFont="1" applyFill="1" applyAlignment="1">
      <alignment horizontal="center"/>
    </xf>
    <xf numFmtId="0" fontId="48" fillId="0" borderId="126" xfId="50" applyNumberFormat="1" applyFont="1" applyFill="1" applyBorder="1" applyAlignment="1">
      <alignment horizontal="center"/>
    </xf>
    <xf numFmtId="0" fontId="48" fillId="0" borderId="127" xfId="50" applyNumberFormat="1" applyFont="1" applyFill="1" applyBorder="1" applyAlignment="1">
      <alignment horizontal="center"/>
    </xf>
    <xf numFmtId="0" fontId="48" fillId="0" borderId="128" xfId="50" applyNumberFormat="1" applyFont="1" applyFill="1" applyBorder="1" applyAlignment="1">
      <alignment horizontal="center"/>
    </xf>
    <xf numFmtId="0" fontId="29" fillId="26" borderId="35" xfId="50" applyNumberFormat="1" applyFont="1" applyFill="1" applyBorder="1" applyAlignment="1">
      <alignment horizontal="center"/>
    </xf>
    <xf numFmtId="0" fontId="29" fillId="26" borderId="23" xfId="50" applyNumberFormat="1" applyFont="1" applyFill="1" applyBorder="1" applyAlignment="1">
      <alignment horizontal="center"/>
    </xf>
    <xf numFmtId="0" fontId="29" fillId="0" borderId="71" xfId="50" applyNumberFormat="1" applyFont="1" applyFill="1" applyBorder="1" applyAlignment="1">
      <alignment horizontal="center" vertical="center"/>
    </xf>
    <xf numFmtId="0" fontId="29" fillId="0" borderId="73" xfId="50" applyNumberFormat="1" applyFont="1" applyFill="1" applyBorder="1" applyAlignment="1">
      <alignment horizontal="center" vertical="center"/>
    </xf>
    <xf numFmtId="0" fontId="29" fillId="26" borderId="71" xfId="50" applyNumberFormat="1" applyFont="1" applyFill="1" applyBorder="1" applyAlignment="1">
      <alignment horizontal="center"/>
    </xf>
    <xf numFmtId="0" fontId="29" fillId="26" borderId="73" xfId="50" applyNumberFormat="1" applyFont="1" applyFill="1" applyBorder="1" applyAlignment="1">
      <alignment horizontal="center"/>
    </xf>
    <xf numFmtId="0" fontId="47" fillId="26" borderId="28" xfId="50" applyNumberFormat="1" applyFont="1" applyFill="1" applyBorder="1" applyAlignment="1">
      <alignment horizontal="center" vertical="center"/>
    </xf>
    <xf numFmtId="0" fontId="47" fillId="26" borderId="29" xfId="50" applyNumberFormat="1" applyFont="1" applyFill="1" applyBorder="1" applyAlignment="1">
      <alignment horizontal="center" vertical="center"/>
    </xf>
    <xf numFmtId="0" fontId="47" fillId="26" borderId="30" xfId="50" applyNumberFormat="1" applyFont="1" applyFill="1" applyBorder="1" applyAlignment="1">
      <alignment horizontal="center" vertical="center"/>
    </xf>
    <xf numFmtId="0" fontId="26" fillId="0" borderId="28" xfId="50" applyNumberFormat="1" applyFill="1" applyBorder="1" applyAlignment="1">
      <alignment horizontal="center" wrapText="1"/>
    </xf>
    <xf numFmtId="0" fontId="26" fillId="0" borderId="29" xfId="50" applyNumberFormat="1" applyFill="1" applyBorder="1" applyAlignment="1">
      <alignment horizontal="center" wrapText="1"/>
    </xf>
    <xf numFmtId="0" fontId="26" fillId="0" borderId="30" xfId="50" applyNumberFormat="1" applyFill="1" applyBorder="1" applyAlignment="1">
      <alignment horizontal="center" wrapText="1"/>
    </xf>
    <xf numFmtId="0" fontId="29" fillId="0" borderId="35" xfId="50" applyNumberFormat="1" applyFont="1" applyFill="1" applyBorder="1" applyAlignment="1">
      <alignment horizontal="center"/>
    </xf>
    <xf numFmtId="0" fontId="29" fillId="0" borderId="23" xfId="50" applyNumberFormat="1" applyFont="1" applyFill="1" applyBorder="1" applyAlignment="1">
      <alignment horizontal="center"/>
    </xf>
    <xf numFmtId="0" fontId="47" fillId="0" borderId="71" xfId="50" applyNumberFormat="1" applyFont="1" applyFill="1" applyBorder="1" applyAlignment="1">
      <alignment horizontal="center" vertical="center"/>
    </xf>
    <xf numFmtId="0" fontId="47" fillId="0" borderId="73" xfId="50" applyNumberFormat="1" applyFont="1" applyFill="1" applyBorder="1" applyAlignment="1">
      <alignment horizontal="center" vertical="center"/>
    </xf>
    <xf numFmtId="0" fontId="29" fillId="0" borderId="71" xfId="50" applyNumberFormat="1" applyFont="1" applyFill="1" applyBorder="1" applyAlignment="1">
      <alignment horizontal="center"/>
    </xf>
    <xf numFmtId="0" fontId="29" fillId="0" borderId="73" xfId="50" applyNumberFormat="1" applyFont="1" applyFill="1" applyBorder="1" applyAlignment="1">
      <alignment horizontal="center"/>
    </xf>
    <xf numFmtId="0" fontId="45" fillId="19" borderId="56" xfId="49" applyFont="1" applyFill="1" applyBorder="1" applyAlignment="1">
      <alignment horizontal="center" vertical="center" wrapText="1"/>
    </xf>
    <xf numFmtId="0" fontId="45" fillId="19" borderId="129" xfId="49" applyFont="1" applyFill="1" applyBorder="1" applyAlignment="1">
      <alignment horizontal="center" vertical="center" wrapText="1"/>
    </xf>
    <xf numFmtId="0" fontId="45" fillId="19" borderId="130" xfId="49" applyFont="1" applyFill="1" applyBorder="1" applyAlignment="1">
      <alignment horizontal="center" vertical="center" wrapText="1"/>
    </xf>
    <xf numFmtId="0" fontId="45" fillId="19" borderId="68" xfId="49" applyFont="1" applyFill="1" applyBorder="1" applyAlignment="1">
      <alignment horizontal="center" vertical="center" wrapText="1"/>
    </xf>
    <xf numFmtId="0" fontId="45" fillId="19" borderId="131" xfId="49" applyFont="1" applyFill="1" applyBorder="1" applyAlignment="1">
      <alignment horizontal="right" vertical="center"/>
    </xf>
    <xf numFmtId="0" fontId="45" fillId="19" borderId="64" xfId="49" applyFont="1" applyFill="1" applyBorder="1" applyAlignment="1">
      <alignment horizontal="right" vertical="center"/>
    </xf>
    <xf numFmtId="0" fontId="46" fillId="19" borderId="56" xfId="49" applyFont="1" applyFill="1" applyBorder="1" applyAlignment="1">
      <alignment horizontal="center" wrapText="1"/>
    </xf>
    <xf numFmtId="0" fontId="46" fillId="19" borderId="58" xfId="49" applyFont="1" applyFill="1" applyBorder="1" applyAlignment="1">
      <alignment horizontal="center" wrapText="1"/>
    </xf>
    <xf numFmtId="0" fontId="46" fillId="19" borderId="53" xfId="49" applyFont="1" applyFill="1" applyBorder="1" applyAlignment="1">
      <alignment horizontal="center" wrapText="1"/>
    </xf>
    <xf numFmtId="0" fontId="15" fillId="19" borderId="56" xfId="49" applyFont="1" applyFill="1" applyBorder="1" applyAlignment="1">
      <alignment horizontal="center" vertical="center" wrapText="1"/>
    </xf>
    <xf numFmtId="0" fontId="15" fillId="19" borderId="129" xfId="49" applyFont="1" applyFill="1" applyBorder="1" applyAlignment="1">
      <alignment horizontal="center" vertical="center" wrapText="1"/>
    </xf>
    <xf numFmtId="0" fontId="15" fillId="19" borderId="130" xfId="49" applyFont="1" applyFill="1" applyBorder="1" applyAlignment="1">
      <alignment horizontal="center" vertical="center" wrapText="1"/>
    </xf>
    <xf numFmtId="0" fontId="15" fillId="19" borderId="68" xfId="49" applyFont="1" applyFill="1" applyBorder="1" applyAlignment="1">
      <alignment horizontal="center" vertical="center" wrapText="1"/>
    </xf>
    <xf numFmtId="0" fontId="15" fillId="19" borderId="131" xfId="49" applyFont="1" applyFill="1" applyBorder="1" applyAlignment="1">
      <alignment horizontal="right" vertical="center"/>
    </xf>
    <xf numFmtId="0" fontId="15" fillId="19" borderId="64" xfId="49" applyFont="1" applyFill="1" applyBorder="1" applyAlignment="1">
      <alignment horizontal="right" vertical="center"/>
    </xf>
    <xf numFmtId="0" fontId="11" fillId="19" borderId="56" xfId="49" applyFont="1" applyFill="1" applyBorder="1" applyAlignment="1">
      <alignment horizontal="center" wrapText="1"/>
    </xf>
    <xf numFmtId="0" fontId="11" fillId="19" borderId="58" xfId="49" applyFont="1" applyFill="1" applyBorder="1" applyAlignment="1">
      <alignment horizontal="center" wrapText="1"/>
    </xf>
    <xf numFmtId="0" fontId="11" fillId="19" borderId="53" xfId="49" applyFont="1" applyFill="1" applyBorder="1" applyAlignment="1">
      <alignment horizontal="center" wrapText="1"/>
    </xf>
    <xf numFmtId="0" fontId="15" fillId="0" borderId="44" xfId="0" applyFont="1" applyBorder="1" applyAlignment="1" applyProtection="1">
      <alignment horizontal="center" vertical="center"/>
      <protection locked="0"/>
    </xf>
    <xf numFmtId="0" fontId="45" fillId="26" borderId="132" xfId="0" applyFont="1" applyFill="1" applyBorder="1" applyAlignment="1" applyProtection="1">
      <alignment horizontal="left" vertical="center" wrapText="1"/>
      <protection locked="0"/>
    </xf>
    <xf numFmtId="0" fontId="45" fillId="26" borderId="133" xfId="0" applyFont="1" applyFill="1" applyBorder="1" applyAlignment="1" applyProtection="1">
      <alignment horizontal="left" vertical="center" wrapText="1"/>
      <protection locked="0"/>
    </xf>
    <xf numFmtId="0" fontId="15" fillId="26" borderId="134" xfId="0" applyFont="1" applyFill="1" applyBorder="1" applyAlignment="1" applyProtection="1">
      <alignment horizontal="left" vertical="center" wrapText="1"/>
      <protection locked="0"/>
    </xf>
    <xf numFmtId="0" fontId="15" fillId="26" borderId="119" xfId="0" applyFont="1" applyFill="1" applyBorder="1" applyAlignment="1" applyProtection="1">
      <alignment horizontal="left" vertical="center" wrapText="1"/>
      <protection locked="0"/>
    </xf>
    <xf numFmtId="0" fontId="46" fillId="0" borderId="76" xfId="0" applyFont="1" applyBorder="1" applyAlignment="1" applyProtection="1">
      <alignment horizontal="left" vertical="center" wrapText="1"/>
      <protection locked="0"/>
    </xf>
    <xf numFmtId="0" fontId="46" fillId="0" borderId="16" xfId="0" applyFont="1" applyBorder="1" applyAlignment="1" applyProtection="1">
      <alignment horizontal="left" vertical="center" wrapText="1"/>
      <protection locked="0"/>
    </xf>
    <xf numFmtId="0" fontId="46" fillId="0" borderId="11" xfId="0" applyFont="1" applyBorder="1" applyAlignment="1" applyProtection="1">
      <alignment horizontal="left" vertical="center" wrapText="1"/>
      <protection locked="0"/>
    </xf>
    <xf numFmtId="0" fontId="46" fillId="0" borderId="12" xfId="0" applyFont="1" applyBorder="1" applyAlignment="1" applyProtection="1">
      <alignment horizontal="left" vertical="center" wrapText="1"/>
      <protection locked="0"/>
    </xf>
    <xf numFmtId="0" fontId="46" fillId="0" borderId="11" xfId="0" applyFont="1" applyFill="1" applyBorder="1" applyAlignment="1" applyProtection="1">
      <alignment horizontal="left" vertical="center" wrapText="1"/>
      <protection locked="0"/>
    </xf>
    <xf numFmtId="0" fontId="46" fillId="0" borderId="12" xfId="0" applyFont="1" applyFill="1" applyBorder="1" applyAlignment="1" applyProtection="1">
      <alignment horizontal="left" vertical="center" wrapText="1"/>
      <protection locked="0"/>
    </xf>
    <xf numFmtId="0" fontId="46" fillId="0" borderId="19" xfId="0" applyFont="1" applyBorder="1" applyAlignment="1" applyProtection="1">
      <alignment horizontal="left" vertical="center" wrapText="1"/>
      <protection locked="0"/>
    </xf>
    <xf numFmtId="0" fontId="46" fillId="0" borderId="78" xfId="0" applyFont="1" applyBorder="1" applyAlignment="1" applyProtection="1">
      <alignment horizontal="left" vertical="center" wrapText="1"/>
      <protection locked="0"/>
    </xf>
    <xf numFmtId="0" fontId="46" fillId="0" borderId="21" xfId="0" applyFont="1" applyBorder="1" applyAlignment="1" applyProtection="1">
      <alignment horizontal="left" vertical="center" wrapText="1"/>
      <protection locked="0"/>
    </xf>
    <xf numFmtId="0" fontId="15" fillId="26" borderId="134" xfId="0" applyFont="1" applyFill="1" applyBorder="1" applyAlignment="1" applyProtection="1">
      <alignment horizontal="right" vertical="center" wrapText="1"/>
      <protection locked="0"/>
    </xf>
    <xf numFmtId="0" fontId="15" fillId="26" borderId="119" xfId="0" applyFont="1" applyFill="1" applyBorder="1" applyAlignment="1" applyProtection="1">
      <alignment horizontal="right" vertical="center" wrapText="1"/>
      <protection locked="0"/>
    </xf>
    <xf numFmtId="0" fontId="46" fillId="0" borderId="79" xfId="0" applyFont="1" applyBorder="1" applyAlignment="1" applyProtection="1">
      <alignment horizontal="left" vertical="center" wrapText="1"/>
      <protection locked="0"/>
    </xf>
    <xf numFmtId="0" fontId="46" fillId="0" borderId="18" xfId="0" applyFont="1" applyBorder="1" applyAlignment="1" applyProtection="1">
      <alignment horizontal="left" vertical="center" wrapText="1"/>
      <protection locked="0"/>
    </xf>
    <xf numFmtId="0" fontId="46" fillId="0" borderId="0" xfId="0" applyNumberFormat="1" applyFont="1" applyAlignment="1" applyProtection="1">
      <alignment horizontal="left" vertical="center"/>
      <protection locked="0"/>
    </xf>
    <xf numFmtId="0" fontId="15" fillId="26" borderId="113" xfId="0" applyFont="1" applyFill="1" applyBorder="1" applyAlignment="1" applyProtection="1">
      <alignment horizontal="right" vertical="center" wrapText="1"/>
      <protection locked="0"/>
    </xf>
    <xf numFmtId="0" fontId="15" fillId="26" borderId="114" xfId="0" applyFont="1" applyFill="1" applyBorder="1" applyAlignment="1" applyProtection="1">
      <alignment horizontal="right" vertical="center" wrapText="1"/>
      <protection locked="0"/>
    </xf>
    <xf numFmtId="164" fontId="15" fillId="26" borderId="132" xfId="0" applyNumberFormat="1" applyFont="1" applyFill="1" applyBorder="1" applyAlignment="1" applyProtection="1">
      <alignment horizontal="center" vertical="center"/>
      <protection locked="0"/>
    </xf>
    <xf numFmtId="164" fontId="15" fillId="26" borderId="133" xfId="0" applyNumberFormat="1" applyFont="1" applyFill="1" applyBorder="1" applyAlignment="1" applyProtection="1">
      <alignment horizontal="center" vertical="center"/>
      <protection locked="0"/>
    </xf>
    <xf numFmtId="0" fontId="15" fillId="26" borderId="133" xfId="0" applyFont="1" applyFill="1" applyBorder="1" applyAlignment="1" applyProtection="1">
      <alignment horizontal="center" vertical="center"/>
      <protection locked="0"/>
    </xf>
    <xf numFmtId="164" fontId="125" fillId="0" borderId="79" xfId="0" applyNumberFormat="1" applyFont="1" applyBorder="1" applyAlignment="1" applyProtection="1">
      <alignment horizontal="center" vertical="center"/>
      <protection locked="0"/>
    </xf>
    <xf numFmtId="164" fontId="125" fillId="0" borderId="18" xfId="0" applyNumberFormat="1"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164" fontId="125" fillId="0" borderId="98" xfId="0" applyNumberFormat="1" applyFont="1" applyBorder="1" applyAlignment="1" applyProtection="1">
      <alignment horizontal="center" vertical="center"/>
      <protection locked="0"/>
    </xf>
    <xf numFmtId="164" fontId="125" fillId="0" borderId="44" xfId="0" applyNumberFormat="1" applyFont="1" applyBorder="1" applyAlignment="1" applyProtection="1">
      <alignment horizontal="center" vertical="center"/>
      <protection locked="0"/>
    </xf>
    <xf numFmtId="0" fontId="51" fillId="26" borderId="92" xfId="0" applyFont="1" applyFill="1" applyBorder="1" applyAlignment="1">
      <alignment horizontal="center"/>
    </xf>
    <xf numFmtId="0" fontId="3" fillId="0" borderId="75" xfId="0" applyFont="1" applyBorder="1" applyAlignment="1">
      <alignment horizontal="center"/>
    </xf>
    <xf numFmtId="0" fontId="102" fillId="26" borderId="80" xfId="0" applyFont="1" applyFill="1" applyBorder="1" applyAlignment="1">
      <alignment horizontal="center"/>
    </xf>
    <xf numFmtId="0" fontId="46" fillId="26" borderId="20" xfId="0" applyFont="1" applyFill="1" applyBorder="1" applyAlignment="1">
      <alignment horizontal="center"/>
    </xf>
    <xf numFmtId="0" fontId="85" fillId="0" borderId="86" xfId="0" applyFont="1" applyFill="1" applyBorder="1" applyAlignment="1">
      <alignment horizontal="right"/>
    </xf>
    <xf numFmtId="0" fontId="85" fillId="0" borderId="37" xfId="0" applyFont="1" applyFill="1" applyBorder="1" applyAlignment="1">
      <alignment horizontal="right"/>
    </xf>
    <xf numFmtId="0" fontId="2" fillId="0" borderId="109" xfId="0" applyFont="1" applyFill="1" applyBorder="1" applyAlignment="1"/>
    <xf numFmtId="0" fontId="2" fillId="0" borderId="102" xfId="0" applyFont="1" applyFill="1" applyBorder="1" applyAlignment="1"/>
    <xf numFmtId="0" fontId="85" fillId="0" borderId="16" xfId="0" applyFont="1" applyFill="1" applyBorder="1" applyAlignment="1"/>
    <xf numFmtId="0" fontId="2" fillId="0" borderId="43" xfId="0" applyFont="1" applyFill="1" applyBorder="1" applyAlignment="1"/>
    <xf numFmtId="0" fontId="3" fillId="0" borderId="0" xfId="0" applyFont="1" applyAlignment="1">
      <alignment horizontal="left" wrapText="1"/>
    </xf>
    <xf numFmtId="0" fontId="3" fillId="0" borderId="0" xfId="0" applyFont="1" applyAlignment="1">
      <alignment vertical="center" wrapText="1"/>
    </xf>
    <xf numFmtId="0" fontId="2" fillId="26" borderId="0" xfId="0" applyFont="1" applyFill="1" applyAlignment="1">
      <alignment vertical="center" wrapText="1"/>
    </xf>
    <xf numFmtId="0" fontId="3" fillId="26" borderId="0" xfId="0" applyFont="1" applyFill="1" applyAlignment="1"/>
    <xf numFmtId="0" fontId="128" fillId="25" borderId="87" xfId="0" applyFont="1" applyFill="1" applyBorder="1" applyAlignment="1">
      <alignment horizontal="center"/>
    </xf>
    <xf numFmtId="0" fontId="129" fillId="0" borderId="87" xfId="0" applyFont="1" applyBorder="1" applyAlignment="1">
      <alignment horizontal="center"/>
    </xf>
    <xf numFmtId="0" fontId="51" fillId="26" borderId="172" xfId="0" applyFont="1" applyFill="1" applyBorder="1" applyAlignment="1">
      <alignment wrapText="1"/>
    </xf>
    <xf numFmtId="0" fontId="3" fillId="26" borderId="79" xfId="0" applyFont="1" applyFill="1" applyBorder="1" applyAlignment="1">
      <alignment wrapText="1"/>
    </xf>
    <xf numFmtId="0" fontId="51" fillId="26" borderId="162" xfId="0" applyFont="1" applyFill="1" applyBorder="1" applyAlignment="1">
      <alignment horizontal="center"/>
    </xf>
    <xf numFmtId="0" fontId="3" fillId="26" borderId="163" xfId="0" applyFont="1" applyFill="1" applyBorder="1" applyAlignment="1">
      <alignment horizontal="center"/>
    </xf>
    <xf numFmtId="0" fontId="51" fillId="0" borderId="76" xfId="0" applyFont="1" applyBorder="1" applyAlignment="1">
      <alignment wrapText="1"/>
    </xf>
    <xf numFmtId="0" fontId="3" fillId="0" borderId="79" xfId="0" applyFont="1" applyBorder="1" applyAlignment="1">
      <alignment wrapText="1"/>
    </xf>
    <xf numFmtId="0" fontId="51" fillId="0" borderId="91" xfId="0" applyFont="1" applyBorder="1" applyAlignment="1">
      <alignment horizontal="center"/>
    </xf>
    <xf numFmtId="0" fontId="3" fillId="0" borderId="117" xfId="0" applyFont="1" applyBorder="1" applyAlignment="1">
      <alignment horizontal="center"/>
    </xf>
    <xf numFmtId="0" fontId="102" fillId="0" borderId="80" xfId="0" applyFont="1" applyBorder="1" applyAlignment="1">
      <alignment horizontal="center"/>
    </xf>
    <xf numFmtId="0" fontId="46" fillId="0" borderId="20" xfId="0" applyFont="1" applyBorder="1" applyAlignment="1">
      <alignment horizontal="center"/>
    </xf>
    <xf numFmtId="0" fontId="51" fillId="26" borderId="76" xfId="0" applyFont="1" applyFill="1" applyBorder="1" applyAlignment="1">
      <alignment wrapText="1"/>
    </xf>
    <xf numFmtId="0" fontId="51" fillId="26" borderId="91" xfId="0" applyFont="1" applyFill="1" applyBorder="1" applyAlignment="1">
      <alignment horizontal="center"/>
    </xf>
    <xf numFmtId="0" fontId="3" fillId="26" borderId="117" xfId="0" applyFont="1" applyFill="1" applyBorder="1" applyAlignment="1">
      <alignment horizontal="center"/>
    </xf>
    <xf numFmtId="0" fontId="3" fillId="0" borderId="0" xfId="0" applyFont="1" applyAlignment="1">
      <alignment wrapText="1"/>
    </xf>
    <xf numFmtId="0" fontId="93" fillId="26" borderId="0" xfId="0" applyFont="1" applyFill="1" applyAlignment="1">
      <alignment vertical="center" wrapText="1"/>
    </xf>
    <xf numFmtId="0" fontId="51" fillId="0" borderId="91" xfId="0" applyFont="1" applyFill="1" applyBorder="1" applyAlignment="1">
      <alignment horizontal="center"/>
    </xf>
    <xf numFmtId="0" fontId="3" fillId="0" borderId="117" xfId="0" applyFont="1" applyFill="1" applyBorder="1" applyAlignment="1">
      <alignment horizontal="center"/>
    </xf>
    <xf numFmtId="0" fontId="3" fillId="0" borderId="93" xfId="0" applyFont="1" applyBorder="1" applyAlignment="1">
      <alignment wrapText="1"/>
    </xf>
    <xf numFmtId="0" fontId="51" fillId="0" borderId="91" xfId="0" applyFont="1" applyBorder="1" applyAlignment="1"/>
    <xf numFmtId="0" fontId="51" fillId="0" borderId="117" xfId="0" applyFont="1" applyBorder="1" applyAlignment="1"/>
    <xf numFmtId="0" fontId="102" fillId="0" borderId="14" xfId="0" applyFont="1" applyBorder="1" applyAlignment="1">
      <alignment horizontal="center"/>
    </xf>
    <xf numFmtId="0" fontId="46" fillId="0" borderId="116" xfId="0" applyFont="1" applyBorder="1" applyAlignment="1">
      <alignment horizontal="center"/>
    </xf>
    <xf numFmtId="0" fontId="51" fillId="26" borderId="16" xfId="0" applyFont="1" applyFill="1" applyBorder="1" applyAlignment="1">
      <alignment horizontal="center"/>
    </xf>
    <xf numFmtId="0" fontId="3" fillId="0" borderId="18" xfId="0" applyFont="1" applyBorder="1" applyAlignment="1">
      <alignment horizontal="center"/>
    </xf>
    <xf numFmtId="0" fontId="51" fillId="26" borderId="91" xfId="0" applyFont="1" applyFill="1" applyBorder="1" applyAlignment="1">
      <alignment horizontal="center" vertical="center"/>
    </xf>
    <xf numFmtId="0" fontId="3" fillId="26" borderId="117" xfId="0" applyFont="1" applyFill="1" applyBorder="1" applyAlignment="1">
      <alignment horizontal="center" vertical="center"/>
    </xf>
    <xf numFmtId="0" fontId="51" fillId="0" borderId="16" xfId="0" applyFont="1" applyBorder="1" applyAlignment="1">
      <alignment horizontal="center"/>
    </xf>
    <xf numFmtId="0" fontId="51" fillId="0" borderId="18" xfId="0" applyFont="1" applyBorder="1" applyAlignment="1">
      <alignment horizontal="center"/>
    </xf>
    <xf numFmtId="0" fontId="51" fillId="26" borderId="173" xfId="0" applyFont="1" applyFill="1" applyBorder="1" applyAlignment="1">
      <alignment horizontal="center"/>
    </xf>
    <xf numFmtId="0" fontId="51" fillId="26" borderId="18" xfId="0" applyFont="1" applyFill="1" applyBorder="1" applyAlignment="1">
      <alignment horizontal="center"/>
    </xf>
    <xf numFmtId="0" fontId="51" fillId="26" borderId="160" xfId="0" applyFont="1" applyFill="1" applyBorder="1" applyAlignment="1">
      <alignment horizontal="center"/>
    </xf>
    <xf numFmtId="0" fontId="51" fillId="26" borderId="75" xfId="0" applyFont="1" applyFill="1" applyBorder="1" applyAlignment="1">
      <alignment horizontal="center"/>
    </xf>
    <xf numFmtId="0" fontId="51" fillId="0" borderId="74" xfId="0" applyFont="1" applyBorder="1" applyAlignment="1">
      <alignment horizontal="center"/>
    </xf>
    <xf numFmtId="0" fontId="51" fillId="0" borderId="75" xfId="0" applyFont="1" applyBorder="1" applyAlignment="1">
      <alignment horizontal="center"/>
    </xf>
    <xf numFmtId="0" fontId="51" fillId="26" borderId="74" xfId="0" applyFont="1" applyFill="1" applyBorder="1" applyAlignment="1">
      <alignment horizontal="center"/>
    </xf>
    <xf numFmtId="0" fontId="51" fillId="0" borderId="15" xfId="0" applyFont="1" applyBorder="1" applyAlignment="1">
      <alignment horizontal="center"/>
    </xf>
    <xf numFmtId="0" fontId="0" fillId="0" borderId="0" xfId="0" applyAlignment="1">
      <alignment horizontal="left" wrapText="1"/>
    </xf>
    <xf numFmtId="0" fontId="0" fillId="26" borderId="0" xfId="0" applyFill="1" applyAlignment="1"/>
    <xf numFmtId="0" fontId="0" fillId="0" borderId="0" xfId="0" applyAlignment="1">
      <alignment vertical="center" wrapText="1"/>
    </xf>
    <xf numFmtId="0" fontId="101" fillId="25" borderId="87" xfId="0" applyFont="1" applyFill="1" applyBorder="1" applyAlignment="1">
      <alignment horizontal="center"/>
    </xf>
    <xf numFmtId="0" fontId="0" fillId="0" borderId="87" xfId="0" applyBorder="1" applyAlignment="1">
      <alignment horizontal="center"/>
    </xf>
    <xf numFmtId="0" fontId="51" fillId="26" borderId="93" xfId="0" applyFont="1" applyFill="1" applyBorder="1" applyAlignment="1">
      <alignment wrapText="1"/>
    </xf>
    <xf numFmtId="0" fontId="0" fillId="26" borderId="79" xfId="0" applyFill="1" applyBorder="1" applyAlignment="1">
      <alignment wrapText="1"/>
    </xf>
    <xf numFmtId="0" fontId="51" fillId="26" borderId="14" xfId="0" applyFont="1" applyFill="1" applyBorder="1" applyAlignment="1">
      <alignment horizontal="center"/>
    </xf>
    <xf numFmtId="0" fontId="0" fillId="26" borderId="116" xfId="0" applyFill="1" applyBorder="1" applyAlignment="1">
      <alignment horizontal="center"/>
    </xf>
    <xf numFmtId="0" fontId="51" fillId="26" borderId="17" xfId="0" applyFont="1" applyFill="1" applyBorder="1" applyAlignment="1">
      <alignment horizontal="center"/>
    </xf>
    <xf numFmtId="0" fontId="0" fillId="0" borderId="79" xfId="0" applyBorder="1" applyAlignment="1">
      <alignment wrapText="1"/>
    </xf>
    <xf numFmtId="0" fontId="0" fillId="0" borderId="117" xfId="0" applyBorder="1" applyAlignment="1">
      <alignment horizontal="center"/>
    </xf>
    <xf numFmtId="0" fontId="0" fillId="26" borderId="117" xfId="0" applyFill="1" applyBorder="1" applyAlignment="1">
      <alignment horizontal="center"/>
    </xf>
    <xf numFmtId="0" fontId="51" fillId="29" borderId="76" xfId="0" applyFont="1" applyFill="1" applyBorder="1" applyAlignment="1">
      <alignment wrapText="1"/>
    </xf>
    <xf numFmtId="0" fontId="0" fillId="29" borderId="79" xfId="0" applyFill="1" applyBorder="1" applyAlignment="1">
      <alignment wrapText="1"/>
    </xf>
    <xf numFmtId="0" fontId="51" fillId="29" borderId="91" xfId="0" applyFont="1" applyFill="1" applyBorder="1" applyAlignment="1">
      <alignment horizontal="center"/>
    </xf>
    <xf numFmtId="0" fontId="0" fillId="29" borderId="117" xfId="0" applyFill="1" applyBorder="1" applyAlignment="1">
      <alignment horizontal="center"/>
    </xf>
    <xf numFmtId="0" fontId="102" fillId="29" borderId="80" xfId="0" applyFont="1" applyFill="1" applyBorder="1" applyAlignment="1">
      <alignment horizontal="center"/>
    </xf>
    <xf numFmtId="0" fontId="46" fillId="29" borderId="20" xfId="0" applyFont="1" applyFill="1" applyBorder="1" applyAlignment="1">
      <alignment horizontal="center"/>
    </xf>
    <xf numFmtId="0" fontId="85" fillId="29" borderId="86" xfId="0" applyFont="1" applyFill="1" applyBorder="1" applyAlignment="1">
      <alignment horizontal="right"/>
    </xf>
    <xf numFmtId="0" fontId="85" fillId="29" borderId="37" xfId="0" applyFont="1" applyFill="1" applyBorder="1" applyAlignment="1">
      <alignment horizontal="right"/>
    </xf>
    <xf numFmtId="0" fontId="2" fillId="29" borderId="109" xfId="0" applyFont="1" applyFill="1" applyBorder="1" applyAlignment="1"/>
    <xf numFmtId="0" fontId="2" fillId="29" borderId="102" xfId="0" applyFont="1" applyFill="1" applyBorder="1" applyAlignment="1"/>
    <xf numFmtId="0" fontId="85" fillId="29" borderId="16" xfId="0" applyFont="1" applyFill="1" applyBorder="1" applyAlignment="1"/>
    <xf numFmtId="0" fontId="2" fillId="29" borderId="43" xfId="0" applyFont="1" applyFill="1" applyBorder="1" applyAlignment="1"/>
    <xf numFmtId="0" fontId="51" fillId="0" borderId="76" xfId="0" applyFont="1" applyBorder="1" applyAlignment="1">
      <alignment horizontal="left" wrapText="1"/>
    </xf>
    <xf numFmtId="0" fontId="51" fillId="0" borderId="79" xfId="0" applyFont="1" applyBorder="1" applyAlignment="1">
      <alignment horizontal="left" wrapText="1"/>
    </xf>
    <xf numFmtId="49" fontId="51" fillId="0" borderId="91" xfId="0" applyNumberFormat="1" applyFont="1" applyBorder="1" applyAlignment="1">
      <alignment horizontal="center"/>
    </xf>
    <xf numFmtId="49" fontId="121" fillId="0" borderId="117" xfId="0" applyNumberFormat="1" applyFont="1" applyBorder="1" applyAlignment="1">
      <alignment horizontal="center"/>
    </xf>
    <xf numFmtId="0" fontId="51" fillId="26" borderId="91" xfId="0" applyFont="1" applyFill="1" applyBorder="1" applyAlignment="1"/>
    <xf numFmtId="0" fontId="51" fillId="26" borderId="117" xfId="0" applyFont="1" applyFill="1" applyBorder="1" applyAlignment="1"/>
    <xf numFmtId="0" fontId="51" fillId="29" borderId="16" xfId="0" applyFont="1" applyFill="1" applyBorder="1" applyAlignment="1">
      <alignment horizontal="center"/>
    </xf>
    <xf numFmtId="0" fontId="51" fillId="29" borderId="18" xfId="0" applyFont="1" applyFill="1" applyBorder="1" applyAlignment="1">
      <alignment horizontal="center"/>
    </xf>
    <xf numFmtId="0" fontId="51" fillId="29" borderId="74" xfId="0" applyFont="1" applyFill="1" applyBorder="1" applyAlignment="1">
      <alignment horizontal="center"/>
    </xf>
    <xf numFmtId="0" fontId="51" fillId="29" borderId="75" xfId="0" applyFont="1" applyFill="1" applyBorder="1" applyAlignment="1">
      <alignment horizontal="center"/>
    </xf>
    <xf numFmtId="0" fontId="15" fillId="26" borderId="104" xfId="0" applyFont="1" applyFill="1" applyBorder="1" applyAlignment="1" applyProtection="1">
      <alignment horizontal="right" vertical="center" wrapText="1"/>
      <protection locked="0"/>
    </xf>
    <xf numFmtId="0" fontId="15" fillId="26" borderId="108" xfId="0" applyFont="1" applyFill="1" applyBorder="1" applyAlignment="1" applyProtection="1">
      <alignment horizontal="right" vertical="center" wrapText="1"/>
      <protection locked="0"/>
    </xf>
    <xf numFmtId="0" fontId="15" fillId="26" borderId="101" xfId="0" applyFont="1" applyFill="1" applyBorder="1" applyAlignment="1" applyProtection="1">
      <alignment horizontal="right" vertical="center" wrapText="1"/>
      <protection locked="0"/>
    </xf>
    <xf numFmtId="0" fontId="15" fillId="26" borderId="85" xfId="0" applyFont="1" applyFill="1" applyBorder="1" applyAlignment="1" applyProtection="1">
      <alignment horizontal="right" vertical="center" wrapText="1"/>
      <protection locked="0"/>
    </xf>
    <xf numFmtId="0" fontId="13" fillId="26" borderId="78" xfId="0" applyFont="1" applyFill="1" applyBorder="1" applyAlignment="1" applyProtection="1">
      <alignment horizontal="right"/>
      <protection locked="0"/>
    </xf>
    <xf numFmtId="0" fontId="13" fillId="26" borderId="21" xfId="0" applyFont="1" applyFill="1" applyBorder="1" applyAlignment="1" applyProtection="1">
      <alignment horizontal="right"/>
      <protection locked="0"/>
    </xf>
    <xf numFmtId="2" fontId="15" fillId="26" borderId="85" xfId="0" applyNumberFormat="1" applyFont="1" applyFill="1" applyBorder="1" applyAlignment="1" applyProtection="1">
      <alignment horizontal="right" vertical="center"/>
      <protection locked="0"/>
    </xf>
    <xf numFmtId="0" fontId="46" fillId="0" borderId="79" xfId="0" applyFont="1" applyBorder="1" applyAlignment="1" applyProtection="1">
      <alignment horizontal="left" wrapText="1"/>
      <protection locked="0"/>
    </xf>
    <xf numFmtId="0" fontId="46" fillId="0" borderId="18" xfId="0" applyFont="1" applyBorder="1" applyAlignment="1" applyProtection="1">
      <alignment horizontal="left" wrapText="1"/>
      <protection locked="0"/>
    </xf>
    <xf numFmtId="0" fontId="15" fillId="26" borderId="132" xfId="0" applyFont="1" applyFill="1" applyBorder="1" applyAlignment="1" applyProtection="1">
      <alignment horizontal="center" vertical="center"/>
      <protection locked="0"/>
    </xf>
    <xf numFmtId="0" fontId="46" fillId="0" borderId="122" xfId="0" applyFont="1" applyBorder="1" applyAlignment="1" applyProtection="1">
      <alignment horizontal="left" wrapText="1"/>
      <protection locked="0"/>
    </xf>
    <xf numFmtId="0" fontId="46" fillId="0" borderId="123" xfId="0" applyFont="1" applyBorder="1" applyAlignment="1" applyProtection="1">
      <alignment horizontal="left" wrapText="1"/>
      <protection locked="0"/>
    </xf>
    <xf numFmtId="0" fontId="15" fillId="26" borderId="122" xfId="0" applyFont="1" applyFill="1" applyBorder="1" applyAlignment="1" applyProtection="1">
      <alignment horizontal="left" wrapText="1"/>
      <protection locked="0"/>
    </xf>
    <xf numFmtId="0" fontId="15" fillId="26" borderId="123" xfId="0" applyFont="1" applyFill="1" applyBorder="1" applyAlignment="1" applyProtection="1">
      <alignment horizontal="left" wrapText="1"/>
      <protection locked="0"/>
    </xf>
    <xf numFmtId="0" fontId="46" fillId="0" borderId="11" xfId="0" applyFont="1" applyBorder="1" applyAlignment="1" applyProtection="1">
      <alignment horizontal="left" wrapText="1"/>
      <protection locked="0"/>
    </xf>
    <xf numFmtId="0" fontId="46" fillId="0" borderId="12" xfId="0" applyFont="1" applyBorder="1" applyAlignment="1" applyProtection="1">
      <alignment horizontal="left" wrapText="1"/>
      <protection locked="0"/>
    </xf>
    <xf numFmtId="0" fontId="99" fillId="0" borderId="19" xfId="0" applyFont="1" applyBorder="1" applyAlignment="1" applyProtection="1">
      <alignment horizontal="center" vertical="center"/>
    </xf>
    <xf numFmtId="0" fontId="0" fillId="0" borderId="78" xfId="0" applyBorder="1" applyAlignment="1">
      <alignment horizontal="center" vertical="center"/>
    </xf>
    <xf numFmtId="0" fontId="0" fillId="0" borderId="94" xfId="0" applyBorder="1" applyAlignment="1">
      <alignment horizontal="center" vertical="center"/>
    </xf>
    <xf numFmtId="0" fontId="31" fillId="26" borderId="19" xfId="0" applyFont="1" applyFill="1" applyBorder="1" applyAlignment="1" applyProtection="1">
      <alignment horizontal="center" vertical="center"/>
    </xf>
    <xf numFmtId="0" fontId="127" fillId="0" borderId="154" xfId="0" quotePrefix="1" applyFont="1" applyBorder="1" applyAlignment="1" applyProtection="1">
      <alignment horizontal="center"/>
    </xf>
    <xf numFmtId="0" fontId="2" fillId="0" borderId="146" xfId="0" applyFont="1" applyBorder="1" applyAlignment="1">
      <alignment horizontal="center"/>
    </xf>
    <xf numFmtId="0" fontId="45" fillId="0" borderId="140" xfId="0" applyFont="1" applyBorder="1" applyAlignment="1" applyProtection="1">
      <alignment horizontal="center"/>
    </xf>
    <xf numFmtId="0" fontId="2" fillId="0" borderId="144" xfId="0" applyFont="1" applyBorder="1" applyAlignment="1">
      <alignment horizontal="center"/>
    </xf>
    <xf numFmtId="0" fontId="15" fillId="26" borderId="141" xfId="0" applyFont="1" applyFill="1" applyBorder="1" applyAlignment="1" applyProtection="1">
      <alignment horizontal="center" vertical="center"/>
    </xf>
    <xf numFmtId="0" fontId="0" fillId="0" borderId="150" xfId="0" applyBorder="1" applyAlignment="1">
      <alignment vertical="center"/>
    </xf>
    <xf numFmtId="0" fontId="15" fillId="26" borderId="139" xfId="0" applyFont="1" applyFill="1" applyBorder="1" applyAlignment="1" applyProtection="1">
      <alignment horizontal="center" vertical="center"/>
      <protection locked="0"/>
    </xf>
    <xf numFmtId="0" fontId="0" fillId="0" borderId="106" xfId="0" applyBorder="1" applyAlignment="1">
      <alignment horizontal="center" vertical="center"/>
    </xf>
    <xf numFmtId="0" fontId="0" fillId="0" borderId="142" xfId="0" applyBorder="1" applyAlignment="1">
      <alignment horizontal="center" vertical="center"/>
    </xf>
    <xf numFmtId="0" fontId="15" fillId="0" borderId="100" xfId="0" applyFont="1" applyBorder="1" applyAlignment="1" applyProtection="1">
      <alignment horizontal="center" vertical="center"/>
      <protection locked="0"/>
    </xf>
    <xf numFmtId="0" fontId="0" fillId="0" borderId="105" xfId="0" applyBorder="1" applyAlignment="1">
      <alignment horizontal="center" vertical="center"/>
    </xf>
    <xf numFmtId="0" fontId="0" fillId="0" borderId="137" xfId="0" applyBorder="1" applyAlignment="1">
      <alignment horizontal="center" vertical="center"/>
    </xf>
    <xf numFmtId="0" fontId="15" fillId="0" borderId="107" xfId="0" applyFont="1" applyBorder="1" applyAlignment="1" applyProtection="1">
      <alignment horizontal="center" vertical="center"/>
      <protection locked="0"/>
    </xf>
    <xf numFmtId="0" fontId="0" fillId="0" borderId="108" xfId="0" applyBorder="1" applyAlignment="1">
      <alignment horizontal="center" vertical="center"/>
    </xf>
    <xf numFmtId="0" fontId="0" fillId="0" borderId="135" xfId="0" applyBorder="1" applyAlignment="1">
      <alignment horizontal="center" vertical="center"/>
    </xf>
    <xf numFmtId="0" fontId="15" fillId="26" borderId="100" xfId="0" applyFont="1" applyFill="1" applyBorder="1" applyAlignment="1" applyProtection="1">
      <alignment horizontal="center" vertical="center" wrapText="1"/>
      <protection locked="0"/>
    </xf>
    <xf numFmtId="0" fontId="0" fillId="0" borderId="105" xfId="0" applyBorder="1" applyAlignment="1">
      <alignment horizontal="center" vertical="center" wrapText="1"/>
    </xf>
    <xf numFmtId="0" fontId="0" fillId="0" borderId="137" xfId="0" applyBorder="1" applyAlignment="1">
      <alignment horizontal="center" vertical="center" wrapText="1"/>
    </xf>
    <xf numFmtId="0" fontId="45" fillId="24" borderId="11" xfId="0" applyFont="1" applyFill="1" applyBorder="1" applyAlignment="1" applyProtection="1">
      <alignment horizontal="right" vertical="center" wrapText="1"/>
    </xf>
    <xf numFmtId="0" fontId="45" fillId="24" borderId="12" xfId="0" applyFont="1" applyFill="1" applyBorder="1" applyAlignment="1" applyProtection="1">
      <alignment horizontal="right" vertical="center" wrapText="1"/>
    </xf>
    <xf numFmtId="0" fontId="15" fillId="24" borderId="98" xfId="0" applyFont="1" applyFill="1" applyBorder="1" applyAlignment="1" applyProtection="1">
      <alignment horizontal="right" vertical="center" wrapText="1"/>
    </xf>
    <xf numFmtId="0" fontId="15" fillId="24" borderId="44" xfId="0" applyFont="1" applyFill="1" applyBorder="1" applyAlignment="1" applyProtection="1">
      <alignment horizontal="right" vertical="center" wrapText="1"/>
    </xf>
    <xf numFmtId="164" fontId="125" fillId="0" borderId="97" xfId="0" applyNumberFormat="1" applyFont="1" applyBorder="1" applyAlignment="1" applyProtection="1">
      <alignment horizontal="center" vertical="center"/>
      <protection locked="0"/>
    </xf>
    <xf numFmtId="164" fontId="125" fillId="0" borderId="89" xfId="0" applyNumberFormat="1" applyFont="1" applyBorder="1" applyAlignment="1" applyProtection="1">
      <alignment horizontal="center" vertical="center"/>
      <protection locked="0"/>
    </xf>
    <xf numFmtId="0" fontId="15" fillId="0" borderId="89" xfId="0" applyFont="1" applyBorder="1" applyAlignment="1" applyProtection="1">
      <alignment horizontal="center" vertical="center"/>
      <protection locked="0"/>
    </xf>
    <xf numFmtId="0" fontId="46" fillId="0" borderId="12" xfId="0" applyFont="1" applyFill="1" applyBorder="1" applyAlignment="1" applyProtection="1">
      <alignment horizontal="left" vertical="center" wrapText="1"/>
    </xf>
    <xf numFmtId="0" fontId="46" fillId="0" borderId="19" xfId="0" applyFont="1" applyFill="1" applyBorder="1" applyAlignment="1" applyProtection="1">
      <alignment horizontal="left" vertical="center" wrapText="1"/>
    </xf>
    <xf numFmtId="0" fontId="0" fillId="0" borderId="78" xfId="0" applyFill="1" applyBorder="1" applyAlignment="1"/>
    <xf numFmtId="0" fontId="0" fillId="0" borderId="21" xfId="0" applyFill="1" applyBorder="1" applyAlignment="1"/>
    <xf numFmtId="0" fontId="46" fillId="0" borderId="19" xfId="0" applyFont="1" applyBorder="1" applyAlignment="1" applyProtection="1">
      <alignment horizontal="center" vertical="center"/>
      <protection locked="0"/>
    </xf>
    <xf numFmtId="0" fontId="46" fillId="0" borderId="78" xfId="0" applyFont="1" applyBorder="1" applyAlignment="1" applyProtection="1">
      <alignment horizontal="center" vertical="center"/>
      <protection locked="0"/>
    </xf>
    <xf numFmtId="0" fontId="46" fillId="0" borderId="12" xfId="0" applyFont="1" applyBorder="1" applyAlignment="1" applyProtection="1">
      <alignment horizontal="center" vertical="center"/>
      <protection locked="0"/>
    </xf>
    <xf numFmtId="0" fontId="46" fillId="0" borderId="15" xfId="0" applyFont="1" applyBorder="1" applyAlignment="1" applyProtection="1">
      <alignment horizontal="center" vertical="center"/>
      <protection locked="0"/>
    </xf>
    <xf numFmtId="0" fontId="15" fillId="26" borderId="106" xfId="0" applyFont="1" applyFill="1" applyBorder="1" applyAlignment="1" applyProtection="1">
      <alignment horizontal="center" vertical="center"/>
      <protection locked="0"/>
    </xf>
    <xf numFmtId="0" fontId="15" fillId="26" borderId="142" xfId="0" applyFont="1" applyFill="1" applyBorder="1" applyAlignment="1" applyProtection="1">
      <alignment horizontal="center" vertical="center"/>
      <protection locked="0"/>
    </xf>
    <xf numFmtId="0" fontId="15" fillId="0" borderId="105" xfId="0" applyFont="1" applyBorder="1" applyAlignment="1" applyProtection="1">
      <alignment horizontal="center" vertical="center"/>
      <protection locked="0"/>
    </xf>
    <xf numFmtId="0" fontId="15" fillId="0" borderId="137" xfId="0" applyFont="1" applyBorder="1" applyAlignment="1" applyProtection="1">
      <alignment horizontal="center" vertical="center"/>
      <protection locked="0"/>
    </xf>
    <xf numFmtId="0" fontId="15" fillId="0" borderId="108" xfId="0" applyFont="1" applyBorder="1" applyAlignment="1" applyProtection="1">
      <alignment horizontal="center" vertical="center"/>
      <protection locked="0"/>
    </xf>
    <xf numFmtId="0" fontId="15" fillId="0" borderId="135" xfId="0" applyFont="1" applyBorder="1" applyAlignment="1" applyProtection="1">
      <alignment horizontal="center" vertical="center"/>
      <protection locked="0"/>
    </xf>
    <xf numFmtId="0" fontId="46" fillId="0" borderId="94" xfId="0" applyFont="1" applyBorder="1" applyAlignment="1" applyProtection="1">
      <alignment horizontal="center" vertical="center"/>
      <protection locked="0"/>
    </xf>
    <xf numFmtId="0" fontId="15" fillId="26" borderId="100" xfId="0" applyFont="1" applyFill="1" applyBorder="1" applyAlignment="1" applyProtection="1">
      <alignment horizontal="center" vertical="center"/>
      <protection locked="0"/>
    </xf>
    <xf numFmtId="0" fontId="15" fillId="26" borderId="105" xfId="0" applyFont="1" applyFill="1" applyBorder="1" applyAlignment="1" applyProtection="1">
      <alignment horizontal="center" vertical="center"/>
      <protection locked="0"/>
    </xf>
    <xf numFmtId="0" fontId="15" fillId="26" borderId="137" xfId="0" applyFont="1" applyFill="1" applyBorder="1" applyAlignment="1" applyProtection="1">
      <alignment horizontal="center" vertical="center"/>
      <protection locked="0"/>
    </xf>
    <xf numFmtId="0" fontId="107" fillId="0" borderId="12" xfId="0" applyFont="1" applyFill="1" applyBorder="1" applyAlignment="1" applyProtection="1">
      <alignment horizontal="center" vertical="center"/>
      <protection locked="0"/>
    </xf>
    <xf numFmtId="0" fontId="107" fillId="0" borderId="19" xfId="0" applyFont="1" applyFill="1" applyBorder="1" applyAlignment="1" applyProtection="1">
      <alignment horizontal="center" vertical="center"/>
      <protection locked="0"/>
    </xf>
    <xf numFmtId="0" fontId="107" fillId="0" borderId="15" xfId="0" applyFont="1" applyFill="1" applyBorder="1" applyAlignment="1" applyProtection="1">
      <alignment horizontal="center" vertical="center"/>
      <protection locked="0"/>
    </xf>
    <xf numFmtId="0" fontId="46" fillId="0" borderId="12" xfId="0" applyFont="1" applyBorder="1" applyAlignment="1" applyProtection="1">
      <alignment horizontal="left" vertical="center"/>
      <protection locked="0"/>
    </xf>
    <xf numFmtId="0" fontId="46" fillId="0" borderId="19" xfId="0" applyFont="1" applyBorder="1" applyAlignment="1" applyProtection="1">
      <alignment horizontal="left" vertical="center"/>
      <protection locked="0"/>
    </xf>
    <xf numFmtId="0" fontId="46" fillId="0" borderId="15" xfId="0" applyFont="1" applyBorder="1" applyAlignment="1" applyProtection="1">
      <alignment horizontal="left" vertical="center"/>
      <protection locked="0"/>
    </xf>
    <xf numFmtId="0" fontId="46" fillId="26" borderId="12" xfId="0" applyFont="1" applyFill="1" applyBorder="1" applyAlignment="1" applyProtection="1">
      <alignment horizontal="center" vertical="center"/>
      <protection locked="0"/>
    </xf>
    <xf numFmtId="0" fontId="46" fillId="26" borderId="19" xfId="0" applyFont="1" applyFill="1" applyBorder="1" applyAlignment="1" applyProtection="1">
      <alignment horizontal="center" vertical="center"/>
      <protection locked="0"/>
    </xf>
    <xf numFmtId="0" fontId="46" fillId="26" borderId="15" xfId="0" applyFont="1" applyFill="1" applyBorder="1" applyAlignment="1" applyProtection="1">
      <alignment horizontal="center" vertical="center"/>
      <protection locked="0"/>
    </xf>
    <xf numFmtId="0" fontId="46" fillId="0" borderId="145" xfId="0" applyFont="1" applyBorder="1" applyAlignment="1" applyProtection="1">
      <alignment horizontal="left" vertical="center"/>
    </xf>
    <xf numFmtId="0" fontId="46" fillId="0" borderId="146" xfId="0" applyFont="1" applyBorder="1" applyAlignment="1" applyProtection="1">
      <alignment horizontal="left" vertical="center"/>
    </xf>
    <xf numFmtId="0" fontId="46" fillId="0" borderId="85" xfId="0" applyFont="1" applyBorder="1" applyAlignment="1" applyProtection="1">
      <alignment horizontal="left" vertical="center"/>
    </xf>
    <xf numFmtId="0" fontId="46" fillId="0" borderId="21" xfId="0" applyFont="1" applyBorder="1" applyAlignment="1" applyProtection="1">
      <alignment horizontal="left" vertical="center"/>
    </xf>
    <xf numFmtId="0" fontId="46" fillId="26" borderId="44" xfId="0" applyFont="1" applyFill="1" applyBorder="1" applyAlignment="1" applyProtection="1">
      <alignment horizontal="center" vertical="center"/>
      <protection locked="0"/>
    </xf>
    <xf numFmtId="0" fontId="46" fillId="26" borderId="107" xfId="0" applyFont="1" applyFill="1" applyBorder="1" applyAlignment="1" applyProtection="1">
      <alignment horizontal="center" vertical="center"/>
      <protection locked="0"/>
    </xf>
    <xf numFmtId="0" fontId="46" fillId="26" borderId="45" xfId="0" applyFont="1" applyFill="1" applyBorder="1" applyAlignment="1" applyProtection="1">
      <alignment horizontal="center" vertical="center"/>
      <protection locked="0"/>
    </xf>
    <xf numFmtId="0" fontId="109" fillId="0" borderId="12" xfId="0" applyFont="1" applyBorder="1" applyAlignment="1" applyProtection="1">
      <alignment horizontal="center" vertical="center"/>
      <protection locked="0"/>
    </xf>
    <xf numFmtId="0" fontId="109" fillId="0" borderId="19" xfId="0" applyFont="1" applyBorder="1" applyAlignment="1" applyProtection="1">
      <alignment horizontal="center" vertical="center"/>
      <protection locked="0"/>
    </xf>
    <xf numFmtId="0" fontId="109" fillId="0" borderId="15" xfId="0" applyFont="1" applyBorder="1" applyAlignment="1" applyProtection="1">
      <alignment horizontal="center" vertical="center"/>
      <protection locked="0"/>
    </xf>
    <xf numFmtId="0" fontId="46" fillId="0" borderId="103" xfId="0" applyFont="1" applyBorder="1" applyAlignment="1" applyProtection="1">
      <alignment horizontal="left" vertical="center"/>
    </xf>
    <xf numFmtId="0" fontId="46" fillId="0" borderId="99" xfId="0" applyFont="1" applyBorder="1" applyAlignment="1" applyProtection="1">
      <alignment horizontal="left" vertical="center"/>
    </xf>
    <xf numFmtId="0" fontId="45" fillId="26" borderId="104" xfId="0" applyFont="1" applyFill="1" applyBorder="1" applyAlignment="1" applyProtection="1">
      <alignment horizontal="right" vertical="center" wrapText="1"/>
      <protection locked="0"/>
    </xf>
    <xf numFmtId="0" fontId="45" fillId="26" borderId="108" xfId="0" applyFont="1" applyFill="1" applyBorder="1" applyAlignment="1" applyProtection="1">
      <alignment horizontal="right" vertical="center" wrapText="1"/>
      <protection locked="0"/>
    </xf>
    <xf numFmtId="0" fontId="45" fillId="26" borderId="101" xfId="0" applyFont="1" applyFill="1" applyBorder="1" applyAlignment="1" applyProtection="1">
      <alignment horizontal="right" vertical="center" wrapText="1"/>
      <protection locked="0"/>
    </xf>
    <xf numFmtId="0" fontId="45" fillId="26" borderId="85" xfId="0" applyFont="1" applyFill="1" applyBorder="1" applyAlignment="1" applyProtection="1">
      <alignment horizontal="right" vertical="center" wrapText="1"/>
      <protection locked="0"/>
    </xf>
    <xf numFmtId="0" fontId="45" fillId="26" borderId="78" xfId="0" applyFont="1" applyFill="1" applyBorder="1" applyAlignment="1" applyProtection="1">
      <alignment horizontal="right" vertical="center" wrapText="1"/>
      <protection locked="0"/>
    </xf>
    <xf numFmtId="0" fontId="45" fillId="26" borderId="21" xfId="0" applyFont="1" applyFill="1" applyBorder="1" applyAlignment="1" applyProtection="1">
      <alignment horizontal="right" vertical="center" wrapText="1"/>
      <protection locked="0"/>
    </xf>
    <xf numFmtId="2" fontId="45" fillId="26" borderId="85" xfId="0" applyNumberFormat="1" applyFont="1" applyFill="1" applyBorder="1" applyAlignment="1" applyProtection="1">
      <alignment horizontal="right" vertical="center"/>
      <protection locked="0"/>
    </xf>
    <xf numFmtId="2" fontId="45" fillId="26" borderId="78" xfId="0" quotePrefix="1" applyNumberFormat="1" applyFont="1" applyFill="1" applyBorder="1" applyAlignment="1" applyProtection="1">
      <alignment horizontal="right" vertical="center"/>
      <protection locked="0"/>
    </xf>
    <xf numFmtId="2" fontId="45" fillId="26" borderId="21" xfId="0" quotePrefix="1" applyNumberFormat="1" applyFont="1" applyFill="1" applyBorder="1" applyAlignment="1" applyProtection="1">
      <alignment horizontal="right" vertical="center"/>
      <protection locked="0"/>
    </xf>
    <xf numFmtId="0" fontId="107" fillId="0" borderId="78" xfId="0" applyFont="1" applyFill="1" applyBorder="1" applyAlignment="1" applyProtection="1">
      <alignment horizontal="center" vertical="center"/>
      <protection locked="0"/>
    </xf>
    <xf numFmtId="0" fontId="107" fillId="0" borderId="94" xfId="0" applyFont="1" applyFill="1" applyBorder="1" applyAlignment="1" applyProtection="1">
      <alignment horizontal="center" vertical="center"/>
      <protection locked="0"/>
    </xf>
    <xf numFmtId="0" fontId="15" fillId="26" borderId="147" xfId="0" applyFont="1" applyFill="1" applyBorder="1" applyAlignment="1" applyProtection="1">
      <alignment horizontal="center" vertical="center"/>
      <protection locked="0"/>
    </xf>
    <xf numFmtId="0" fontId="15" fillId="26" borderId="148" xfId="0" applyFont="1" applyFill="1" applyBorder="1" applyAlignment="1" applyProtection="1">
      <alignment horizontal="center" vertical="center"/>
      <protection locked="0"/>
    </xf>
    <xf numFmtId="0" fontId="45" fillId="26" borderId="143" xfId="0" applyFont="1" applyFill="1" applyBorder="1" applyAlignment="1" applyProtection="1">
      <alignment horizontal="left" vertical="center"/>
      <protection locked="0"/>
    </xf>
    <xf numFmtId="0" fontId="45" fillId="26" borderId="144" xfId="0" applyFont="1" applyFill="1" applyBorder="1" applyAlignment="1" applyProtection="1">
      <alignment horizontal="left" vertical="center"/>
      <protection locked="0"/>
    </xf>
    <xf numFmtId="0" fontId="15" fillId="26" borderId="149" xfId="0" applyFont="1" applyFill="1" applyBorder="1" applyAlignment="1" applyProtection="1">
      <alignment horizontal="left"/>
      <protection locked="0"/>
    </xf>
    <xf numFmtId="0" fontId="15" fillId="26" borderId="150" xfId="0" applyFont="1" applyFill="1" applyBorder="1" applyAlignment="1" applyProtection="1">
      <alignment horizontal="left"/>
      <protection locked="0"/>
    </xf>
    <xf numFmtId="0" fontId="46" fillId="0" borderId="143" xfId="0" applyFont="1" applyBorder="1" applyAlignment="1" applyProtection="1">
      <alignment horizontal="left" vertical="center"/>
    </xf>
    <xf numFmtId="0" fontId="46" fillId="0" borderId="144" xfId="0" applyFont="1" applyBorder="1" applyAlignment="1" applyProtection="1">
      <alignment horizontal="left" vertical="center"/>
    </xf>
    <xf numFmtId="0" fontId="108" fillId="0" borderId="154" xfId="0" quotePrefix="1" applyFont="1" applyBorder="1" applyAlignment="1" applyProtection="1">
      <alignment horizontal="center" vertical="center"/>
      <protection locked="0"/>
    </xf>
    <xf numFmtId="0" fontId="0" fillId="0" borderId="146" xfId="0" applyBorder="1" applyAlignment="1">
      <alignment horizontal="center" vertical="center"/>
    </xf>
    <xf numFmtId="0" fontId="108" fillId="0" borderId="140" xfId="0" quotePrefix="1" applyFont="1" applyBorder="1" applyAlignment="1" applyProtection="1">
      <alignment horizontal="center" vertical="center"/>
      <protection locked="0"/>
    </xf>
    <xf numFmtId="0" fontId="0" fillId="0" borderId="144" xfId="0" applyBorder="1" applyAlignment="1">
      <alignment horizontal="center" vertical="center"/>
    </xf>
    <xf numFmtId="0" fontId="15" fillId="26" borderId="12" xfId="43" applyFont="1" applyFill="1" applyBorder="1" applyAlignment="1" applyProtection="1">
      <alignment horizontal="right" vertical="center" wrapText="1"/>
      <protection locked="0"/>
    </xf>
    <xf numFmtId="164" fontId="106" fillId="0" borderId="79" xfId="0" applyNumberFormat="1" applyFont="1" applyBorder="1" applyAlignment="1" applyProtection="1">
      <alignment horizontal="center" vertical="center"/>
      <protection locked="0"/>
    </xf>
    <xf numFmtId="164" fontId="106" fillId="0" borderId="18" xfId="0" applyNumberFormat="1" applyFont="1" applyBorder="1" applyAlignment="1" applyProtection="1">
      <alignment horizontal="center" vertical="center"/>
      <protection locked="0"/>
    </xf>
    <xf numFmtId="164" fontId="106" fillId="0" borderId="98" xfId="0" applyNumberFormat="1" applyFont="1" applyBorder="1" applyAlignment="1" applyProtection="1">
      <alignment horizontal="center" vertical="center"/>
      <protection locked="0"/>
    </xf>
    <xf numFmtId="164" fontId="106" fillId="0" borderId="44" xfId="0" applyNumberFormat="1" applyFont="1" applyBorder="1" applyAlignment="1" applyProtection="1">
      <alignment horizontal="center" vertical="center"/>
      <protection locked="0"/>
    </xf>
    <xf numFmtId="2" fontId="15" fillId="26" borderId="98" xfId="0" applyNumberFormat="1" applyFont="1" applyFill="1" applyBorder="1" applyAlignment="1" applyProtection="1">
      <alignment horizontal="right" vertical="center"/>
    </xf>
    <xf numFmtId="2" fontId="15" fillId="26" borderId="44" xfId="0" quotePrefix="1" applyNumberFormat="1" applyFont="1" applyFill="1" applyBorder="1" applyAlignment="1" applyProtection="1">
      <alignment horizontal="right" vertical="center"/>
    </xf>
    <xf numFmtId="0" fontId="99" fillId="0" borderId="19" xfId="0" applyNumberFormat="1" applyFont="1" applyBorder="1" applyAlignment="1" applyProtection="1">
      <alignment horizontal="center" vertical="center" wrapText="1"/>
    </xf>
    <xf numFmtId="0" fontId="0" fillId="0" borderId="78" xfId="0" applyBorder="1" applyAlignment="1">
      <alignment vertical="center" wrapText="1"/>
    </xf>
    <xf numFmtId="0" fontId="0" fillId="0" borderId="94" xfId="0" applyBorder="1" applyAlignment="1">
      <alignment vertical="center" wrapText="1"/>
    </xf>
    <xf numFmtId="0" fontId="0" fillId="0" borderId="78" xfId="0" applyBorder="1" applyAlignment="1">
      <alignment horizontal="center" vertical="center" wrapText="1"/>
    </xf>
    <xf numFmtId="0" fontId="0" fillId="0" borderId="94" xfId="0" applyBorder="1" applyAlignment="1">
      <alignment horizontal="center" vertical="center" wrapText="1"/>
    </xf>
    <xf numFmtId="0" fontId="15" fillId="26" borderId="137" xfId="0" applyFont="1" applyFill="1" applyBorder="1" applyAlignment="1" applyProtection="1">
      <alignment horizontal="center" vertical="center" wrapText="1"/>
      <protection locked="0"/>
    </xf>
    <xf numFmtId="0" fontId="15" fillId="26" borderId="109" xfId="0" applyFont="1" applyFill="1" applyBorder="1" applyAlignment="1" applyProtection="1">
      <alignment horizontal="left"/>
      <protection locked="0"/>
    </xf>
    <xf numFmtId="0" fontId="15" fillId="26" borderId="118" xfId="0" applyFont="1" applyFill="1" applyBorder="1" applyAlignment="1" applyProtection="1">
      <alignment horizontal="left"/>
      <protection locked="0"/>
    </xf>
    <xf numFmtId="0" fontId="46" fillId="0" borderId="85" xfId="0" applyFont="1" applyFill="1" applyBorder="1" applyAlignment="1" applyProtection="1">
      <alignment horizontal="left" vertical="center"/>
    </xf>
    <xf numFmtId="0" fontId="46" fillId="0" borderId="21" xfId="0" applyFont="1" applyFill="1" applyBorder="1" applyAlignment="1" applyProtection="1">
      <alignment horizontal="left" vertical="center"/>
    </xf>
    <xf numFmtId="0" fontId="46" fillId="0" borderId="143" xfId="0" applyFont="1" applyBorder="1" applyAlignment="1" applyProtection="1">
      <alignment horizontal="left" vertical="center" wrapText="1"/>
    </xf>
    <xf numFmtId="0" fontId="46" fillId="0" borderId="144" xfId="0" applyFont="1" applyBorder="1" applyAlignment="1" applyProtection="1">
      <alignment horizontal="left" vertical="center" wrapText="1"/>
    </xf>
    <xf numFmtId="0" fontId="46" fillId="0" borderId="103" xfId="0" applyFont="1" applyFill="1" applyBorder="1" applyAlignment="1" applyProtection="1">
      <alignment horizontal="left" vertical="center"/>
    </xf>
    <xf numFmtId="0" fontId="46" fillId="0" borderId="99" xfId="0" applyFont="1" applyFill="1" applyBorder="1" applyAlignment="1" applyProtection="1">
      <alignment horizontal="left" vertical="center"/>
    </xf>
    <xf numFmtId="0" fontId="31" fillId="26" borderId="107" xfId="0" applyNumberFormat="1" applyFont="1" applyFill="1" applyBorder="1" applyAlignment="1" applyProtection="1">
      <alignment horizontal="center" vertical="center" wrapText="1"/>
    </xf>
    <xf numFmtId="0" fontId="0" fillId="0" borderId="108" xfId="0" applyBorder="1" applyAlignment="1">
      <alignment horizontal="center" vertical="center" wrapText="1"/>
    </xf>
    <xf numFmtId="0" fontId="0" fillId="0" borderId="135" xfId="0" applyBorder="1" applyAlignment="1">
      <alignment horizontal="center" vertical="center" wrapText="1"/>
    </xf>
    <xf numFmtId="0" fontId="99" fillId="0" borderId="19" xfId="0" applyFont="1" applyBorder="1" applyAlignment="1">
      <alignment horizontal="center" vertical="center" wrapText="1"/>
    </xf>
    <xf numFmtId="0" fontId="15" fillId="26" borderId="100" xfId="0" applyFont="1" applyFill="1" applyBorder="1" applyAlignment="1">
      <alignment horizontal="center" vertical="center" wrapText="1"/>
    </xf>
    <xf numFmtId="0" fontId="99" fillId="0" borderId="19" xfId="0" applyFont="1" applyBorder="1" applyAlignment="1">
      <alignment horizontal="center" vertical="center"/>
    </xf>
    <xf numFmtId="0" fontId="15" fillId="26" borderId="98" xfId="0" applyFont="1" applyFill="1" applyBorder="1" applyAlignment="1">
      <alignment horizontal="right" vertical="center" wrapText="1"/>
    </xf>
    <xf numFmtId="0" fontId="15" fillId="26" borderId="44" xfId="0" applyFont="1" applyFill="1" applyBorder="1" applyAlignment="1">
      <alignment horizontal="right" vertical="center" wrapText="1"/>
    </xf>
    <xf numFmtId="0" fontId="15" fillId="26" borderId="11" xfId="0" applyFont="1" applyFill="1" applyBorder="1" applyAlignment="1">
      <alignment horizontal="right" vertical="center" wrapText="1"/>
    </xf>
    <xf numFmtId="0" fontId="15" fillId="26" borderId="12" xfId="0" applyFont="1" applyFill="1" applyBorder="1" applyAlignment="1">
      <alignment horizontal="right" vertical="center" wrapText="1"/>
    </xf>
    <xf numFmtId="0" fontId="46" fillId="0" borderId="85" xfId="0" applyFont="1" applyFill="1" applyBorder="1" applyAlignment="1">
      <alignment horizontal="left" vertical="center"/>
    </xf>
    <xf numFmtId="0" fontId="46" fillId="0" borderId="21" xfId="0" applyFont="1" applyFill="1" applyBorder="1" applyAlignment="1">
      <alignment horizontal="left" vertical="center"/>
    </xf>
    <xf numFmtId="0" fontId="45" fillId="0" borderId="19" xfId="0" applyFont="1" applyFill="1" applyBorder="1" applyAlignment="1" applyProtection="1">
      <alignment horizontal="left" vertical="center" wrapText="1"/>
      <protection locked="0"/>
    </xf>
    <xf numFmtId="0" fontId="45" fillId="0" borderId="78" xfId="0" applyFont="1" applyFill="1" applyBorder="1" applyAlignment="1">
      <alignment vertical="center" wrapText="1"/>
    </xf>
    <xf numFmtId="0" fontId="45" fillId="0" borderId="94" xfId="0" applyFont="1" applyFill="1" applyBorder="1" applyAlignment="1">
      <alignment vertical="center" wrapText="1"/>
    </xf>
    <xf numFmtId="0" fontId="98" fillId="0" borderId="19" xfId="0" applyFont="1" applyBorder="1" applyAlignment="1" applyProtection="1">
      <alignment horizontal="center" vertical="center"/>
      <protection locked="0"/>
    </xf>
    <xf numFmtId="0" fontId="0" fillId="0" borderId="21" xfId="0" applyBorder="1" applyAlignment="1">
      <alignment horizontal="center" vertical="center"/>
    </xf>
    <xf numFmtId="0" fontId="98" fillId="0" borderId="80" xfId="0" applyFont="1" applyBorder="1" applyAlignment="1" applyProtection="1">
      <alignment horizontal="center" vertical="center"/>
      <protection locked="0"/>
    </xf>
    <xf numFmtId="0" fontId="0" fillId="0" borderId="10" xfId="0" applyBorder="1" applyAlignment="1">
      <alignment horizontal="center" vertical="center"/>
    </xf>
    <xf numFmtId="0" fontId="0" fillId="0" borderId="20" xfId="0" applyBorder="1" applyAlignment="1">
      <alignment horizontal="center" vertical="center"/>
    </xf>
    <xf numFmtId="0" fontId="15" fillId="26" borderId="139" xfId="0" applyFont="1" applyFill="1" applyBorder="1" applyAlignment="1" applyProtection="1">
      <alignment horizontal="center" vertical="center" wrapText="1"/>
      <protection locked="0"/>
    </xf>
    <xf numFmtId="0" fontId="0" fillId="0" borderId="106" xfId="0" applyBorder="1" applyAlignment="1">
      <alignment horizontal="center" vertical="center" wrapText="1"/>
    </xf>
    <xf numFmtId="0" fontId="0" fillId="0" borderId="148" xfId="0" applyBorder="1" applyAlignment="1">
      <alignment horizontal="center" vertical="center" wrapText="1"/>
    </xf>
    <xf numFmtId="0" fontId="98" fillId="0" borderId="162" xfId="0" applyFont="1" applyBorder="1" applyAlignment="1" applyProtection="1">
      <alignment horizontal="center" vertical="center"/>
      <protection locked="0"/>
    </xf>
    <xf numFmtId="0" fontId="0" fillId="0" borderId="87" xfId="0" applyBorder="1" applyAlignment="1">
      <alignment horizontal="center" vertical="center"/>
    </xf>
    <xf numFmtId="0" fontId="0" fillId="0" borderId="163" xfId="0" applyBorder="1" applyAlignment="1">
      <alignment horizontal="center" vertical="center"/>
    </xf>
    <xf numFmtId="0" fontId="98" fillId="0" borderId="91" xfId="0" applyFont="1" applyBorder="1" applyAlignment="1" applyProtection="1">
      <alignment horizontal="center" vertical="center"/>
      <protection locked="0"/>
    </xf>
    <xf numFmtId="0" fontId="0" fillId="0" borderId="37" xfId="0" applyBorder="1" applyAlignment="1">
      <alignment horizontal="center" vertical="center"/>
    </xf>
    <xf numFmtId="0" fontId="0" fillId="0" borderId="117" xfId="0" applyBorder="1" applyAlignment="1">
      <alignment horizontal="center" vertical="center"/>
    </xf>
    <xf numFmtId="0" fontId="98" fillId="0" borderId="14" xfId="0" applyFont="1" applyBorder="1" applyAlignment="1" applyProtection="1">
      <alignment horizontal="center" vertical="center"/>
      <protection locked="0"/>
    </xf>
    <xf numFmtId="0" fontId="0" fillId="0" borderId="0" xfId="0" applyBorder="1" applyAlignment="1">
      <alignment horizontal="center" vertical="center"/>
    </xf>
    <xf numFmtId="0" fontId="0" fillId="0" borderId="116" xfId="0" applyBorder="1" applyAlignment="1">
      <alignment horizontal="center" vertical="center"/>
    </xf>
    <xf numFmtId="0" fontId="15" fillId="26" borderId="89" xfId="0" applyFont="1" applyFill="1" applyBorder="1" applyAlignment="1" applyProtection="1">
      <alignment horizontal="center" vertical="center" wrapText="1"/>
      <protection locked="0"/>
    </xf>
    <xf numFmtId="0" fontId="46" fillId="0" borderId="15" xfId="0" applyFont="1" applyBorder="1" applyAlignment="1" applyProtection="1">
      <alignment horizontal="left" vertical="center" wrapText="1"/>
      <protection locked="0"/>
    </xf>
    <xf numFmtId="0" fontId="15" fillId="26" borderId="12" xfId="0" applyFont="1" applyFill="1" applyBorder="1" applyAlignment="1" applyProtection="1">
      <alignment horizontal="center" vertical="center"/>
      <protection locked="0"/>
    </xf>
    <xf numFmtId="0" fontId="15" fillId="26" borderId="15" xfId="0" applyFont="1" applyFill="1" applyBorder="1" applyAlignment="1" applyProtection="1">
      <alignment horizontal="center" vertical="center"/>
      <protection locked="0"/>
    </xf>
    <xf numFmtId="0" fontId="13" fillId="26" borderId="12" xfId="0" applyFont="1" applyFill="1" applyBorder="1" applyAlignment="1" applyProtection="1">
      <alignment horizontal="center" vertical="center"/>
      <protection locked="0"/>
    </xf>
    <xf numFmtId="0" fontId="13" fillId="26" borderId="12" xfId="0" applyFont="1" applyFill="1" applyBorder="1" applyAlignment="1" applyProtection="1">
      <protection locked="0"/>
    </xf>
    <xf numFmtId="0" fontId="13" fillId="26" borderId="15" xfId="0" applyFont="1" applyFill="1" applyBorder="1" applyAlignment="1" applyProtection="1">
      <protection locked="0"/>
    </xf>
    <xf numFmtId="0" fontId="13" fillId="26" borderId="15" xfId="0" applyFont="1" applyFill="1" applyBorder="1" applyAlignment="1" applyProtection="1">
      <alignment horizontal="center" vertical="center"/>
      <protection locked="0"/>
    </xf>
    <xf numFmtId="0" fontId="15" fillId="26" borderId="90" xfId="0" applyFont="1" applyFill="1" applyBorder="1" applyAlignment="1" applyProtection="1">
      <alignment horizontal="center" vertical="center" wrapText="1"/>
      <protection locked="0"/>
    </xf>
    <xf numFmtId="0" fontId="15" fillId="26" borderId="12" xfId="0" applyFont="1" applyFill="1" applyBorder="1" applyAlignment="1" applyProtection="1">
      <alignment horizontal="center" vertical="center" wrapText="1"/>
      <protection locked="0"/>
    </xf>
    <xf numFmtId="0" fontId="15" fillId="26" borderId="15" xfId="0" applyFont="1" applyFill="1" applyBorder="1" applyAlignment="1" applyProtection="1">
      <alignment horizontal="center" vertical="center" wrapText="1"/>
      <protection locked="0"/>
    </xf>
    <xf numFmtId="0" fontId="15" fillId="26" borderId="98" xfId="0" applyFont="1" applyFill="1" applyBorder="1" applyAlignment="1" applyProtection="1">
      <alignment horizontal="right" vertical="center" wrapText="1"/>
      <protection locked="0"/>
    </xf>
    <xf numFmtId="0" fontId="15" fillId="26" borderId="44" xfId="0" applyFont="1" applyFill="1" applyBorder="1" applyAlignment="1" applyProtection="1">
      <alignment horizontal="right" vertical="center" wrapText="1"/>
      <protection locked="0"/>
    </xf>
    <xf numFmtId="0" fontId="15" fillId="26" borderId="11" xfId="0" applyFont="1" applyFill="1" applyBorder="1" applyAlignment="1" applyProtection="1">
      <alignment horizontal="right" vertical="center" wrapText="1"/>
      <protection locked="0"/>
    </xf>
    <xf numFmtId="0" fontId="15" fillId="26" borderId="12" xfId="0" applyFont="1" applyFill="1" applyBorder="1" applyAlignment="1" applyProtection="1">
      <alignment horizontal="right" vertical="center" wrapText="1"/>
      <protection locked="0"/>
    </xf>
    <xf numFmtId="0" fontId="15" fillId="26" borderId="97" xfId="0" applyFont="1" applyFill="1" applyBorder="1" applyAlignment="1" applyProtection="1">
      <alignment horizontal="center" vertical="center" wrapText="1"/>
      <protection locked="0"/>
    </xf>
    <xf numFmtId="0" fontId="15" fillId="26" borderId="11" xfId="0" applyFont="1" applyFill="1" applyBorder="1" applyAlignment="1" applyProtection="1">
      <alignment horizontal="center" vertical="center" wrapText="1"/>
      <protection locked="0"/>
    </xf>
    <xf numFmtId="0" fontId="13" fillId="26" borderId="12" xfId="0" applyFont="1" applyFill="1" applyBorder="1" applyAlignment="1" applyProtection="1">
      <alignment horizontal="right" vertical="center" wrapText="1"/>
      <protection locked="0"/>
    </xf>
    <xf numFmtId="0" fontId="13" fillId="26" borderId="12" xfId="0" applyFont="1" applyFill="1" applyBorder="1" applyAlignment="1" applyProtection="1">
      <alignment horizontal="left" vertical="center" wrapText="1"/>
      <protection locked="0"/>
    </xf>
    <xf numFmtId="0" fontId="13" fillId="26" borderId="15" xfId="0" applyFont="1" applyFill="1" applyBorder="1" applyAlignment="1" applyProtection="1">
      <alignment horizontal="left" vertical="center" wrapText="1"/>
      <protection locked="0"/>
    </xf>
    <xf numFmtId="0" fontId="13" fillId="26" borderId="44" xfId="0" applyFont="1" applyFill="1" applyBorder="1" applyAlignment="1" applyProtection="1">
      <alignment horizontal="center" vertical="center" wrapText="1"/>
      <protection locked="0"/>
    </xf>
    <xf numFmtId="0" fontId="13" fillId="26" borderId="45" xfId="0" applyFont="1" applyFill="1" applyBorder="1" applyAlignment="1" applyProtection="1">
      <alignment horizontal="center" vertical="center" wrapText="1"/>
      <protection locked="0"/>
    </xf>
    <xf numFmtId="0" fontId="46" fillId="0" borderId="15" xfId="0" applyFont="1" applyFill="1" applyBorder="1" applyAlignment="1" applyProtection="1">
      <alignment horizontal="left" vertical="center" wrapText="1"/>
      <protection locked="0"/>
    </xf>
    <xf numFmtId="0" fontId="15" fillId="0" borderId="45" xfId="0" applyFont="1" applyBorder="1" applyAlignment="1" applyProtection="1">
      <alignment horizontal="center" vertical="center"/>
      <protection locked="0"/>
    </xf>
    <xf numFmtId="0" fontId="15" fillId="0" borderId="75" xfId="0" applyFont="1" applyBorder="1" applyAlignment="1" applyProtection="1">
      <alignment horizontal="center" vertical="center"/>
      <protection locked="0"/>
    </xf>
    <xf numFmtId="0" fontId="15" fillId="26" borderId="120" xfId="0" applyFont="1" applyFill="1" applyBorder="1" applyAlignment="1" applyProtection="1">
      <alignment horizontal="center" vertical="center"/>
      <protection locked="0"/>
    </xf>
    <xf numFmtId="0" fontId="15" fillId="26" borderId="42" xfId="0" applyFont="1" applyFill="1" applyBorder="1" applyAlignment="1" applyProtection="1">
      <alignment horizontal="left"/>
      <protection locked="0"/>
    </xf>
    <xf numFmtId="0" fontId="15" fillId="26" borderId="43" xfId="0" applyFont="1" applyFill="1" applyBorder="1" applyAlignment="1" applyProtection="1">
      <alignment horizontal="left"/>
      <protection locked="0"/>
    </xf>
    <xf numFmtId="0" fontId="15" fillId="26" borderId="43" xfId="0" applyFont="1" applyFill="1" applyBorder="1" applyAlignment="1" applyProtection="1">
      <alignment horizontal="right" vertical="center"/>
      <protection locked="0"/>
    </xf>
    <xf numFmtId="0" fontId="108" fillId="0" borderId="123" xfId="0" quotePrefix="1" applyFont="1" applyBorder="1" applyAlignment="1" applyProtection="1">
      <alignment horizontal="center" vertical="center"/>
      <protection locked="0"/>
    </xf>
    <xf numFmtId="0" fontId="108" fillId="0" borderId="18" xfId="0" quotePrefix="1" applyFont="1" applyBorder="1" applyAlignment="1" applyProtection="1">
      <alignment horizontal="center" vertical="center"/>
      <protection locked="0"/>
    </xf>
    <xf numFmtId="0" fontId="45" fillId="26" borderId="122" xfId="0" applyFont="1" applyFill="1" applyBorder="1" applyAlignment="1" applyProtection="1">
      <alignment horizontal="left" vertical="center"/>
      <protection locked="0"/>
    </xf>
    <xf numFmtId="0" fontId="45" fillId="26" borderId="123" xfId="0" applyFont="1" applyFill="1" applyBorder="1" applyAlignment="1" applyProtection="1">
      <alignment horizontal="left" vertical="center"/>
      <protection locked="0"/>
    </xf>
    <xf numFmtId="0" fontId="46" fillId="0" borderId="79" xfId="0" applyFont="1" applyBorder="1" applyAlignment="1" applyProtection="1">
      <alignment horizontal="left" vertical="center"/>
      <protection locked="0"/>
    </xf>
    <xf numFmtId="0" fontId="46" fillId="0" borderId="18" xfId="0" applyFont="1" applyBorder="1" applyAlignment="1" applyProtection="1">
      <alignment horizontal="left" vertical="center"/>
      <protection locked="0"/>
    </xf>
    <xf numFmtId="0" fontId="46" fillId="0" borderId="122" xfId="0" applyFont="1" applyBorder="1" applyAlignment="1" applyProtection="1">
      <alignment horizontal="left" vertical="center"/>
      <protection locked="0"/>
    </xf>
    <xf numFmtId="0" fontId="46" fillId="0" borderId="123" xfId="0" applyFont="1" applyBorder="1" applyAlignment="1" applyProtection="1">
      <alignment horizontal="left" vertical="center"/>
      <protection locked="0"/>
    </xf>
    <xf numFmtId="0" fontId="46" fillId="0" borderId="11" xfId="0" applyFont="1" applyBorder="1" applyAlignment="1" applyProtection="1">
      <alignment horizontal="left" vertical="center"/>
      <protection locked="0"/>
    </xf>
    <xf numFmtId="0" fontId="15" fillId="26" borderId="104" xfId="0" applyFont="1" applyFill="1" applyBorder="1" applyAlignment="1" applyProtection="1">
      <alignment horizontal="right" vertical="center"/>
      <protection locked="0"/>
    </xf>
    <xf numFmtId="0" fontId="15" fillId="26" borderId="108" xfId="0" applyFont="1" applyFill="1" applyBorder="1" applyAlignment="1" applyProtection="1">
      <alignment horizontal="right" vertical="center"/>
      <protection locked="0"/>
    </xf>
    <xf numFmtId="0" fontId="15" fillId="26" borderId="101" xfId="0" applyFont="1" applyFill="1" applyBorder="1" applyAlignment="1" applyProtection="1">
      <alignment horizontal="right" vertical="center"/>
      <protection locked="0"/>
    </xf>
    <xf numFmtId="0" fontId="15" fillId="26" borderId="80" xfId="0" applyFont="1" applyFill="1" applyBorder="1" applyAlignment="1" applyProtection="1">
      <alignment horizontal="left" vertical="center" wrapText="1"/>
      <protection locked="0"/>
    </xf>
    <xf numFmtId="0" fontId="15" fillId="26" borderId="10" xfId="0" applyFont="1" applyFill="1" applyBorder="1" applyAlignment="1" applyProtection="1">
      <alignment horizontal="left" vertical="center" wrapText="1"/>
      <protection locked="0"/>
    </xf>
    <xf numFmtId="0" fontId="15" fillId="26" borderId="95" xfId="0" applyFont="1" applyFill="1" applyBorder="1" applyAlignment="1" applyProtection="1">
      <alignment horizontal="left" vertical="center" wrapText="1"/>
      <protection locked="0"/>
    </xf>
    <xf numFmtId="0" fontId="15" fillId="26" borderId="19" xfId="0" applyFont="1" applyFill="1" applyBorder="1" applyAlignment="1" applyProtection="1">
      <alignment horizontal="left" vertical="center"/>
      <protection locked="0"/>
    </xf>
    <xf numFmtId="0" fontId="13" fillId="26" borderId="78" xfId="0" applyFont="1" applyFill="1" applyBorder="1" applyAlignment="1" applyProtection="1">
      <alignment vertical="center"/>
      <protection locked="0"/>
    </xf>
    <xf numFmtId="0" fontId="13" fillId="26" borderId="94" xfId="0" applyFont="1" applyFill="1" applyBorder="1" applyAlignment="1" applyProtection="1">
      <alignment vertical="center"/>
      <protection locked="0"/>
    </xf>
    <xf numFmtId="0" fontId="13" fillId="26" borderId="78" xfId="0" applyFont="1" applyFill="1" applyBorder="1" applyAlignment="1" applyProtection="1">
      <alignment horizontal="left" vertical="center"/>
      <protection locked="0"/>
    </xf>
    <xf numFmtId="0" fontId="13" fillId="26" borderId="94" xfId="0" applyFont="1" applyFill="1" applyBorder="1" applyAlignment="1" applyProtection="1">
      <alignment horizontal="left" vertical="center"/>
      <protection locked="0"/>
    </xf>
    <xf numFmtId="0" fontId="15" fillId="26" borderId="104" xfId="0" applyFont="1" applyFill="1" applyBorder="1" applyAlignment="1">
      <alignment horizontal="right" vertical="center" wrapText="1"/>
    </xf>
    <xf numFmtId="0" fontId="15" fillId="26" borderId="108" xfId="0" applyFont="1" applyFill="1" applyBorder="1" applyAlignment="1">
      <alignment horizontal="right" vertical="center" wrapText="1"/>
    </xf>
    <xf numFmtId="0" fontId="15" fillId="26" borderId="101" xfId="0" applyFont="1" applyFill="1" applyBorder="1" applyAlignment="1">
      <alignment horizontal="right" vertical="center" wrapText="1"/>
    </xf>
    <xf numFmtId="0" fontId="15" fillId="26" borderId="44" xfId="0" applyFont="1" applyFill="1" applyBorder="1" applyAlignment="1" applyProtection="1">
      <alignment horizontal="right" vertical="center"/>
      <protection locked="0"/>
    </xf>
    <xf numFmtId="0" fontId="46" fillId="0" borderId="11" xfId="0" applyFont="1" applyFill="1" applyBorder="1" applyAlignment="1">
      <alignment horizontal="center" vertical="center" wrapText="1"/>
    </xf>
    <xf numFmtId="0" fontId="46" fillId="0" borderId="16" xfId="0" applyFont="1" applyFill="1" applyBorder="1" applyAlignment="1" applyProtection="1">
      <alignment horizontal="left" vertical="center" wrapText="1"/>
      <protection locked="0"/>
    </xf>
    <xf numFmtId="0" fontId="46" fillId="0" borderId="18" xfId="0" applyFont="1" applyFill="1" applyBorder="1" applyAlignment="1" applyProtection="1">
      <alignment horizontal="left" vertical="center" wrapText="1"/>
      <protection locked="0"/>
    </xf>
    <xf numFmtId="0" fontId="0" fillId="0" borderId="78" xfId="0" applyBorder="1" applyAlignment="1">
      <alignment vertical="center"/>
    </xf>
    <xf numFmtId="0" fontId="0" fillId="0" borderId="94" xfId="0" applyBorder="1" applyAlignment="1">
      <alignment vertical="center"/>
    </xf>
    <xf numFmtId="0" fontId="46" fillId="0" borderId="154" xfId="0" applyFont="1" applyBorder="1" applyAlignment="1" applyProtection="1">
      <alignment horizontal="center" wrapText="1"/>
    </xf>
    <xf numFmtId="0" fontId="0" fillId="0" borderId="146" xfId="0" applyBorder="1" applyAlignment="1">
      <alignment horizontal="center" wrapText="1"/>
    </xf>
    <xf numFmtId="0" fontId="46" fillId="0" borderId="140" xfId="0" applyFont="1" applyBorder="1" applyAlignment="1" applyProtection="1">
      <alignment horizontal="center" wrapText="1"/>
    </xf>
    <xf numFmtId="0" fontId="0" fillId="0" borderId="144" xfId="0" applyBorder="1" applyAlignment="1">
      <alignment horizontal="center" wrapText="1"/>
    </xf>
    <xf numFmtId="0" fontId="0" fillId="0" borderId="142" xfId="0" applyBorder="1" applyAlignment="1">
      <alignment horizontal="center" vertical="center" wrapText="1"/>
    </xf>
    <xf numFmtId="0" fontId="46" fillId="0" borderId="105" xfId="0" applyFont="1" applyBorder="1" applyAlignment="1" applyProtection="1">
      <alignment horizontal="left"/>
      <protection locked="0"/>
    </xf>
    <xf numFmtId="0" fontId="46" fillId="0" borderId="99" xfId="0" applyFont="1" applyBorder="1" applyAlignment="1" applyProtection="1">
      <alignment horizontal="left"/>
      <protection locked="0"/>
    </xf>
    <xf numFmtId="0" fontId="46" fillId="0" borderId="78" xfId="0" applyFont="1" applyBorder="1" applyAlignment="1" applyProtection="1">
      <alignment horizontal="left"/>
      <protection locked="0"/>
    </xf>
    <xf numFmtId="0" fontId="46" fillId="0" borderId="21" xfId="0" applyFont="1" applyBorder="1" applyAlignment="1" applyProtection="1">
      <alignment horizontal="left"/>
      <protection locked="0"/>
    </xf>
    <xf numFmtId="0" fontId="46" fillId="0" borderId="78" xfId="0" applyFont="1" applyBorder="1" applyAlignment="1" applyProtection="1">
      <alignment horizontal="left" wrapText="1"/>
      <protection locked="0"/>
    </xf>
    <xf numFmtId="0" fontId="46" fillId="0" borderId="21" xfId="0" applyFont="1" applyBorder="1" applyAlignment="1" applyProtection="1">
      <alignment horizontal="left" wrapText="1"/>
      <protection locked="0"/>
    </xf>
    <xf numFmtId="2" fontId="15" fillId="26" borderId="11" xfId="0" applyNumberFormat="1" applyFont="1" applyFill="1" applyBorder="1" applyAlignment="1" applyProtection="1">
      <alignment horizontal="right" vertical="center"/>
      <protection locked="0"/>
    </xf>
    <xf numFmtId="2" fontId="15" fillId="26" borderId="12" xfId="0" quotePrefix="1" applyNumberFormat="1" applyFont="1" applyFill="1" applyBorder="1" applyAlignment="1" applyProtection="1">
      <alignment horizontal="right" vertical="center"/>
      <protection locked="0"/>
    </xf>
    <xf numFmtId="2" fontId="15" fillId="26" borderId="98" xfId="0" applyNumberFormat="1" applyFont="1" applyFill="1" applyBorder="1" applyAlignment="1" applyProtection="1">
      <alignment horizontal="right" vertical="center"/>
      <protection locked="0"/>
    </xf>
    <xf numFmtId="2" fontId="15" fillId="26" borderId="44" xfId="0" quotePrefix="1" applyNumberFormat="1" applyFont="1" applyFill="1" applyBorder="1" applyAlignment="1" applyProtection="1">
      <alignment horizontal="right" vertical="center"/>
      <protection locked="0"/>
    </xf>
    <xf numFmtId="164" fontId="15" fillId="26" borderId="11" xfId="0" applyNumberFormat="1" applyFont="1" applyFill="1" applyBorder="1" applyAlignment="1" applyProtection="1">
      <alignment horizontal="right" vertical="center"/>
      <protection locked="0"/>
    </xf>
    <xf numFmtId="164" fontId="15" fillId="26" borderId="12" xfId="0" quotePrefix="1" applyNumberFormat="1" applyFont="1" applyFill="1" applyBorder="1" applyAlignment="1" applyProtection="1">
      <alignment horizontal="right" vertical="center"/>
      <protection locked="0"/>
    </xf>
    <xf numFmtId="0" fontId="15" fillId="26" borderId="78" xfId="0" applyFont="1" applyFill="1" applyBorder="1" applyAlignment="1" applyProtection="1">
      <alignment horizontal="right" vertical="center" wrapText="1"/>
      <protection locked="0"/>
    </xf>
    <xf numFmtId="0" fontId="15" fillId="26" borderId="21" xfId="0" applyFont="1" applyFill="1" applyBorder="1" applyAlignment="1" applyProtection="1">
      <alignment horizontal="right" vertical="center" wrapText="1"/>
      <protection locked="0"/>
    </xf>
    <xf numFmtId="0" fontId="46" fillId="0" borderId="140" xfId="0" applyFont="1" applyBorder="1" applyAlignment="1" applyProtection="1">
      <alignment horizontal="center"/>
    </xf>
    <xf numFmtId="0" fontId="0" fillId="0" borderId="144" xfId="0" applyBorder="1" applyAlignment="1">
      <alignment horizontal="center"/>
    </xf>
    <xf numFmtId="0" fontId="46" fillId="0" borderId="154" xfId="0" applyFont="1" applyBorder="1" applyAlignment="1" applyProtection="1">
      <alignment horizontal="center"/>
    </xf>
    <xf numFmtId="0" fontId="0" fillId="0" borderId="146" xfId="0" applyBorder="1" applyAlignment="1">
      <alignment horizontal="center"/>
    </xf>
    <xf numFmtId="0" fontId="46" fillId="0" borderId="78" xfId="0" applyFont="1" applyBorder="1" applyAlignment="1" applyProtection="1">
      <alignment horizontal="left" vertical="center"/>
      <protection locked="0"/>
    </xf>
    <xf numFmtId="0" fontId="46" fillId="0" borderId="21" xfId="0" applyFont="1" applyBorder="1" applyAlignment="1" applyProtection="1">
      <alignment horizontal="left" vertical="center"/>
      <protection locked="0"/>
    </xf>
    <xf numFmtId="0" fontId="46" fillId="0" borderId="105" xfId="0" applyFont="1" applyBorder="1" applyAlignment="1" applyProtection="1">
      <alignment horizontal="left" vertical="center"/>
      <protection locked="0"/>
    </xf>
    <xf numFmtId="0" fontId="46" fillId="0" borderId="99" xfId="0" applyFont="1" applyBorder="1" applyAlignment="1" applyProtection="1">
      <alignment horizontal="left" vertical="center"/>
      <protection locked="0"/>
    </xf>
    <xf numFmtId="44" fontId="15" fillId="26" borderId="98" xfId="28" applyFont="1" applyFill="1" applyBorder="1" applyAlignment="1" applyProtection="1">
      <alignment horizontal="right" vertical="center" wrapText="1"/>
      <protection locked="0"/>
    </xf>
    <xf numFmtId="44" fontId="15" fillId="26" borderId="44" xfId="28" applyFont="1" applyFill="1" applyBorder="1" applyAlignment="1" applyProtection="1">
      <alignment horizontal="right" vertical="center" wrapText="1"/>
      <protection locked="0"/>
    </xf>
    <xf numFmtId="0" fontId="85" fillId="26" borderId="86" xfId="0" applyFont="1" applyFill="1" applyBorder="1" applyAlignment="1">
      <alignment horizontal="right"/>
    </xf>
    <xf numFmtId="0" fontId="85" fillId="26" borderId="37" xfId="0" applyFont="1" applyFill="1" applyBorder="1" applyAlignment="1">
      <alignment horizontal="right"/>
    </xf>
    <xf numFmtId="0" fontId="2" fillId="26" borderId="109" xfId="0" applyFont="1" applyFill="1" applyBorder="1" applyAlignment="1"/>
    <xf numFmtId="0" fontId="2" fillId="26" borderId="102" xfId="0" applyFont="1" applyFill="1" applyBorder="1" applyAlignment="1"/>
    <xf numFmtId="0" fontId="85" fillId="26" borderId="16" xfId="0" applyFont="1" applyFill="1" applyBorder="1" applyAlignment="1"/>
    <xf numFmtId="0" fontId="2" fillId="26" borderId="43" xfId="0" applyFont="1" applyFill="1" applyBorder="1" applyAlignment="1"/>
    <xf numFmtId="0" fontId="51" fillId="0" borderId="91" xfId="0" applyFont="1" applyBorder="1" applyAlignment="1">
      <alignment horizontal="center" vertical="center"/>
    </xf>
    <xf numFmtId="0" fontId="51" fillId="0" borderId="117" xfId="0" applyFont="1" applyBorder="1" applyAlignment="1">
      <alignment horizontal="center" vertical="center"/>
    </xf>
    <xf numFmtId="0" fontId="51" fillId="0" borderId="91" xfId="0" applyFont="1" applyFill="1" applyBorder="1" applyAlignment="1">
      <alignment horizontal="center" wrapText="1"/>
    </xf>
    <xf numFmtId="0" fontId="3" fillId="0" borderId="117" xfId="0" applyFont="1" applyBorder="1" applyAlignment="1">
      <alignment horizontal="center" wrapText="1"/>
    </xf>
    <xf numFmtId="0" fontId="3" fillId="26" borderId="116" xfId="0" applyFont="1" applyFill="1" applyBorder="1" applyAlignment="1">
      <alignment horizontal="center"/>
    </xf>
    <xf numFmtId="0" fontId="46" fillId="0" borderId="19" xfId="0" applyFont="1" applyFill="1" applyBorder="1" applyAlignment="1" applyProtection="1">
      <alignment horizontal="left" vertical="center" wrapText="1"/>
      <protection locked="0"/>
    </xf>
    <xf numFmtId="0" fontId="99" fillId="0" borderId="19" xfId="0" applyFont="1" applyBorder="1" applyAlignment="1" applyProtection="1">
      <alignment horizontal="center" vertical="center" wrapText="1"/>
    </xf>
    <xf numFmtId="0" fontId="15" fillId="26" borderId="42" xfId="0" applyFont="1" applyFill="1" applyBorder="1" applyAlignment="1" applyProtection="1">
      <alignment horizontal="center" vertical="center" wrapText="1"/>
      <protection locked="0"/>
    </xf>
    <xf numFmtId="0" fontId="15" fillId="26" borderId="43" xfId="0" applyFont="1" applyFill="1" applyBorder="1" applyAlignment="1" applyProtection="1">
      <alignment horizontal="center" vertical="center" wrapText="1"/>
      <protection locked="0"/>
    </xf>
    <xf numFmtId="0" fontId="15" fillId="26" borderId="122" xfId="0" applyFont="1" applyFill="1" applyBorder="1" applyAlignment="1" applyProtection="1">
      <alignment horizontal="center" wrapText="1"/>
      <protection locked="0"/>
    </xf>
    <xf numFmtId="0" fontId="15" fillId="26" borderId="123" xfId="0" applyFont="1" applyFill="1" applyBorder="1" applyAlignment="1" applyProtection="1">
      <alignment horizontal="center" wrapText="1"/>
      <protection locked="0"/>
    </xf>
    <xf numFmtId="0" fontId="0" fillId="0" borderId="159" xfId="0" applyBorder="1" applyAlignment="1">
      <alignment horizontal="center"/>
    </xf>
    <xf numFmtId="0" fontId="0" fillId="0" borderId="155" xfId="0" applyBorder="1" applyAlignment="1">
      <alignment horizontal="center"/>
    </xf>
    <xf numFmtId="0" fontId="99" fillId="0" borderId="78" xfId="0" applyFont="1" applyBorder="1" applyAlignment="1" applyProtection="1">
      <alignment horizontal="center" vertical="center" wrapText="1"/>
    </xf>
    <xf numFmtId="0" fontId="99" fillId="0" borderId="94" xfId="0" applyFont="1" applyBorder="1" applyAlignment="1" applyProtection="1">
      <alignment horizontal="center" vertical="center" wrapText="1"/>
    </xf>
    <xf numFmtId="0" fontId="99" fillId="0" borderId="74" xfId="0" applyFont="1" applyBorder="1" applyAlignment="1" applyProtection="1">
      <alignment horizontal="center" vertical="center" wrapText="1"/>
      <protection locked="0"/>
    </xf>
    <xf numFmtId="0" fontId="46" fillId="0" borderId="92" xfId="0" applyFont="1" applyBorder="1" applyAlignment="1" applyProtection="1">
      <alignment horizontal="center" vertical="center"/>
      <protection locked="0"/>
    </xf>
    <xf numFmtId="0" fontId="46" fillId="0" borderId="75" xfId="0" applyFont="1" applyBorder="1" applyAlignment="1" applyProtection="1">
      <alignment horizontal="center" vertical="center"/>
      <protection locked="0"/>
    </xf>
    <xf numFmtId="1" fontId="46" fillId="0" borderId="19" xfId="0" quotePrefix="1" applyNumberFormat="1" applyFont="1" applyFill="1" applyBorder="1" applyAlignment="1" applyProtection="1">
      <alignment horizontal="center" vertical="center"/>
      <protection locked="0"/>
    </xf>
    <xf numFmtId="0" fontId="46" fillId="0" borderId="78" xfId="0" applyFont="1" applyFill="1" applyBorder="1" applyAlignment="1" applyProtection="1">
      <alignment horizontal="center" vertical="center"/>
      <protection locked="0"/>
    </xf>
    <xf numFmtId="14" fontId="13" fillId="0" borderId="0" xfId="0" applyNumberFormat="1" applyFont="1" applyAlignment="1" applyProtection="1">
      <alignment horizontal="left" vertical="center"/>
      <protection locked="0"/>
    </xf>
    <xf numFmtId="0" fontId="13" fillId="0" borderId="0" xfId="0" applyFont="1" applyAlignment="1" applyProtection="1">
      <alignment vertical="center"/>
      <protection locked="0"/>
    </xf>
    <xf numFmtId="0" fontId="99" fillId="0" borderId="75" xfId="0" applyFont="1" applyBorder="1" applyAlignment="1" applyProtection="1">
      <alignment horizontal="center" vertical="center" wrapText="1"/>
      <protection locked="0"/>
    </xf>
    <xf numFmtId="0" fontId="99" fillId="0" borderId="92" xfId="0" applyFont="1" applyBorder="1" applyAlignment="1" applyProtection="1">
      <alignment horizontal="center" vertical="center" wrapText="1"/>
      <protection locked="0"/>
    </xf>
    <xf numFmtId="0" fontId="46" fillId="0" borderId="92" xfId="0" applyFont="1" applyBorder="1" applyAlignment="1" applyProtection="1">
      <alignment horizontal="center" vertical="center" wrapText="1"/>
      <protection locked="0"/>
    </xf>
    <xf numFmtId="0" fontId="46" fillId="0" borderId="75" xfId="0" applyFont="1" applyBorder="1" applyAlignment="1" applyProtection="1">
      <alignment horizontal="center" vertical="center" wrapText="1"/>
      <protection locked="0"/>
    </xf>
    <xf numFmtId="2" fontId="46" fillId="0" borderId="19" xfId="0" applyNumberFormat="1" applyFont="1" applyFill="1" applyBorder="1" applyAlignment="1" applyProtection="1">
      <alignment horizontal="center" vertical="center"/>
      <protection locked="0"/>
    </xf>
    <xf numFmtId="0" fontId="46" fillId="0" borderId="21" xfId="0" applyFont="1" applyBorder="1" applyAlignment="1" applyProtection="1">
      <alignment horizontal="center" vertical="center"/>
      <protection locked="0"/>
    </xf>
    <xf numFmtId="0" fontId="46" fillId="0" borderId="19" xfId="0" applyFont="1" applyFill="1" applyBorder="1" applyAlignment="1" applyProtection="1">
      <protection locked="0"/>
    </xf>
    <xf numFmtId="0" fontId="46" fillId="0" borderId="78" xfId="0" applyFont="1" applyFill="1" applyBorder="1" applyAlignment="1" applyProtection="1">
      <protection locked="0"/>
    </xf>
    <xf numFmtId="0" fontId="57" fillId="0" borderId="19" xfId="0" applyFont="1" applyFill="1" applyBorder="1" applyAlignment="1" applyProtection="1">
      <alignment horizontal="center" vertical="center"/>
      <protection locked="0"/>
    </xf>
    <xf numFmtId="0" fontId="45" fillId="26" borderId="85" xfId="0" applyFont="1" applyFill="1" applyBorder="1" applyAlignment="1" applyProtection="1">
      <alignment horizontal="center" vertical="center" wrapText="1"/>
      <protection locked="0"/>
    </xf>
    <xf numFmtId="0" fontId="45" fillId="26" borderId="78" xfId="0" applyFont="1" applyFill="1" applyBorder="1" applyAlignment="1" applyProtection="1">
      <alignment horizontal="center" vertical="center" wrapText="1"/>
      <protection locked="0"/>
    </xf>
    <xf numFmtId="0" fontId="45" fillId="26" borderId="21" xfId="0" applyFont="1" applyFill="1" applyBorder="1" applyAlignment="1" applyProtection="1">
      <alignment horizontal="center" vertical="center" wrapText="1"/>
      <protection locked="0"/>
    </xf>
    <xf numFmtId="1" fontId="46" fillId="0" borderId="80" xfId="0" quotePrefix="1" applyNumberFormat="1" applyFont="1" applyFill="1" applyBorder="1" applyAlignment="1" applyProtection="1">
      <alignment horizontal="center" vertical="center"/>
      <protection locked="0"/>
    </xf>
    <xf numFmtId="0" fontId="46" fillId="0" borderId="10" xfId="0" applyFont="1" applyFill="1" applyBorder="1" applyAlignment="1" applyProtection="1">
      <alignment horizontal="center" vertical="center"/>
      <protection locked="0"/>
    </xf>
    <xf numFmtId="2" fontId="46" fillId="26" borderId="78" xfId="0" applyNumberFormat="1" applyFont="1" applyFill="1" applyBorder="1" applyAlignment="1" applyProtection="1">
      <alignment horizontal="center" vertical="center"/>
      <protection locked="0"/>
    </xf>
    <xf numFmtId="0" fontId="46" fillId="26" borderId="78" xfId="0" applyFont="1" applyFill="1" applyBorder="1" applyAlignment="1" applyProtection="1">
      <alignment horizontal="center" vertical="center"/>
      <protection locked="0"/>
    </xf>
    <xf numFmtId="0" fontId="46" fillId="0" borderId="122" xfId="0" applyFont="1" applyBorder="1" applyAlignment="1" applyProtection="1">
      <alignment horizontal="left" vertical="center" wrapText="1"/>
      <protection locked="0"/>
    </xf>
    <xf numFmtId="0" fontId="46" fillId="0" borderId="123" xfId="0" applyFont="1" applyBorder="1" applyAlignment="1" applyProtection="1">
      <alignment horizontal="left" vertical="center" wrapText="1"/>
      <protection locked="0"/>
    </xf>
    <xf numFmtId="0" fontId="15" fillId="26" borderId="42" xfId="0" applyFont="1" applyFill="1" applyBorder="1" applyAlignment="1" applyProtection="1">
      <alignment horizontal="left" vertical="center" wrapText="1"/>
      <protection locked="0"/>
    </xf>
    <xf numFmtId="0" fontId="15" fillId="26" borderId="43" xfId="0" applyFont="1" applyFill="1" applyBorder="1" applyAlignment="1" applyProtection="1">
      <alignment horizontal="left" vertical="center" wrapText="1"/>
      <protection locked="0"/>
    </xf>
    <xf numFmtId="0" fontId="45" fillId="26" borderId="151" xfId="0" applyFont="1" applyFill="1" applyBorder="1" applyAlignment="1" applyProtection="1">
      <alignment horizontal="right" vertical="center"/>
      <protection locked="0"/>
    </xf>
    <xf numFmtId="0" fontId="45" fillId="26" borderId="102" xfId="0" applyFont="1" applyFill="1" applyBorder="1" applyAlignment="1" applyProtection="1">
      <alignment horizontal="right" vertical="center"/>
      <protection locked="0"/>
    </xf>
    <xf numFmtId="0" fontId="45" fillId="26" borderId="118" xfId="0" applyFont="1" applyFill="1" applyBorder="1" applyAlignment="1" applyProtection="1">
      <alignment horizontal="right" vertical="center"/>
      <protection locked="0"/>
    </xf>
    <xf numFmtId="0" fontId="108" fillId="0" borderId="123" xfId="0" quotePrefix="1" applyFont="1" applyBorder="1" applyAlignment="1" applyProtection="1">
      <alignment horizontal="center"/>
      <protection locked="0"/>
    </xf>
    <xf numFmtId="0" fontId="108" fillId="0" borderId="114" xfId="0" quotePrefix="1" applyFont="1" applyBorder="1" applyAlignment="1" applyProtection="1">
      <alignment horizontal="center"/>
      <protection locked="0"/>
    </xf>
    <xf numFmtId="0" fontId="15" fillId="26" borderId="123" xfId="0" applyFont="1" applyFill="1" applyBorder="1" applyAlignment="1" applyProtection="1">
      <alignment horizontal="right" vertical="center"/>
      <protection locked="0"/>
    </xf>
    <xf numFmtId="0" fontId="15" fillId="26" borderId="122" xfId="0" applyFont="1" applyFill="1" applyBorder="1" applyAlignment="1" applyProtection="1">
      <alignment horizontal="left" vertical="center" wrapText="1"/>
      <protection locked="0"/>
    </xf>
    <xf numFmtId="0" fontId="15" fillId="26" borderId="123" xfId="0" applyFont="1" applyFill="1" applyBorder="1" applyAlignment="1" applyProtection="1">
      <alignment horizontal="left" vertical="center" wrapText="1"/>
      <protection locked="0"/>
    </xf>
    <xf numFmtId="0" fontId="46" fillId="0" borderId="113" xfId="0" applyFont="1" applyBorder="1" applyAlignment="1" applyProtection="1">
      <alignment horizontal="left" vertical="center" wrapText="1"/>
      <protection locked="0"/>
    </xf>
    <xf numFmtId="0" fontId="46" fillId="0" borderId="114" xfId="0" applyFont="1" applyBorder="1" applyAlignment="1" applyProtection="1">
      <alignment horizontal="left" vertical="center" wrapText="1"/>
      <protection locked="0"/>
    </xf>
    <xf numFmtId="0" fontId="46" fillId="0" borderId="89" xfId="0" applyFont="1" applyBorder="1" applyAlignment="1" applyProtection="1">
      <alignment horizontal="center" vertical="center"/>
      <protection locked="0"/>
    </xf>
    <xf numFmtId="0" fontId="15" fillId="26" borderId="106" xfId="0" applyFont="1" applyFill="1" applyBorder="1" applyAlignment="1" applyProtection="1">
      <alignment horizontal="center" vertical="center" wrapText="1"/>
      <protection locked="0"/>
    </xf>
    <xf numFmtId="0" fontId="15" fillId="26" borderId="148" xfId="0" applyFont="1" applyFill="1" applyBorder="1" applyAlignment="1" applyProtection="1">
      <alignment horizontal="center" vertical="center" wrapText="1"/>
      <protection locked="0"/>
    </xf>
    <xf numFmtId="1" fontId="46" fillId="0" borderId="78" xfId="0" quotePrefix="1" applyNumberFormat="1" applyFont="1" applyFill="1" applyBorder="1" applyAlignment="1" applyProtection="1">
      <alignment horizontal="center" vertical="center"/>
      <protection locked="0"/>
    </xf>
    <xf numFmtId="0" fontId="15" fillId="26" borderId="105" xfId="0" applyFont="1" applyFill="1" applyBorder="1" applyAlignment="1" applyProtection="1">
      <alignment horizontal="center" vertical="center" wrapText="1"/>
      <protection locked="0"/>
    </xf>
    <xf numFmtId="0" fontId="15" fillId="26" borderId="99" xfId="0" applyFont="1" applyFill="1" applyBorder="1" applyAlignment="1" applyProtection="1">
      <alignment horizontal="center" vertical="center" wrapText="1"/>
      <protection locked="0"/>
    </xf>
    <xf numFmtId="0" fontId="15" fillId="0" borderId="90" xfId="0" applyFont="1" applyBorder="1" applyAlignment="1" applyProtection="1">
      <alignment horizontal="center" vertical="center"/>
      <protection locked="0"/>
    </xf>
    <xf numFmtId="0" fontId="45" fillId="26" borderId="141" xfId="0" applyFont="1" applyFill="1" applyBorder="1" applyAlignment="1" applyProtection="1">
      <alignment horizontal="center" vertical="center"/>
      <protection locked="0"/>
    </xf>
    <xf numFmtId="0" fontId="45" fillId="26" borderId="152" xfId="0" applyFont="1" applyFill="1" applyBorder="1" applyAlignment="1" applyProtection="1">
      <alignment horizontal="center" vertical="center"/>
      <protection locked="0"/>
    </xf>
    <xf numFmtId="0" fontId="45" fillId="26" borderId="150" xfId="0" applyFont="1" applyFill="1" applyBorder="1" applyAlignment="1" applyProtection="1">
      <alignment horizontal="center" vertical="center"/>
      <protection locked="0"/>
    </xf>
    <xf numFmtId="0" fontId="108" fillId="0" borderId="140" xfId="0" quotePrefix="1" applyFont="1" applyBorder="1" applyAlignment="1" applyProtection="1">
      <alignment horizontal="center"/>
      <protection locked="0"/>
    </xf>
    <xf numFmtId="0" fontId="108" fillId="0" borderId="153" xfId="0" quotePrefix="1" applyFont="1" applyBorder="1" applyAlignment="1" applyProtection="1">
      <alignment horizontal="center"/>
      <protection locked="0"/>
    </xf>
    <xf numFmtId="0" fontId="108" fillId="0" borderId="144" xfId="0" quotePrefix="1" applyFont="1" applyBorder="1" applyAlignment="1" applyProtection="1">
      <alignment horizontal="center"/>
      <protection locked="0"/>
    </xf>
    <xf numFmtId="0" fontId="108" fillId="0" borderId="154" xfId="0" quotePrefix="1" applyFont="1" applyBorder="1" applyAlignment="1" applyProtection="1">
      <alignment horizontal="center"/>
      <protection locked="0"/>
    </xf>
    <xf numFmtId="0" fontId="108" fillId="0" borderId="127" xfId="0" quotePrefix="1" applyFont="1" applyBorder="1" applyAlignment="1" applyProtection="1">
      <alignment horizontal="center"/>
      <protection locked="0"/>
    </xf>
    <xf numFmtId="0" fontId="108" fillId="0" borderId="146" xfId="0" quotePrefix="1" applyFont="1" applyBorder="1" applyAlignment="1" applyProtection="1">
      <alignment horizontal="center"/>
      <protection locked="0"/>
    </xf>
    <xf numFmtId="0" fontId="15" fillId="26" borderId="122" xfId="0" applyFont="1" applyFill="1" applyBorder="1" applyAlignment="1" applyProtection="1">
      <alignment horizontal="center" vertical="center" wrapText="1"/>
      <protection locked="0"/>
    </xf>
    <xf numFmtId="0" fontId="15" fillId="26" borderId="123" xfId="0" applyFont="1" applyFill="1" applyBorder="1" applyAlignment="1" applyProtection="1">
      <alignment horizontal="center" vertical="center" wrapText="1"/>
      <protection locked="0"/>
    </xf>
    <xf numFmtId="0" fontId="15" fillId="26" borderId="140" xfId="0" applyFont="1" applyFill="1" applyBorder="1" applyAlignment="1" applyProtection="1">
      <alignment horizontal="center" vertical="center"/>
      <protection locked="0"/>
    </xf>
    <xf numFmtId="0" fontId="15" fillId="26" borderId="153" xfId="0" applyFont="1" applyFill="1" applyBorder="1" applyAlignment="1" applyProtection="1">
      <alignment horizontal="center" vertical="center"/>
      <protection locked="0"/>
    </xf>
    <xf numFmtId="0" fontId="15" fillId="26" borderId="144" xfId="0" applyFont="1" applyFill="1" applyBorder="1" applyAlignment="1" applyProtection="1">
      <alignment horizontal="center" vertical="center"/>
      <protection locked="0"/>
    </xf>
    <xf numFmtId="0" fontId="83" fillId="0" borderId="19" xfId="0" applyFont="1" applyBorder="1" applyAlignment="1" applyProtection="1">
      <alignment horizontal="center"/>
      <protection locked="0"/>
    </xf>
    <xf numFmtId="0" fontId="83" fillId="0" borderId="78" xfId="0" applyFont="1" applyBorder="1" applyAlignment="1" applyProtection="1">
      <alignment horizontal="center"/>
      <protection locked="0"/>
    </xf>
    <xf numFmtId="0" fontId="83" fillId="0" borderId="21" xfId="0" applyFont="1" applyBorder="1" applyAlignment="1" applyProtection="1">
      <alignment horizontal="center"/>
      <protection locked="0"/>
    </xf>
    <xf numFmtId="0" fontId="83" fillId="0" borderId="100" xfId="0" applyFont="1" applyBorder="1" applyAlignment="1" applyProtection="1">
      <alignment horizontal="center"/>
      <protection locked="0"/>
    </xf>
    <xf numFmtId="0" fontId="83" fillId="0" borderId="105" xfId="0" applyFont="1" applyBorder="1" applyAlignment="1" applyProtection="1">
      <alignment horizontal="center"/>
      <protection locked="0"/>
    </xf>
    <xf numFmtId="0" fontId="83" fillId="0" borderId="99" xfId="0" applyFont="1" applyBorder="1" applyAlignment="1" applyProtection="1">
      <alignment horizontal="center"/>
      <protection locked="0"/>
    </xf>
    <xf numFmtId="2" fontId="31" fillId="26" borderId="104" xfId="0" applyNumberFormat="1" applyFont="1" applyFill="1" applyBorder="1" applyAlignment="1" applyProtection="1">
      <alignment horizontal="right" vertical="center"/>
      <protection locked="0"/>
    </xf>
    <xf numFmtId="2" fontId="31" fillId="26" borderId="108" xfId="0" applyNumberFormat="1" applyFont="1" applyFill="1" applyBorder="1" applyAlignment="1" applyProtection="1">
      <alignment horizontal="right" vertical="center"/>
      <protection locked="0"/>
    </xf>
    <xf numFmtId="2" fontId="31" fillId="26" borderId="101" xfId="0" applyNumberFormat="1" applyFont="1" applyFill="1" applyBorder="1" applyAlignment="1" applyProtection="1">
      <alignment horizontal="right" vertical="center"/>
      <protection locked="0"/>
    </xf>
    <xf numFmtId="2" fontId="99" fillId="0" borderId="76" xfId="0" quotePrefix="1" applyNumberFormat="1" applyFont="1" applyFill="1" applyBorder="1" applyAlignment="1" applyProtection="1">
      <alignment horizontal="center" vertical="center"/>
      <protection locked="0"/>
    </xf>
    <xf numFmtId="2" fontId="99" fillId="0" borderId="93" xfId="0" quotePrefix="1" applyNumberFormat="1" applyFont="1" applyFill="1" applyBorder="1" applyAlignment="1" applyProtection="1">
      <alignment horizontal="center" vertical="center"/>
      <protection locked="0"/>
    </xf>
    <xf numFmtId="2" fontId="99" fillId="0" borderId="79" xfId="0" quotePrefix="1" applyNumberFormat="1" applyFont="1" applyFill="1" applyBorder="1" applyAlignment="1" applyProtection="1">
      <alignment horizontal="center" vertical="center"/>
      <protection locked="0"/>
    </xf>
    <xf numFmtId="0" fontId="31" fillId="26" borderId="85" xfId="0" applyFont="1" applyFill="1" applyBorder="1" applyAlignment="1" applyProtection="1">
      <alignment horizontal="right" vertical="center" wrapText="1"/>
      <protection locked="0"/>
    </xf>
    <xf numFmtId="0" fontId="31" fillId="26" borderId="78" xfId="0" applyFont="1" applyFill="1" applyBorder="1" applyAlignment="1" applyProtection="1">
      <alignment horizontal="right" vertical="center" wrapText="1"/>
      <protection locked="0"/>
    </xf>
    <xf numFmtId="0" fontId="31" fillId="26" borderId="21" xfId="0" applyFont="1" applyFill="1" applyBorder="1" applyAlignment="1" applyProtection="1">
      <alignment horizontal="right" vertical="center" wrapText="1"/>
      <protection locked="0"/>
    </xf>
    <xf numFmtId="2" fontId="31" fillId="26" borderId="85" xfId="0" applyNumberFormat="1" applyFont="1" applyFill="1" applyBorder="1" applyAlignment="1" applyProtection="1">
      <alignment horizontal="right" vertical="center"/>
      <protection locked="0"/>
    </xf>
    <xf numFmtId="2" fontId="31" fillId="26" borderId="78" xfId="0" applyNumberFormat="1" applyFont="1" applyFill="1" applyBorder="1" applyAlignment="1" applyProtection="1">
      <alignment horizontal="right" vertical="center"/>
      <protection locked="0"/>
    </xf>
    <xf numFmtId="2" fontId="31" fillId="26" borderId="21" xfId="0" applyNumberFormat="1" applyFont="1" applyFill="1" applyBorder="1" applyAlignment="1" applyProtection="1">
      <alignment horizontal="right" vertical="center"/>
      <protection locked="0"/>
    </xf>
    <xf numFmtId="164" fontId="99" fillId="0" borderId="76" xfId="0" quotePrefix="1" applyNumberFormat="1" applyFont="1" applyFill="1" applyBorder="1" applyAlignment="1" applyProtection="1">
      <alignment horizontal="center" vertical="center"/>
      <protection locked="0"/>
    </xf>
    <xf numFmtId="164" fontId="99" fillId="0" borderId="93" xfId="0" quotePrefix="1" applyNumberFormat="1" applyFont="1" applyFill="1" applyBorder="1" applyAlignment="1" applyProtection="1">
      <alignment horizontal="center" vertical="center"/>
      <protection locked="0"/>
    </xf>
    <xf numFmtId="164" fontId="99" fillId="0" borderId="79" xfId="0" applyNumberFormat="1" applyFont="1" applyFill="1" applyBorder="1" applyAlignment="1" applyProtection="1">
      <alignment horizontal="center" vertical="center"/>
      <protection locked="0"/>
    </xf>
    <xf numFmtId="0" fontId="99" fillId="0" borderId="91" xfId="0" applyFont="1" applyFill="1" applyBorder="1" applyAlignment="1" applyProtection="1">
      <alignment horizontal="center" vertical="center"/>
      <protection locked="0"/>
    </xf>
    <xf numFmtId="0" fontId="99" fillId="0" borderId="37" xfId="0" applyFont="1" applyFill="1" applyBorder="1" applyAlignment="1" applyProtection="1">
      <alignment horizontal="center" vertical="center"/>
      <protection locked="0"/>
    </xf>
    <xf numFmtId="0" fontId="99" fillId="0" borderId="115" xfId="0" applyFont="1" applyFill="1" applyBorder="1" applyAlignment="1" applyProtection="1">
      <alignment horizontal="center" vertical="center"/>
      <protection locked="0"/>
    </xf>
    <xf numFmtId="164" fontId="46" fillId="0" borderId="76" xfId="0" quotePrefix="1" applyNumberFormat="1" applyFont="1" applyFill="1" applyBorder="1" applyAlignment="1" applyProtection="1">
      <alignment horizontal="center" vertical="center"/>
      <protection locked="0"/>
    </xf>
    <xf numFmtId="164" fontId="46" fillId="0" borderId="93" xfId="0" quotePrefix="1" applyNumberFormat="1" applyFont="1" applyFill="1" applyBorder="1" applyAlignment="1" applyProtection="1">
      <alignment horizontal="center" vertical="center"/>
      <protection locked="0"/>
    </xf>
    <xf numFmtId="164" fontId="46" fillId="0" borderId="79" xfId="0" quotePrefix="1" applyNumberFormat="1" applyFont="1" applyFill="1" applyBorder="1" applyAlignment="1" applyProtection="1">
      <alignment horizontal="center" vertical="center"/>
      <protection locked="0"/>
    </xf>
    <xf numFmtId="0" fontId="99" fillId="0" borderId="80" xfId="0" applyFont="1" applyFill="1" applyBorder="1" applyAlignment="1" applyProtection="1">
      <alignment horizontal="left" vertical="center" wrapText="1"/>
      <protection locked="0"/>
    </xf>
    <xf numFmtId="0" fontId="99" fillId="0" borderId="10" xfId="0" applyFont="1" applyFill="1" applyBorder="1" applyAlignment="1" applyProtection="1">
      <alignment horizontal="left" vertical="center" wrapText="1"/>
      <protection locked="0"/>
    </xf>
    <xf numFmtId="0" fontId="99" fillId="0" borderId="95" xfId="0" applyFont="1" applyFill="1" applyBorder="1" applyAlignment="1" applyProtection="1">
      <alignment horizontal="left" vertical="center" wrapText="1"/>
      <protection locked="0"/>
    </xf>
    <xf numFmtId="0" fontId="99" fillId="0" borderId="17" xfId="0" applyFont="1" applyFill="1" applyBorder="1" applyAlignment="1" applyProtection="1">
      <alignment horizontal="center" vertical="center" wrapText="1"/>
      <protection locked="0"/>
    </xf>
    <xf numFmtId="0" fontId="99" fillId="0" borderId="19" xfId="0" applyFont="1" applyFill="1" applyBorder="1" applyAlignment="1" applyProtection="1">
      <alignment horizontal="left" vertical="center" wrapText="1"/>
      <protection locked="0"/>
    </xf>
    <xf numFmtId="0" fontId="99" fillId="0" borderId="78" xfId="0" applyFont="1" applyFill="1" applyBorder="1" applyAlignment="1" applyProtection="1">
      <alignment horizontal="left" vertical="center" wrapText="1"/>
      <protection locked="0"/>
    </xf>
    <xf numFmtId="164" fontId="99" fillId="0" borderId="93" xfId="0" applyNumberFormat="1" applyFont="1" applyFill="1" applyBorder="1" applyAlignment="1" applyProtection="1">
      <alignment horizontal="center" vertical="center"/>
      <protection locked="0"/>
    </xf>
    <xf numFmtId="164" fontId="46" fillId="0" borderId="76" xfId="0" applyNumberFormat="1" applyFont="1" applyFill="1" applyBorder="1" applyAlignment="1" applyProtection="1">
      <alignment horizontal="center" vertical="center"/>
      <protection locked="0"/>
    </xf>
    <xf numFmtId="164" fontId="46" fillId="0" borderId="79" xfId="0" applyNumberFormat="1" applyFont="1" applyFill="1" applyBorder="1" applyAlignment="1" applyProtection="1">
      <alignment horizontal="center" vertical="center"/>
      <protection locked="0"/>
    </xf>
    <xf numFmtId="164" fontId="99" fillId="0" borderId="79" xfId="0" quotePrefix="1" applyNumberFormat="1" applyFont="1" applyFill="1" applyBorder="1" applyAlignment="1" applyProtection="1">
      <alignment horizontal="center" vertical="center"/>
      <protection locked="0"/>
    </xf>
    <xf numFmtId="0" fontId="46" fillId="0" borderId="12" xfId="0" applyFont="1" applyFill="1" applyBorder="1" applyAlignment="1" applyProtection="1">
      <alignment horizontal="center" vertical="center" wrapText="1"/>
      <protection locked="0"/>
    </xf>
    <xf numFmtId="0" fontId="46" fillId="0" borderId="15" xfId="0" applyFont="1" applyFill="1" applyBorder="1" applyAlignment="1" applyProtection="1">
      <alignment horizontal="center" vertical="center" wrapText="1"/>
      <protection locked="0"/>
    </xf>
    <xf numFmtId="0" fontId="45" fillId="0" borderId="12" xfId="0" applyFont="1" applyFill="1" applyBorder="1" applyAlignment="1" applyProtection="1">
      <alignment horizontal="center" vertical="center" wrapText="1"/>
      <protection locked="0"/>
    </xf>
    <xf numFmtId="0" fontId="45" fillId="0" borderId="15" xfId="0" applyFont="1" applyFill="1" applyBorder="1" applyAlignment="1" applyProtection="1">
      <alignment horizontal="center" vertical="center" wrapText="1"/>
      <protection locked="0"/>
    </xf>
    <xf numFmtId="1" fontId="15" fillId="26" borderId="12" xfId="0" applyNumberFormat="1" applyFont="1" applyFill="1" applyBorder="1" applyAlignment="1" applyProtection="1">
      <alignment horizontal="center" vertical="center"/>
      <protection locked="0"/>
    </xf>
    <xf numFmtId="1" fontId="15" fillId="26" borderId="15" xfId="0" applyNumberFormat="1" applyFont="1" applyFill="1" applyBorder="1" applyAlignment="1" applyProtection="1">
      <alignment horizontal="center" vertical="center"/>
      <protection locked="0"/>
    </xf>
    <xf numFmtId="0" fontId="46" fillId="0" borderId="12" xfId="0" applyFont="1" applyFill="1" applyBorder="1" applyAlignment="1" applyProtection="1">
      <alignment horizontal="center" vertical="center"/>
      <protection locked="0"/>
    </xf>
    <xf numFmtId="0" fontId="46" fillId="0" borderId="15" xfId="0" applyFont="1" applyFill="1" applyBorder="1" applyAlignment="1" applyProtection="1">
      <alignment horizontal="center" vertical="center"/>
      <protection locked="0"/>
    </xf>
    <xf numFmtId="0" fontId="15" fillId="26" borderId="43" xfId="0" applyFont="1" applyFill="1" applyBorder="1" applyAlignment="1" applyProtection="1">
      <alignment horizontal="center" vertical="center"/>
      <protection locked="0"/>
    </xf>
    <xf numFmtId="0" fontId="13" fillId="26" borderId="44" xfId="0" applyFont="1" applyFill="1" applyBorder="1" applyAlignment="1" applyProtection="1">
      <alignment horizontal="center" vertical="center"/>
      <protection locked="0"/>
    </xf>
    <xf numFmtId="0" fontId="13" fillId="26" borderId="45" xfId="0" applyFont="1" applyFill="1" applyBorder="1" applyAlignment="1" applyProtection="1">
      <alignment horizontal="center" vertical="center"/>
      <protection locked="0"/>
    </xf>
    <xf numFmtId="0" fontId="15" fillId="0" borderId="101" xfId="0" applyFont="1" applyBorder="1" applyAlignment="1" applyProtection="1">
      <alignment horizontal="center" vertical="center"/>
      <protection locked="0"/>
    </xf>
    <xf numFmtId="0" fontId="15" fillId="0" borderId="99" xfId="0" applyFont="1" applyBorder="1" applyAlignment="1" applyProtection="1">
      <alignment horizontal="center" vertical="center"/>
      <protection locked="0"/>
    </xf>
    <xf numFmtId="0" fontId="15" fillId="26" borderId="123" xfId="0" applyFont="1" applyFill="1" applyBorder="1" applyAlignment="1" applyProtection="1">
      <alignment horizontal="center"/>
      <protection locked="0"/>
    </xf>
    <xf numFmtId="0" fontId="15" fillId="26" borderId="11" xfId="0" applyFont="1" applyFill="1" applyBorder="1" applyAlignment="1" applyProtection="1">
      <alignment horizontal="right" vertical="center"/>
      <protection locked="0"/>
    </xf>
    <xf numFmtId="0" fontId="15" fillId="26" borderId="12" xfId="0" applyFont="1" applyFill="1" applyBorder="1" applyAlignment="1" applyProtection="1">
      <alignment horizontal="right" vertical="center"/>
      <protection locked="0"/>
    </xf>
    <xf numFmtId="0" fontId="15" fillId="26" borderId="98" xfId="0" applyFont="1" applyFill="1" applyBorder="1" applyAlignment="1" applyProtection="1">
      <alignment horizontal="right" vertical="center"/>
      <protection locked="0"/>
    </xf>
    <xf numFmtId="0" fontId="99" fillId="0" borderId="12" xfId="0" applyFont="1" applyBorder="1" applyAlignment="1" applyProtection="1">
      <alignment horizontal="center" vertical="center" wrapText="1"/>
      <protection locked="0"/>
    </xf>
    <xf numFmtId="0" fontId="99" fillId="0" borderId="15" xfId="0" applyFont="1" applyBorder="1" applyAlignment="1" applyProtection="1">
      <alignment horizontal="center" vertical="center" wrapText="1"/>
      <protection locked="0"/>
    </xf>
    <xf numFmtId="0" fontId="31" fillId="26" borderId="89" xfId="0" applyFont="1" applyFill="1" applyBorder="1" applyAlignment="1" applyProtection="1">
      <alignment horizontal="center" vertical="center" wrapText="1"/>
      <protection locked="0"/>
    </xf>
    <xf numFmtId="0" fontId="58" fillId="26" borderId="12" xfId="0" applyFont="1" applyFill="1" applyBorder="1" applyAlignment="1" applyProtection="1">
      <alignment horizontal="center" vertical="center" wrapText="1"/>
      <protection locked="0"/>
    </xf>
    <xf numFmtId="0" fontId="58" fillId="26" borderId="15" xfId="0" applyFont="1" applyFill="1" applyBorder="1" applyAlignment="1" applyProtection="1">
      <alignment horizontal="center" vertical="center" wrapText="1"/>
      <protection locked="0"/>
    </xf>
    <xf numFmtId="0" fontId="99" fillId="22" borderId="12" xfId="0" applyFont="1" applyFill="1" applyBorder="1" applyAlignment="1" applyProtection="1">
      <alignment horizontal="left" vertical="center"/>
      <protection locked="0"/>
    </xf>
    <xf numFmtId="0" fontId="99" fillId="22" borderId="15" xfId="0" applyFont="1" applyFill="1" applyBorder="1" applyAlignment="1" applyProtection="1">
      <alignment horizontal="left" vertical="center"/>
      <protection locked="0"/>
    </xf>
    <xf numFmtId="0" fontId="58" fillId="26" borderId="11" xfId="0" applyFont="1" applyFill="1" applyBorder="1" applyAlignment="1" applyProtection="1">
      <alignment horizontal="center" vertical="center"/>
      <protection locked="0"/>
    </xf>
    <xf numFmtId="0" fontId="58" fillId="26" borderId="12" xfId="0" applyFont="1" applyFill="1" applyBorder="1" applyAlignment="1" applyProtection="1">
      <alignment vertical="center"/>
      <protection locked="0"/>
    </xf>
    <xf numFmtId="0" fontId="31" fillId="26" borderId="12" xfId="0" applyFont="1" applyFill="1" applyBorder="1" applyAlignment="1" applyProtection="1">
      <alignment horizontal="right" vertical="center"/>
      <protection locked="0"/>
    </xf>
    <xf numFmtId="0" fontId="58" fillId="26" borderId="12" xfId="0" applyFont="1" applyFill="1" applyBorder="1" applyAlignment="1" applyProtection="1">
      <alignment horizontal="right" vertical="center"/>
      <protection locked="0"/>
    </xf>
    <xf numFmtId="2" fontId="99" fillId="0" borderId="11" xfId="0" applyNumberFormat="1" applyFont="1" applyFill="1" applyBorder="1" applyAlignment="1" applyProtection="1">
      <alignment horizontal="center" vertical="center"/>
      <protection locked="0"/>
    </xf>
    <xf numFmtId="0" fontId="99" fillId="0" borderId="11" xfId="0" applyFont="1" applyBorder="1" applyAlignment="1" applyProtection="1">
      <alignment horizontal="center" vertical="center"/>
      <protection locked="0"/>
    </xf>
    <xf numFmtId="0" fontId="99" fillId="0" borderId="12" xfId="0" applyFont="1" applyFill="1" applyBorder="1" applyAlignment="1" applyProtection="1">
      <alignment horizontal="center" vertical="center"/>
      <protection locked="0"/>
    </xf>
    <xf numFmtId="0" fontId="99" fillId="0" borderId="15" xfId="0" applyFont="1" applyFill="1" applyBorder="1" applyAlignment="1" applyProtection="1">
      <alignment horizontal="center" vertical="center"/>
      <protection locked="0"/>
    </xf>
    <xf numFmtId="0" fontId="46" fillId="0" borderId="105" xfId="42" applyFont="1" applyBorder="1" applyAlignment="1" applyProtection="1">
      <alignment horizontal="left" vertical="center"/>
      <protection locked="0"/>
    </xf>
    <xf numFmtId="0" fontId="46" fillId="0" borderId="99" xfId="42" applyFont="1" applyBorder="1" applyAlignment="1" applyProtection="1">
      <alignment horizontal="left" vertical="center"/>
      <protection locked="0"/>
    </xf>
    <xf numFmtId="0" fontId="31" fillId="26" borderId="98" xfId="0" applyFont="1" applyFill="1" applyBorder="1" applyAlignment="1" applyProtection="1">
      <alignment horizontal="right" vertical="center"/>
      <protection locked="0"/>
    </xf>
    <xf numFmtId="0" fontId="58" fillId="26" borderId="44" xfId="0" applyFont="1" applyFill="1" applyBorder="1" applyAlignment="1" applyProtection="1">
      <alignment horizontal="right" vertical="center"/>
      <protection locked="0"/>
    </xf>
    <xf numFmtId="0" fontId="95" fillId="0" borderId="0" xfId="0" applyFont="1" applyBorder="1" applyAlignment="1" applyProtection="1">
      <alignment horizontal="left"/>
      <protection locked="0"/>
    </xf>
    <xf numFmtId="0" fontId="58" fillId="26" borderId="44" xfId="0" applyFont="1" applyFill="1" applyBorder="1" applyAlignment="1" applyProtection="1">
      <alignment horizontal="center" vertical="center" wrapText="1"/>
      <protection locked="0"/>
    </xf>
    <xf numFmtId="0" fontId="58" fillId="26" borderId="45" xfId="0" applyFont="1" applyFill="1" applyBorder="1" applyAlignment="1" applyProtection="1">
      <alignment horizontal="center" vertical="center" wrapText="1"/>
      <protection locked="0"/>
    </xf>
    <xf numFmtId="0" fontId="0" fillId="0" borderId="105" xfId="0" applyBorder="1" applyAlignment="1">
      <alignment horizontal="center"/>
    </xf>
    <xf numFmtId="0" fontId="0" fillId="0" borderId="99" xfId="0" applyBorder="1" applyAlignment="1">
      <alignment horizontal="center"/>
    </xf>
    <xf numFmtId="0" fontId="45" fillId="26" borderId="43" xfId="0" applyFont="1" applyFill="1" applyBorder="1" applyAlignment="1" applyProtection="1">
      <alignment horizontal="center" vertical="center"/>
      <protection locked="0"/>
    </xf>
    <xf numFmtId="0" fontId="15" fillId="26" borderId="123" xfId="0" applyFont="1" applyFill="1" applyBorder="1" applyAlignment="1" applyProtection="1">
      <alignment horizontal="center" vertical="center"/>
      <protection locked="0"/>
    </xf>
    <xf numFmtId="0" fontId="46" fillId="0" borderId="78" xfId="42" applyFont="1" applyBorder="1" applyAlignment="1" applyProtection="1">
      <alignment horizontal="left" vertical="center"/>
      <protection locked="0"/>
    </xf>
    <xf numFmtId="0" fontId="46" fillId="0" borderId="21" xfId="42" applyFont="1" applyBorder="1" applyAlignment="1" applyProtection="1">
      <alignment horizontal="left" vertical="center"/>
      <protection locked="0"/>
    </xf>
    <xf numFmtId="0" fontId="0" fillId="0" borderId="78" xfId="0" applyBorder="1" applyAlignment="1">
      <alignment horizontal="center"/>
    </xf>
    <xf numFmtId="0" fontId="0" fillId="0" borderId="21" xfId="0" applyBorder="1" applyAlignment="1">
      <alignment horizontal="center"/>
    </xf>
    <xf numFmtId="164" fontId="106" fillId="0" borderId="97" xfId="0" applyNumberFormat="1" applyFont="1" applyBorder="1" applyAlignment="1" applyProtection="1">
      <alignment horizontal="center" vertical="center"/>
      <protection locked="0"/>
    </xf>
    <xf numFmtId="164" fontId="106" fillId="0" borderId="89" xfId="0" applyNumberFormat="1" applyFont="1" applyBorder="1" applyAlignment="1" applyProtection="1">
      <alignment horizontal="center" vertical="center"/>
      <protection locked="0"/>
    </xf>
    <xf numFmtId="0" fontId="31" fillId="26" borderId="90" xfId="0" applyFont="1" applyFill="1" applyBorder="1" applyAlignment="1" applyProtection="1">
      <alignment horizontal="center" vertical="center" wrapText="1"/>
      <protection locked="0"/>
    </xf>
    <xf numFmtId="0" fontId="31" fillId="26" borderId="12" xfId="0" applyFont="1" applyFill="1" applyBorder="1" applyAlignment="1" applyProtection="1">
      <alignment horizontal="center" vertical="center" wrapText="1"/>
      <protection locked="0"/>
    </xf>
    <xf numFmtId="0" fontId="31" fillId="26" borderId="15" xfId="0" applyFont="1" applyFill="1" applyBorder="1" applyAlignment="1" applyProtection="1">
      <alignment horizontal="center" vertical="center" wrapText="1"/>
      <protection locked="0"/>
    </xf>
    <xf numFmtId="2" fontId="31" fillId="26" borderId="97" xfId="0" applyNumberFormat="1" applyFont="1" applyFill="1" applyBorder="1" applyAlignment="1" applyProtection="1">
      <alignment horizontal="center" vertical="center" wrapText="1"/>
      <protection locked="0"/>
    </xf>
    <xf numFmtId="2" fontId="31" fillId="26" borderId="11" xfId="0" applyNumberFormat="1" applyFont="1" applyFill="1" applyBorder="1" applyAlignment="1" applyProtection="1">
      <alignment horizontal="center" vertical="center" wrapText="1"/>
      <protection locked="0"/>
    </xf>
    <xf numFmtId="0" fontId="99" fillId="22" borderId="12" xfId="0" applyFont="1" applyFill="1" applyBorder="1" applyAlignment="1" applyProtection="1">
      <alignment vertical="center"/>
      <protection locked="0"/>
    </xf>
    <xf numFmtId="0" fontId="99" fillId="0" borderId="19" xfId="0" applyFont="1" applyBorder="1" applyAlignment="1" applyProtection="1">
      <alignment vertical="center"/>
      <protection locked="0"/>
    </xf>
    <xf numFmtId="164" fontId="99" fillId="0" borderId="11" xfId="0" applyNumberFormat="1" applyFont="1" applyFill="1" applyBorder="1" applyAlignment="1" applyProtection="1">
      <alignment horizontal="center" vertical="center"/>
      <protection locked="0"/>
    </xf>
    <xf numFmtId="0" fontId="99" fillId="22" borderId="19" xfId="0" applyFont="1" applyFill="1" applyBorder="1" applyAlignment="1" applyProtection="1">
      <alignment vertical="center"/>
      <protection locked="0"/>
    </xf>
    <xf numFmtId="0" fontId="99" fillId="0" borderId="78" xfId="0" applyFont="1" applyBorder="1" applyAlignment="1" applyProtection="1">
      <alignment vertical="center"/>
      <protection locked="0"/>
    </xf>
    <xf numFmtId="2" fontId="46" fillId="0" borderId="12" xfId="0" applyNumberFormat="1" applyFont="1" applyFill="1" applyBorder="1" applyAlignment="1" applyProtection="1">
      <alignment horizontal="right" vertical="center"/>
      <protection locked="0"/>
    </xf>
    <xf numFmtId="0" fontId="99" fillId="0" borderId="12" xfId="0" applyFont="1" applyBorder="1" applyAlignment="1" applyProtection="1">
      <alignment horizontal="right" vertical="center"/>
      <protection locked="0"/>
    </xf>
    <xf numFmtId="0" fontId="46" fillId="0" borderId="12" xfId="0" applyFont="1" applyBorder="1" applyAlignment="1" applyProtection="1">
      <alignment horizontal="center" vertical="center" wrapText="1"/>
      <protection locked="0"/>
    </xf>
    <xf numFmtId="0" fontId="46" fillId="0" borderId="15" xfId="0" applyFont="1" applyBorder="1" applyAlignment="1" applyProtection="1">
      <alignment horizontal="center" vertical="center" wrapText="1"/>
      <protection locked="0"/>
    </xf>
    <xf numFmtId="2" fontId="99" fillId="0" borderId="11" xfId="0" applyNumberFormat="1" applyFont="1" applyFill="1" applyBorder="1" applyAlignment="1" applyProtection="1">
      <alignment horizontal="center" vertical="center" wrapText="1"/>
      <protection locked="0"/>
    </xf>
    <xf numFmtId="0" fontId="99" fillId="22" borderId="19" xfId="0" applyFont="1" applyFill="1" applyBorder="1" applyAlignment="1" applyProtection="1">
      <alignment horizontal="left" vertical="center"/>
      <protection locked="0"/>
    </xf>
    <xf numFmtId="0" fontId="99" fillId="0" borderId="78" xfId="0" applyFont="1" applyBorder="1" applyAlignment="1" applyProtection="1">
      <alignment horizontal="left" vertical="center"/>
      <protection locked="0"/>
    </xf>
    <xf numFmtId="0" fontId="15" fillId="26" borderId="157" xfId="0" applyFont="1" applyFill="1" applyBorder="1" applyAlignment="1" applyProtection="1">
      <alignment horizontal="center" vertical="center" wrapText="1"/>
      <protection locked="0"/>
    </xf>
    <xf numFmtId="0" fontId="0" fillId="0" borderId="161" xfId="0" applyBorder="1" applyAlignment="1">
      <alignment horizontal="center" vertical="center" wrapText="1"/>
    </xf>
    <xf numFmtId="0" fontId="0" fillId="0" borderId="158" xfId="0" applyBorder="1" applyAlignment="1">
      <alignment horizontal="center" vertical="center" wrapText="1"/>
    </xf>
    <xf numFmtId="0" fontId="99" fillId="0" borderId="91" xfId="0" applyFont="1" applyBorder="1" applyAlignment="1" applyProtection="1">
      <alignment horizontal="left" vertical="center"/>
      <protection locked="0"/>
    </xf>
    <xf numFmtId="0" fontId="99" fillId="0" borderId="117" xfId="0" applyFont="1" applyBorder="1" applyAlignment="1" applyProtection="1">
      <alignment horizontal="left" vertical="center"/>
      <protection locked="0"/>
    </xf>
    <xf numFmtId="0" fontId="15" fillId="26" borderId="98" xfId="0" applyFont="1" applyFill="1" applyBorder="1" applyAlignment="1" applyProtection="1">
      <alignment horizontal="center" vertical="center"/>
      <protection locked="0"/>
    </xf>
    <xf numFmtId="0" fontId="15" fillId="26" borderId="44" xfId="0" applyFont="1" applyFill="1" applyBorder="1" applyAlignment="1" applyProtection="1">
      <alignment horizontal="center" vertical="center"/>
      <protection locked="0"/>
    </xf>
    <xf numFmtId="0" fontId="15" fillId="26" borderId="19" xfId="0" applyFont="1" applyFill="1" applyBorder="1" applyAlignment="1" applyProtection="1">
      <alignment horizontal="center" vertical="center" wrapText="1"/>
      <protection locked="0"/>
    </xf>
    <xf numFmtId="0" fontId="15" fillId="26" borderId="107" xfId="0" applyFont="1" applyFill="1" applyBorder="1" applyAlignment="1" applyProtection="1">
      <alignment horizontal="center" vertical="center" wrapText="1"/>
      <protection locked="0"/>
    </xf>
    <xf numFmtId="0" fontId="15" fillId="26" borderId="44" xfId="0" applyFont="1" applyFill="1" applyBorder="1" applyAlignment="1" applyProtection="1">
      <alignment horizontal="center" vertical="center" wrapText="1"/>
      <protection locked="0"/>
    </xf>
    <xf numFmtId="0" fontId="15" fillId="26" borderId="97" xfId="0" applyFont="1" applyFill="1" applyBorder="1" applyAlignment="1" applyProtection="1">
      <alignment horizontal="center" vertical="center"/>
      <protection locked="0"/>
    </xf>
    <xf numFmtId="0" fontId="15" fillId="26" borderId="89" xfId="0" applyFont="1" applyFill="1" applyBorder="1" applyAlignment="1" applyProtection="1">
      <alignment horizontal="center" vertical="center"/>
      <protection locked="0"/>
    </xf>
    <xf numFmtId="0" fontId="46" fillId="0" borderId="12" xfId="0" applyFont="1" applyFill="1" applyBorder="1" applyAlignment="1" applyProtection="1">
      <alignment horizontal="left" vertical="center"/>
      <protection locked="0"/>
    </xf>
    <xf numFmtId="0" fontId="46" fillId="0" borderId="12" xfId="46" applyFont="1" applyFill="1" applyBorder="1" applyAlignment="1" applyProtection="1">
      <alignment horizontal="left" vertical="center" wrapText="1"/>
      <protection locked="0"/>
    </xf>
    <xf numFmtId="0" fontId="46" fillId="0" borderId="12" xfId="46" applyFont="1" applyFill="1" applyBorder="1" applyAlignment="1" applyProtection="1">
      <alignment horizontal="left" vertical="center"/>
      <protection locked="0"/>
    </xf>
    <xf numFmtId="0" fontId="99" fillId="0" borderId="12" xfId="0" applyFont="1" applyBorder="1" applyAlignment="1" applyProtection="1">
      <alignment horizontal="left" vertical="center"/>
      <protection locked="0"/>
    </xf>
    <xf numFmtId="0" fontId="99" fillId="0" borderId="15" xfId="0" applyFont="1" applyBorder="1" applyAlignment="1" applyProtection="1">
      <alignment horizontal="left" vertical="center"/>
      <protection locked="0"/>
    </xf>
    <xf numFmtId="0" fontId="15" fillId="26" borderId="45" xfId="0" applyFont="1" applyFill="1" applyBorder="1" applyAlignment="1" applyProtection="1">
      <alignment horizontal="center" vertical="center" wrapText="1"/>
      <protection locked="0"/>
    </xf>
    <xf numFmtId="0" fontId="15" fillId="26" borderId="21" xfId="0" applyFont="1" applyFill="1" applyBorder="1" applyAlignment="1" applyProtection="1">
      <alignment horizontal="center" vertical="center" wrapText="1"/>
      <protection locked="0"/>
    </xf>
    <xf numFmtId="0" fontId="15" fillId="26" borderId="101" xfId="0" applyFont="1" applyFill="1" applyBorder="1" applyAlignment="1" applyProtection="1">
      <alignment horizontal="center" vertical="center" wrapText="1"/>
      <protection locked="0"/>
    </xf>
    <xf numFmtId="0" fontId="15" fillId="26" borderId="37" xfId="0" applyFont="1" applyFill="1" applyBorder="1" applyAlignment="1" applyProtection="1">
      <alignment horizontal="center" vertical="center"/>
      <protection locked="0"/>
    </xf>
    <xf numFmtId="0" fontId="15" fillId="26" borderId="115" xfId="0" applyFont="1" applyFill="1" applyBorder="1" applyAlignment="1" applyProtection="1">
      <alignment horizontal="center" vertical="center"/>
      <protection locked="0"/>
    </xf>
    <xf numFmtId="0" fontId="31" fillId="26" borderId="12" xfId="0" applyFont="1" applyFill="1" applyBorder="1" applyAlignment="1" applyProtection="1">
      <alignment horizontal="left" vertical="center"/>
      <protection locked="0"/>
    </xf>
    <xf numFmtId="0" fontId="31" fillId="26" borderId="15" xfId="0" applyFont="1" applyFill="1" applyBorder="1" applyAlignment="1" applyProtection="1">
      <alignment horizontal="left" vertical="center"/>
      <protection locked="0"/>
    </xf>
    <xf numFmtId="0" fontId="99" fillId="0" borderId="16" xfId="0" applyFont="1" applyBorder="1" applyAlignment="1" applyProtection="1">
      <alignment horizontal="left" vertical="center"/>
      <protection locked="0"/>
    </xf>
    <xf numFmtId="0" fontId="99" fillId="0" borderId="74" xfId="0" applyFont="1" applyBorder="1" applyAlignment="1" applyProtection="1">
      <alignment horizontal="left" vertical="center"/>
      <protection locked="0"/>
    </xf>
    <xf numFmtId="0" fontId="46" fillId="0" borderId="89" xfId="0" applyFont="1" applyBorder="1" applyAlignment="1" applyProtection="1">
      <alignment horizontal="left" vertical="center"/>
      <protection locked="0"/>
    </xf>
    <xf numFmtId="0" fontId="46" fillId="0" borderId="90" xfId="0" applyFont="1" applyBorder="1" applyAlignment="1" applyProtection="1">
      <alignment horizontal="left" vertical="center"/>
      <protection locked="0"/>
    </xf>
    <xf numFmtId="0" fontId="99" fillId="0" borderId="44" xfId="0" applyFont="1" applyBorder="1" applyAlignment="1" applyProtection="1">
      <alignment horizontal="left" vertical="center"/>
      <protection locked="0"/>
    </xf>
    <xf numFmtId="0" fontId="99" fillId="0" borderId="45" xfId="0" applyFont="1" applyBorder="1" applyAlignment="1" applyProtection="1">
      <alignment horizontal="left" vertical="center"/>
      <protection locked="0"/>
    </xf>
    <xf numFmtId="0" fontId="99" fillId="0" borderId="18" xfId="0" applyFont="1" applyBorder="1" applyAlignment="1" applyProtection="1">
      <alignment horizontal="left" vertical="center"/>
      <protection locked="0"/>
    </xf>
    <xf numFmtId="0" fontId="99" fillId="0" borderId="75" xfId="0" applyFont="1" applyBorder="1" applyAlignment="1" applyProtection="1">
      <alignment horizontal="left" vertical="center"/>
      <protection locked="0"/>
    </xf>
    <xf numFmtId="0" fontId="46" fillId="0" borderId="15" xfId="46" applyFont="1" applyFill="1" applyBorder="1" applyAlignment="1" applyProtection="1">
      <alignment horizontal="left" vertical="center" wrapText="1"/>
      <protection locked="0"/>
    </xf>
    <xf numFmtId="0" fontId="31" fillId="26" borderId="44" xfId="0" applyFont="1" applyFill="1" applyBorder="1" applyAlignment="1" applyProtection="1">
      <alignment horizontal="center" vertical="center"/>
      <protection locked="0"/>
    </xf>
    <xf numFmtId="0" fontId="31" fillId="26" borderId="45" xfId="0" applyFont="1" applyFill="1" applyBorder="1" applyAlignment="1" applyProtection="1">
      <alignment horizontal="center" vertical="center"/>
      <protection locked="0"/>
    </xf>
    <xf numFmtId="0" fontId="99" fillId="0" borderId="12" xfId="0" applyFont="1" applyFill="1" applyBorder="1" applyAlignment="1" applyProtection="1">
      <alignment horizontal="left" vertical="center"/>
      <protection locked="0"/>
    </xf>
    <xf numFmtId="0" fontId="99" fillId="0" borderId="15" xfId="0" applyFont="1" applyFill="1" applyBorder="1" applyAlignment="1" applyProtection="1">
      <alignment horizontal="left" vertical="center"/>
      <protection locked="0"/>
    </xf>
    <xf numFmtId="0" fontId="46" fillId="0" borderId="15" xfId="0" applyFont="1" applyFill="1" applyBorder="1" applyAlignment="1" applyProtection="1">
      <alignment horizontal="left" vertical="center"/>
      <protection locked="0"/>
    </xf>
    <xf numFmtId="0" fontId="46" fillId="0" borderId="145" xfId="0" applyFont="1" applyBorder="1" applyAlignment="1" applyProtection="1">
      <alignment horizontal="left" vertical="center" wrapText="1"/>
      <protection locked="0"/>
    </xf>
    <xf numFmtId="0" fontId="46" fillId="0" borderId="146" xfId="0" applyFont="1" applyBorder="1" applyAlignment="1" applyProtection="1">
      <alignment horizontal="left" vertical="center" wrapText="1"/>
      <protection locked="0"/>
    </xf>
    <xf numFmtId="0" fontId="46" fillId="0" borderId="143" xfId="0" applyFont="1" applyBorder="1" applyAlignment="1" applyProtection="1">
      <alignment horizontal="left" vertical="center" wrapText="1"/>
      <protection locked="0"/>
    </xf>
    <xf numFmtId="0" fontId="46" fillId="0" borderId="144" xfId="0" applyFont="1" applyBorder="1" applyAlignment="1" applyProtection="1">
      <alignment horizontal="left" vertical="center" wrapText="1"/>
      <protection locked="0"/>
    </xf>
    <xf numFmtId="0" fontId="15" fillId="26" borderId="149" xfId="0" applyFont="1" applyFill="1" applyBorder="1" applyAlignment="1" applyProtection="1">
      <alignment horizontal="right" vertical="center" wrapText="1"/>
      <protection locked="0"/>
    </xf>
    <xf numFmtId="0" fontId="15" fillId="26" borderId="150" xfId="0" applyFont="1" applyFill="1" applyBorder="1" applyAlignment="1" applyProtection="1">
      <alignment horizontal="right" vertical="center" wrapText="1"/>
      <protection locked="0"/>
    </xf>
    <xf numFmtId="0" fontId="15" fillId="26" borderId="85" xfId="0" applyFont="1" applyFill="1" applyBorder="1" applyAlignment="1" applyProtection="1">
      <alignment horizontal="right" vertical="center"/>
      <protection locked="0"/>
    </xf>
    <xf numFmtId="0" fontId="15" fillId="26" borderId="78" xfId="0" applyFont="1" applyFill="1" applyBorder="1" applyAlignment="1" applyProtection="1">
      <alignment horizontal="right" vertical="center"/>
      <protection locked="0"/>
    </xf>
    <xf numFmtId="0" fontId="15" fillId="26" borderId="21" xfId="0" applyFont="1" applyFill="1" applyBorder="1" applyAlignment="1" applyProtection="1">
      <alignment horizontal="right" vertical="center"/>
      <protection locked="0"/>
    </xf>
    <xf numFmtId="0" fontId="99" fillId="0" borderId="19" xfId="0" applyFont="1" applyBorder="1" applyAlignment="1" applyProtection="1">
      <alignment horizontal="left" vertical="center" wrapText="1"/>
      <protection locked="0"/>
    </xf>
    <xf numFmtId="0" fontId="99" fillId="0" borderId="21" xfId="0" applyFont="1" applyBorder="1" applyAlignment="1" applyProtection="1">
      <alignment horizontal="left" vertical="center" wrapText="1"/>
      <protection locked="0"/>
    </xf>
    <xf numFmtId="0" fontId="46" fillId="0" borderId="80" xfId="0" applyFont="1" applyBorder="1" applyAlignment="1" applyProtection="1">
      <alignment horizontal="left" vertical="center" wrapText="1"/>
      <protection locked="0"/>
    </xf>
    <xf numFmtId="0" fontId="46" fillId="0" borderId="20" xfId="0" applyFont="1" applyBorder="1" applyAlignment="1" applyProtection="1">
      <alignment horizontal="left" vertical="center" wrapText="1"/>
      <protection locked="0"/>
    </xf>
    <xf numFmtId="0" fontId="46" fillId="0" borderId="107" xfId="0" applyFont="1" applyBorder="1" applyAlignment="1" applyProtection="1">
      <alignment horizontal="left" vertical="center" wrapText="1"/>
      <protection locked="0"/>
    </xf>
    <xf numFmtId="0" fontId="46" fillId="0" borderId="101" xfId="0" applyFont="1" applyBorder="1" applyAlignment="1" applyProtection="1">
      <alignment horizontal="left" vertical="center" wrapText="1"/>
      <protection locked="0"/>
    </xf>
    <xf numFmtId="0" fontId="46" fillId="0" borderId="100" xfId="0" applyFont="1" applyBorder="1" applyAlignment="1" applyProtection="1">
      <alignment horizontal="left" vertical="center" wrapText="1"/>
      <protection locked="0"/>
    </xf>
    <xf numFmtId="0" fontId="46" fillId="0" borderId="99" xfId="0" applyFont="1" applyBorder="1" applyAlignment="1" applyProtection="1">
      <alignment horizontal="left" vertical="center" wrapText="1"/>
      <protection locked="0"/>
    </xf>
    <xf numFmtId="0" fontId="15" fillId="26" borderId="143" xfId="0" applyFont="1" applyFill="1" applyBorder="1" applyAlignment="1" applyProtection="1">
      <alignment horizontal="right" vertical="center" wrapText="1"/>
      <protection locked="0"/>
    </xf>
    <xf numFmtId="0" fontId="15" fillId="26" borderId="144" xfId="0" applyFont="1" applyFill="1" applyBorder="1" applyAlignment="1" applyProtection="1">
      <alignment horizontal="right" vertical="center" wrapText="1"/>
      <protection locked="0"/>
    </xf>
    <xf numFmtId="0" fontId="46" fillId="0" borderId="80" xfId="0" applyFont="1" applyBorder="1" applyAlignment="1" applyProtection="1">
      <alignment horizontal="left" vertical="center"/>
      <protection locked="0"/>
    </xf>
    <xf numFmtId="0" fontId="46" fillId="0" borderId="20" xfId="0" applyFont="1" applyBorder="1" applyAlignment="1" applyProtection="1">
      <alignment horizontal="left" vertical="center"/>
      <protection locked="0"/>
    </xf>
    <xf numFmtId="0" fontId="99" fillId="0" borderId="19" xfId="0" applyFont="1" applyFill="1" applyBorder="1" applyAlignment="1" applyProtection="1">
      <alignment horizontal="center" vertical="center"/>
    </xf>
    <xf numFmtId="2" fontId="15" fillId="26" borderId="11" xfId="0" applyNumberFormat="1" applyFont="1" applyFill="1" applyBorder="1" applyAlignment="1" applyProtection="1">
      <alignment horizontal="right" vertical="center" wrapText="1"/>
      <protection locked="0"/>
    </xf>
    <xf numFmtId="2" fontId="15" fillId="26" borderId="12" xfId="0" applyNumberFormat="1" applyFont="1" applyFill="1" applyBorder="1" applyAlignment="1" applyProtection="1">
      <alignment horizontal="right" vertical="center" wrapText="1"/>
      <protection locked="0"/>
    </xf>
    <xf numFmtId="0" fontId="46" fillId="0" borderId="154" xfId="0" applyFont="1" applyBorder="1" applyAlignment="1" applyProtection="1">
      <alignment horizontal="center" vertical="center"/>
    </xf>
    <xf numFmtId="0" fontId="46" fillId="0" borderId="140" xfId="0" applyFont="1" applyBorder="1" applyAlignment="1" applyProtection="1">
      <alignment horizontal="center" vertical="center"/>
    </xf>
    <xf numFmtId="0" fontId="99" fillId="0" borderId="78" xfId="0" applyFont="1" applyBorder="1" applyAlignment="1" applyProtection="1">
      <alignment horizontal="center" vertical="center"/>
    </xf>
    <xf numFmtId="0" fontId="99" fillId="0" borderId="94" xfId="0" applyFont="1" applyBorder="1" applyAlignment="1" applyProtection="1">
      <alignment horizontal="center" vertical="center"/>
    </xf>
    <xf numFmtId="0" fontId="13" fillId="26" borderId="12" xfId="0" applyFont="1" applyFill="1" applyBorder="1" applyAlignment="1" applyProtection="1">
      <alignment horizontal="right"/>
      <protection locked="0"/>
    </xf>
    <xf numFmtId="0" fontId="13" fillId="26" borderId="12" xfId="0" applyFont="1" applyFill="1" applyBorder="1" applyAlignment="1" applyProtection="1">
      <alignment horizontal="right" wrapText="1"/>
      <protection locked="0"/>
    </xf>
    <xf numFmtId="0" fontId="99" fillId="0" borderId="19" xfId="0" applyFont="1" applyFill="1" applyBorder="1" applyAlignment="1" applyProtection="1">
      <alignment horizontal="center" vertical="center" wrapText="1"/>
    </xf>
    <xf numFmtId="0" fontId="46" fillId="0" borderId="105" xfId="0" applyFont="1" applyBorder="1" applyAlignment="1" applyProtection="1">
      <alignment horizontal="left" vertical="center" wrapText="1"/>
      <protection locked="0"/>
    </xf>
    <xf numFmtId="0" fontId="99" fillId="0" borderId="19" xfId="0" applyFont="1" applyFill="1" applyBorder="1" applyAlignment="1" applyProtection="1">
      <alignment horizontal="center" vertical="center"/>
      <protection locked="0"/>
    </xf>
    <xf numFmtId="0" fontId="99" fillId="0" borderId="94" xfId="0" applyFont="1" applyFill="1" applyBorder="1" applyAlignment="1" applyProtection="1">
      <alignment horizontal="center" vertical="center"/>
      <protection locked="0"/>
    </xf>
    <xf numFmtId="0" fontId="99" fillId="0" borderId="19" xfId="0" applyFont="1" applyBorder="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31" fillId="26" borderId="19" xfId="0" applyFont="1" applyFill="1" applyBorder="1" applyAlignment="1" applyProtection="1">
      <alignment horizontal="center" vertical="center"/>
      <protection locked="0"/>
    </xf>
    <xf numFmtId="0" fontId="31" fillId="26" borderId="94" xfId="0" applyFont="1" applyFill="1" applyBorder="1" applyAlignment="1" applyProtection="1">
      <alignment horizontal="center" vertical="center"/>
      <protection locked="0"/>
    </xf>
    <xf numFmtId="0" fontId="93" fillId="0" borderId="0" xfId="0" applyFont="1" applyAlignment="1">
      <alignment horizontal="center"/>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Currency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2" xfId="37" xr:uid="{00000000-0005-0000-0000-000024000000}"/>
    <cellStyle name="Hyperlink 3" xfId="38" xr:uid="{00000000-0005-0000-0000-000025000000}"/>
    <cellStyle name="Input" xfId="39" builtinId="20" customBuiltin="1"/>
    <cellStyle name="Linked Cell" xfId="40" builtinId="24" customBuiltin="1"/>
    <cellStyle name="Neutral" xfId="41" builtinId="28" customBuiltin="1"/>
    <cellStyle name="Normal" xfId="0" builtinId="0"/>
    <cellStyle name="Normal 2" xfId="42" xr:uid="{00000000-0005-0000-0000-00002A000000}"/>
    <cellStyle name="Normal 2 2" xfId="43" xr:uid="{00000000-0005-0000-0000-00002B000000}"/>
    <cellStyle name="Normal 3" xfId="44" xr:uid="{00000000-0005-0000-0000-00002C000000}"/>
    <cellStyle name="Normal 3 2" xfId="45" xr:uid="{00000000-0005-0000-0000-00002D000000}"/>
    <cellStyle name="Normal 4" xfId="46" xr:uid="{00000000-0005-0000-0000-00002E000000}"/>
    <cellStyle name="Normal 4 2" xfId="47" xr:uid="{00000000-0005-0000-0000-00002F000000}"/>
    <cellStyle name="Normal 5" xfId="48" xr:uid="{00000000-0005-0000-0000-000030000000}"/>
    <cellStyle name="Normal 6" xfId="57" xr:uid="{00000000-0005-0000-0000-000031000000}"/>
    <cellStyle name="Normal 7" xfId="58" xr:uid="{00000000-0005-0000-0000-000032000000}"/>
    <cellStyle name="Normal_FEE" xfId="49" xr:uid="{00000000-0005-0000-0000-000033000000}"/>
    <cellStyle name="Normal_FICE summary sheet" xfId="50" xr:uid="{00000000-0005-0000-0000-000034000000}"/>
    <cellStyle name="Note" xfId="51" builtinId="10" customBuiltin="1"/>
    <cellStyle name="Output" xfId="52" builtinId="21" customBuiltin="1"/>
    <cellStyle name="Percent" xfId="53" builtinId="5"/>
    <cellStyle name="Title" xfId="54" builtinId="15" customBuiltin="1"/>
    <cellStyle name="Total" xfId="55" builtinId="25" customBuiltin="1"/>
    <cellStyle name="Warning Text" xfId="56"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371475</xdr:colOff>
      <xdr:row>60</xdr:row>
      <xdr:rowOff>0</xdr:rowOff>
    </xdr:from>
    <xdr:to>
      <xdr:col>24</xdr:col>
      <xdr:colOff>276225</xdr:colOff>
      <xdr:row>60</xdr:row>
      <xdr:rowOff>0</xdr:rowOff>
    </xdr:to>
    <xdr:sp macro="" textlink="">
      <xdr:nvSpPr>
        <xdr:cNvPr id="2" name="Rectangle 222">
          <a:extLst>
            <a:ext uri="{FF2B5EF4-FFF2-40B4-BE49-F238E27FC236}">
              <a16:creationId xmlns:a16="http://schemas.microsoft.com/office/drawing/2014/main" id="{00000000-0008-0000-0A00-000002000000}"/>
            </a:ext>
          </a:extLst>
        </xdr:cNvPr>
        <xdr:cNvSpPr>
          <a:spLocks noChangeArrowheads="1"/>
        </xdr:cNvSpPr>
      </xdr:nvSpPr>
      <xdr:spPr bwMode="auto">
        <a:xfrm>
          <a:off x="18745200" y="1242060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371475</xdr:colOff>
      <xdr:row>60</xdr:row>
      <xdr:rowOff>0</xdr:rowOff>
    </xdr:from>
    <xdr:to>
      <xdr:col>24</xdr:col>
      <xdr:colOff>276225</xdr:colOff>
      <xdr:row>60</xdr:row>
      <xdr:rowOff>0</xdr:rowOff>
    </xdr:to>
    <xdr:sp macro="" textlink="">
      <xdr:nvSpPr>
        <xdr:cNvPr id="3" name="Rectangle 224">
          <a:extLst>
            <a:ext uri="{FF2B5EF4-FFF2-40B4-BE49-F238E27FC236}">
              <a16:creationId xmlns:a16="http://schemas.microsoft.com/office/drawing/2014/main" id="{00000000-0008-0000-0A00-000003000000}"/>
            </a:ext>
          </a:extLst>
        </xdr:cNvPr>
        <xdr:cNvSpPr>
          <a:spLocks noChangeArrowheads="1"/>
        </xdr:cNvSpPr>
      </xdr:nvSpPr>
      <xdr:spPr bwMode="auto">
        <a:xfrm>
          <a:off x="18745200" y="1242060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371475</xdr:colOff>
      <xdr:row>62</xdr:row>
      <xdr:rowOff>0</xdr:rowOff>
    </xdr:from>
    <xdr:to>
      <xdr:col>24</xdr:col>
      <xdr:colOff>276225</xdr:colOff>
      <xdr:row>62</xdr:row>
      <xdr:rowOff>0</xdr:rowOff>
    </xdr:to>
    <xdr:sp macro="" textlink="">
      <xdr:nvSpPr>
        <xdr:cNvPr id="4" name="Rectangle 222">
          <a:extLst>
            <a:ext uri="{FF2B5EF4-FFF2-40B4-BE49-F238E27FC236}">
              <a16:creationId xmlns:a16="http://schemas.microsoft.com/office/drawing/2014/main" id="{CCBD8E03-4D0A-4100-9379-4C23605BCCE5}"/>
            </a:ext>
          </a:extLst>
        </xdr:cNvPr>
        <xdr:cNvSpPr>
          <a:spLocks noChangeArrowheads="1"/>
        </xdr:cNvSpPr>
      </xdr:nvSpPr>
      <xdr:spPr bwMode="auto">
        <a:xfrm>
          <a:off x="18987135" y="1288542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371475</xdr:colOff>
      <xdr:row>62</xdr:row>
      <xdr:rowOff>0</xdr:rowOff>
    </xdr:from>
    <xdr:to>
      <xdr:col>24</xdr:col>
      <xdr:colOff>276225</xdr:colOff>
      <xdr:row>62</xdr:row>
      <xdr:rowOff>0</xdr:rowOff>
    </xdr:to>
    <xdr:sp macro="" textlink="">
      <xdr:nvSpPr>
        <xdr:cNvPr id="5" name="Rectangle 224">
          <a:extLst>
            <a:ext uri="{FF2B5EF4-FFF2-40B4-BE49-F238E27FC236}">
              <a16:creationId xmlns:a16="http://schemas.microsoft.com/office/drawing/2014/main" id="{316097F8-8779-4970-9CD8-BE2B1AB789C2}"/>
            </a:ext>
          </a:extLst>
        </xdr:cNvPr>
        <xdr:cNvSpPr>
          <a:spLocks noChangeArrowheads="1"/>
        </xdr:cNvSpPr>
      </xdr:nvSpPr>
      <xdr:spPr bwMode="auto">
        <a:xfrm>
          <a:off x="18987135" y="1288542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371475</xdr:colOff>
      <xdr:row>62</xdr:row>
      <xdr:rowOff>0</xdr:rowOff>
    </xdr:from>
    <xdr:to>
      <xdr:col>24</xdr:col>
      <xdr:colOff>276225</xdr:colOff>
      <xdr:row>62</xdr:row>
      <xdr:rowOff>0</xdr:rowOff>
    </xdr:to>
    <xdr:sp macro="" textlink="">
      <xdr:nvSpPr>
        <xdr:cNvPr id="6" name="Rectangle 222">
          <a:extLst>
            <a:ext uri="{FF2B5EF4-FFF2-40B4-BE49-F238E27FC236}">
              <a16:creationId xmlns:a16="http://schemas.microsoft.com/office/drawing/2014/main" id="{0F151A5E-46EC-48B4-9FD8-5BE2ED6501CC}"/>
            </a:ext>
          </a:extLst>
        </xdr:cNvPr>
        <xdr:cNvSpPr>
          <a:spLocks noChangeArrowheads="1"/>
        </xdr:cNvSpPr>
      </xdr:nvSpPr>
      <xdr:spPr bwMode="auto">
        <a:xfrm>
          <a:off x="18987135" y="1288542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371475</xdr:colOff>
      <xdr:row>62</xdr:row>
      <xdr:rowOff>0</xdr:rowOff>
    </xdr:from>
    <xdr:to>
      <xdr:col>24</xdr:col>
      <xdr:colOff>276225</xdr:colOff>
      <xdr:row>62</xdr:row>
      <xdr:rowOff>0</xdr:rowOff>
    </xdr:to>
    <xdr:sp macro="" textlink="">
      <xdr:nvSpPr>
        <xdr:cNvPr id="7" name="Rectangle 224">
          <a:extLst>
            <a:ext uri="{FF2B5EF4-FFF2-40B4-BE49-F238E27FC236}">
              <a16:creationId xmlns:a16="http://schemas.microsoft.com/office/drawing/2014/main" id="{AE71D31C-0BC1-43AC-9325-2CDD5888C871}"/>
            </a:ext>
          </a:extLst>
        </xdr:cNvPr>
        <xdr:cNvSpPr>
          <a:spLocks noChangeArrowheads="1"/>
        </xdr:cNvSpPr>
      </xdr:nvSpPr>
      <xdr:spPr bwMode="auto">
        <a:xfrm>
          <a:off x="18987135" y="1288542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0</xdr:rowOff>
    </xdr:to>
    <xdr:sp macro="" textlink="">
      <xdr:nvSpPr>
        <xdr:cNvPr id="23644" name="Rectangle 24">
          <a:extLst>
            <a:ext uri="{FF2B5EF4-FFF2-40B4-BE49-F238E27FC236}">
              <a16:creationId xmlns:a16="http://schemas.microsoft.com/office/drawing/2014/main" id="{00000000-0008-0000-3400-00005C5C0000}"/>
            </a:ext>
          </a:extLst>
        </xdr:cNvPr>
        <xdr:cNvSpPr>
          <a:spLocks noChangeArrowheads="1"/>
        </xdr:cNvSpPr>
      </xdr:nvSpPr>
      <xdr:spPr bwMode="auto">
        <a:xfrm>
          <a:off x="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23645" name="Rectangle 25">
          <a:extLst>
            <a:ext uri="{FF2B5EF4-FFF2-40B4-BE49-F238E27FC236}">
              <a16:creationId xmlns:a16="http://schemas.microsoft.com/office/drawing/2014/main" id="{00000000-0008-0000-3400-00005D5C0000}"/>
            </a:ext>
          </a:extLst>
        </xdr:cNvPr>
        <xdr:cNvSpPr>
          <a:spLocks noChangeArrowheads="1"/>
        </xdr:cNvSpPr>
      </xdr:nvSpPr>
      <xdr:spPr bwMode="auto">
        <a:xfrm>
          <a:off x="1514475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646" name="Line 26">
          <a:extLst>
            <a:ext uri="{FF2B5EF4-FFF2-40B4-BE49-F238E27FC236}">
              <a16:creationId xmlns:a16="http://schemas.microsoft.com/office/drawing/2014/main" id="{00000000-0008-0000-3400-00005E5C0000}"/>
            </a:ext>
          </a:extLst>
        </xdr:cNvPr>
        <xdr:cNvSpPr>
          <a:spLocks noChangeShapeType="1"/>
        </xdr:cNvSpPr>
      </xdr:nvSpPr>
      <xdr:spPr bwMode="auto">
        <a:xfrm>
          <a:off x="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9525</xdr:colOff>
      <xdr:row>0</xdr:row>
      <xdr:rowOff>0</xdr:rowOff>
    </xdr:to>
    <xdr:sp macro="" textlink="">
      <xdr:nvSpPr>
        <xdr:cNvPr id="23647" name="Rectangle 27">
          <a:extLst>
            <a:ext uri="{FF2B5EF4-FFF2-40B4-BE49-F238E27FC236}">
              <a16:creationId xmlns:a16="http://schemas.microsoft.com/office/drawing/2014/main" id="{00000000-0008-0000-3400-00005F5C0000}"/>
            </a:ext>
          </a:extLst>
        </xdr:cNvPr>
        <xdr:cNvSpPr>
          <a:spLocks noChangeArrowheads="1"/>
        </xdr:cNvSpPr>
      </xdr:nvSpPr>
      <xdr:spPr bwMode="auto">
        <a:xfrm>
          <a:off x="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571500</xdr:colOff>
      <xdr:row>0</xdr:row>
      <xdr:rowOff>0</xdr:rowOff>
    </xdr:from>
    <xdr:to>
      <xdr:col>12</xdr:col>
      <xdr:colOff>571500</xdr:colOff>
      <xdr:row>0</xdr:row>
      <xdr:rowOff>0</xdr:rowOff>
    </xdr:to>
    <xdr:sp macro="" textlink="">
      <xdr:nvSpPr>
        <xdr:cNvPr id="23648" name="Line 28">
          <a:extLst>
            <a:ext uri="{FF2B5EF4-FFF2-40B4-BE49-F238E27FC236}">
              <a16:creationId xmlns:a16="http://schemas.microsoft.com/office/drawing/2014/main" id="{00000000-0008-0000-3400-0000605C0000}"/>
            </a:ext>
          </a:extLst>
        </xdr:cNvPr>
        <xdr:cNvSpPr>
          <a:spLocks noChangeShapeType="1"/>
        </xdr:cNvSpPr>
      </xdr:nvSpPr>
      <xdr:spPr bwMode="auto">
        <a:xfrm>
          <a:off x="1514475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23649" name="Rectangle 29">
          <a:extLst>
            <a:ext uri="{FF2B5EF4-FFF2-40B4-BE49-F238E27FC236}">
              <a16:creationId xmlns:a16="http://schemas.microsoft.com/office/drawing/2014/main" id="{00000000-0008-0000-3400-0000615C0000}"/>
            </a:ext>
          </a:extLst>
        </xdr:cNvPr>
        <xdr:cNvSpPr>
          <a:spLocks noChangeArrowheads="1"/>
        </xdr:cNvSpPr>
      </xdr:nvSpPr>
      <xdr:spPr bwMode="auto">
        <a:xfrm>
          <a:off x="1514475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650" name="Line 30">
          <a:extLst>
            <a:ext uri="{FF2B5EF4-FFF2-40B4-BE49-F238E27FC236}">
              <a16:creationId xmlns:a16="http://schemas.microsoft.com/office/drawing/2014/main" id="{00000000-0008-0000-3400-0000625C0000}"/>
            </a:ext>
          </a:extLst>
        </xdr:cNvPr>
        <xdr:cNvSpPr>
          <a:spLocks noChangeShapeType="1"/>
        </xdr:cNvSpPr>
      </xdr:nvSpPr>
      <xdr:spPr bwMode="auto">
        <a:xfrm>
          <a:off x="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9525</xdr:colOff>
      <xdr:row>0</xdr:row>
      <xdr:rowOff>0</xdr:rowOff>
    </xdr:to>
    <xdr:sp macro="" textlink="">
      <xdr:nvSpPr>
        <xdr:cNvPr id="23651" name="Rectangle 31">
          <a:extLst>
            <a:ext uri="{FF2B5EF4-FFF2-40B4-BE49-F238E27FC236}">
              <a16:creationId xmlns:a16="http://schemas.microsoft.com/office/drawing/2014/main" id="{00000000-0008-0000-3400-0000635C0000}"/>
            </a:ext>
          </a:extLst>
        </xdr:cNvPr>
        <xdr:cNvSpPr>
          <a:spLocks noChangeArrowheads="1"/>
        </xdr:cNvSpPr>
      </xdr:nvSpPr>
      <xdr:spPr bwMode="auto">
        <a:xfrm>
          <a:off x="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571500</xdr:colOff>
      <xdr:row>0</xdr:row>
      <xdr:rowOff>0</xdr:rowOff>
    </xdr:from>
    <xdr:to>
      <xdr:col>12</xdr:col>
      <xdr:colOff>571500</xdr:colOff>
      <xdr:row>0</xdr:row>
      <xdr:rowOff>0</xdr:rowOff>
    </xdr:to>
    <xdr:sp macro="" textlink="">
      <xdr:nvSpPr>
        <xdr:cNvPr id="23652" name="Line 32">
          <a:extLst>
            <a:ext uri="{FF2B5EF4-FFF2-40B4-BE49-F238E27FC236}">
              <a16:creationId xmlns:a16="http://schemas.microsoft.com/office/drawing/2014/main" id="{00000000-0008-0000-3400-0000645C0000}"/>
            </a:ext>
          </a:extLst>
        </xdr:cNvPr>
        <xdr:cNvSpPr>
          <a:spLocks noChangeShapeType="1"/>
        </xdr:cNvSpPr>
      </xdr:nvSpPr>
      <xdr:spPr bwMode="auto">
        <a:xfrm>
          <a:off x="1514475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23653" name="Rectangle 33">
          <a:extLst>
            <a:ext uri="{FF2B5EF4-FFF2-40B4-BE49-F238E27FC236}">
              <a16:creationId xmlns:a16="http://schemas.microsoft.com/office/drawing/2014/main" id="{00000000-0008-0000-3400-0000655C0000}"/>
            </a:ext>
          </a:extLst>
        </xdr:cNvPr>
        <xdr:cNvSpPr>
          <a:spLocks noChangeArrowheads="1"/>
        </xdr:cNvSpPr>
      </xdr:nvSpPr>
      <xdr:spPr bwMode="auto">
        <a:xfrm>
          <a:off x="1514475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23654" name="Line 34">
          <a:extLst>
            <a:ext uri="{FF2B5EF4-FFF2-40B4-BE49-F238E27FC236}">
              <a16:creationId xmlns:a16="http://schemas.microsoft.com/office/drawing/2014/main" id="{00000000-0008-0000-3400-0000665C0000}"/>
            </a:ext>
          </a:extLst>
        </xdr:cNvPr>
        <xdr:cNvSpPr>
          <a:spLocks noChangeShapeType="1"/>
        </xdr:cNvSpPr>
      </xdr:nvSpPr>
      <xdr:spPr bwMode="auto">
        <a:xfrm>
          <a:off x="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9525</xdr:colOff>
      <xdr:row>0</xdr:row>
      <xdr:rowOff>0</xdr:rowOff>
    </xdr:to>
    <xdr:sp macro="" textlink="">
      <xdr:nvSpPr>
        <xdr:cNvPr id="23655" name="Rectangle 35">
          <a:extLst>
            <a:ext uri="{FF2B5EF4-FFF2-40B4-BE49-F238E27FC236}">
              <a16:creationId xmlns:a16="http://schemas.microsoft.com/office/drawing/2014/main" id="{00000000-0008-0000-3400-0000675C0000}"/>
            </a:ext>
          </a:extLst>
        </xdr:cNvPr>
        <xdr:cNvSpPr>
          <a:spLocks noChangeArrowheads="1"/>
        </xdr:cNvSpPr>
      </xdr:nvSpPr>
      <xdr:spPr bwMode="auto">
        <a:xfrm>
          <a:off x="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571500</xdr:colOff>
      <xdr:row>0</xdr:row>
      <xdr:rowOff>0</xdr:rowOff>
    </xdr:from>
    <xdr:to>
      <xdr:col>12</xdr:col>
      <xdr:colOff>571500</xdr:colOff>
      <xdr:row>0</xdr:row>
      <xdr:rowOff>0</xdr:rowOff>
    </xdr:to>
    <xdr:sp macro="" textlink="">
      <xdr:nvSpPr>
        <xdr:cNvPr id="23656" name="Line 36">
          <a:extLst>
            <a:ext uri="{FF2B5EF4-FFF2-40B4-BE49-F238E27FC236}">
              <a16:creationId xmlns:a16="http://schemas.microsoft.com/office/drawing/2014/main" id="{00000000-0008-0000-3400-0000685C0000}"/>
            </a:ext>
          </a:extLst>
        </xdr:cNvPr>
        <xdr:cNvSpPr>
          <a:spLocks noChangeShapeType="1"/>
        </xdr:cNvSpPr>
      </xdr:nvSpPr>
      <xdr:spPr bwMode="auto">
        <a:xfrm>
          <a:off x="1514475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23657" name="Rectangle 37">
          <a:extLst>
            <a:ext uri="{FF2B5EF4-FFF2-40B4-BE49-F238E27FC236}">
              <a16:creationId xmlns:a16="http://schemas.microsoft.com/office/drawing/2014/main" id="{00000000-0008-0000-3400-0000695C0000}"/>
            </a:ext>
          </a:extLst>
        </xdr:cNvPr>
        <xdr:cNvSpPr>
          <a:spLocks noChangeArrowheads="1"/>
        </xdr:cNvSpPr>
      </xdr:nvSpPr>
      <xdr:spPr bwMode="auto">
        <a:xfrm>
          <a:off x="1514475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0</xdr:col>
      <xdr:colOff>9525</xdr:colOff>
      <xdr:row>0</xdr:row>
      <xdr:rowOff>0</xdr:rowOff>
    </xdr:to>
    <xdr:sp macro="" textlink="">
      <xdr:nvSpPr>
        <xdr:cNvPr id="23658" name="Line 38">
          <a:extLst>
            <a:ext uri="{FF2B5EF4-FFF2-40B4-BE49-F238E27FC236}">
              <a16:creationId xmlns:a16="http://schemas.microsoft.com/office/drawing/2014/main" id="{00000000-0008-0000-3400-00006A5C0000}"/>
            </a:ext>
          </a:extLst>
        </xdr:cNvPr>
        <xdr:cNvSpPr>
          <a:spLocks noChangeShapeType="1"/>
        </xdr:cNvSpPr>
      </xdr:nvSpPr>
      <xdr:spPr bwMode="auto">
        <a:xfrm>
          <a:off x="0"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9525</xdr:colOff>
      <xdr:row>0</xdr:row>
      <xdr:rowOff>0</xdr:rowOff>
    </xdr:to>
    <xdr:sp macro="" textlink="">
      <xdr:nvSpPr>
        <xdr:cNvPr id="23659" name="Rectangle 39">
          <a:extLst>
            <a:ext uri="{FF2B5EF4-FFF2-40B4-BE49-F238E27FC236}">
              <a16:creationId xmlns:a16="http://schemas.microsoft.com/office/drawing/2014/main" id="{00000000-0008-0000-3400-00006B5C0000}"/>
            </a:ext>
          </a:extLst>
        </xdr:cNvPr>
        <xdr:cNvSpPr>
          <a:spLocks noChangeArrowheads="1"/>
        </xdr:cNvSpPr>
      </xdr:nvSpPr>
      <xdr:spPr bwMode="auto">
        <a:xfrm>
          <a:off x="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23660" name="Line 40">
          <a:extLst>
            <a:ext uri="{FF2B5EF4-FFF2-40B4-BE49-F238E27FC236}">
              <a16:creationId xmlns:a16="http://schemas.microsoft.com/office/drawing/2014/main" id="{00000000-0008-0000-3400-00006C5C0000}"/>
            </a:ext>
          </a:extLst>
        </xdr:cNvPr>
        <xdr:cNvSpPr>
          <a:spLocks noChangeShapeType="1"/>
        </xdr:cNvSpPr>
      </xdr:nvSpPr>
      <xdr:spPr bwMode="auto">
        <a:xfrm>
          <a:off x="15144750"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23661" name="Rectangle 41">
          <a:extLst>
            <a:ext uri="{FF2B5EF4-FFF2-40B4-BE49-F238E27FC236}">
              <a16:creationId xmlns:a16="http://schemas.microsoft.com/office/drawing/2014/main" id="{00000000-0008-0000-3400-00006D5C0000}"/>
            </a:ext>
          </a:extLst>
        </xdr:cNvPr>
        <xdr:cNvSpPr>
          <a:spLocks noChangeArrowheads="1"/>
        </xdr:cNvSpPr>
      </xdr:nvSpPr>
      <xdr:spPr bwMode="auto">
        <a:xfrm>
          <a:off x="1514475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62" name="Line 42">
          <a:extLst>
            <a:ext uri="{FF2B5EF4-FFF2-40B4-BE49-F238E27FC236}">
              <a16:creationId xmlns:a16="http://schemas.microsoft.com/office/drawing/2014/main" id="{00000000-0008-0000-3400-00006E5C0000}"/>
            </a:ext>
          </a:extLst>
        </xdr:cNvPr>
        <xdr:cNvSpPr>
          <a:spLocks noChangeShapeType="1"/>
        </xdr:cNvSpPr>
      </xdr:nvSpPr>
      <xdr:spPr bwMode="auto">
        <a:xfrm>
          <a:off x="1515427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63" name="Rectangle 43">
          <a:extLst>
            <a:ext uri="{FF2B5EF4-FFF2-40B4-BE49-F238E27FC236}">
              <a16:creationId xmlns:a16="http://schemas.microsoft.com/office/drawing/2014/main" id="{00000000-0008-0000-3400-00006F5C0000}"/>
            </a:ext>
          </a:extLst>
        </xdr:cNvPr>
        <xdr:cNvSpPr>
          <a:spLocks noChangeArrowheads="1"/>
        </xdr:cNvSpPr>
      </xdr:nvSpPr>
      <xdr:spPr bwMode="auto">
        <a:xfrm>
          <a:off x="1515427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64" name="Line 44">
          <a:extLst>
            <a:ext uri="{FF2B5EF4-FFF2-40B4-BE49-F238E27FC236}">
              <a16:creationId xmlns:a16="http://schemas.microsoft.com/office/drawing/2014/main" id="{00000000-0008-0000-3400-0000705C0000}"/>
            </a:ext>
          </a:extLst>
        </xdr:cNvPr>
        <xdr:cNvSpPr>
          <a:spLocks noChangeShapeType="1"/>
        </xdr:cNvSpPr>
      </xdr:nvSpPr>
      <xdr:spPr bwMode="auto">
        <a:xfrm>
          <a:off x="1515427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65" name="Rectangle 45">
          <a:extLst>
            <a:ext uri="{FF2B5EF4-FFF2-40B4-BE49-F238E27FC236}">
              <a16:creationId xmlns:a16="http://schemas.microsoft.com/office/drawing/2014/main" id="{00000000-0008-0000-3400-0000715C0000}"/>
            </a:ext>
          </a:extLst>
        </xdr:cNvPr>
        <xdr:cNvSpPr>
          <a:spLocks noChangeArrowheads="1"/>
        </xdr:cNvSpPr>
      </xdr:nvSpPr>
      <xdr:spPr bwMode="auto">
        <a:xfrm>
          <a:off x="1515427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66" name="Line 46">
          <a:extLst>
            <a:ext uri="{FF2B5EF4-FFF2-40B4-BE49-F238E27FC236}">
              <a16:creationId xmlns:a16="http://schemas.microsoft.com/office/drawing/2014/main" id="{00000000-0008-0000-3400-000072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67" name="Line 48">
          <a:extLst>
            <a:ext uri="{FF2B5EF4-FFF2-40B4-BE49-F238E27FC236}">
              <a16:creationId xmlns:a16="http://schemas.microsoft.com/office/drawing/2014/main" id="{00000000-0008-0000-3400-000073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68" name="Rectangle 49">
          <a:extLst>
            <a:ext uri="{FF2B5EF4-FFF2-40B4-BE49-F238E27FC236}">
              <a16:creationId xmlns:a16="http://schemas.microsoft.com/office/drawing/2014/main" id="{00000000-0008-0000-3400-000074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69" name="Line 50">
          <a:extLst>
            <a:ext uri="{FF2B5EF4-FFF2-40B4-BE49-F238E27FC236}">
              <a16:creationId xmlns:a16="http://schemas.microsoft.com/office/drawing/2014/main" id="{00000000-0008-0000-3400-000075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70" name="Rectangle 51">
          <a:extLst>
            <a:ext uri="{FF2B5EF4-FFF2-40B4-BE49-F238E27FC236}">
              <a16:creationId xmlns:a16="http://schemas.microsoft.com/office/drawing/2014/main" id="{00000000-0008-0000-3400-000076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71" name="Line 52">
          <a:extLst>
            <a:ext uri="{FF2B5EF4-FFF2-40B4-BE49-F238E27FC236}">
              <a16:creationId xmlns:a16="http://schemas.microsoft.com/office/drawing/2014/main" id="{00000000-0008-0000-3400-000077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72" name="Rectangle 53">
          <a:extLst>
            <a:ext uri="{FF2B5EF4-FFF2-40B4-BE49-F238E27FC236}">
              <a16:creationId xmlns:a16="http://schemas.microsoft.com/office/drawing/2014/main" id="{00000000-0008-0000-3400-000078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73" name="Line 54">
          <a:extLst>
            <a:ext uri="{FF2B5EF4-FFF2-40B4-BE49-F238E27FC236}">
              <a16:creationId xmlns:a16="http://schemas.microsoft.com/office/drawing/2014/main" id="{00000000-0008-0000-3400-0000795C0000}"/>
            </a:ext>
          </a:extLst>
        </xdr:cNvPr>
        <xdr:cNvSpPr>
          <a:spLocks noChangeShapeType="1"/>
        </xdr:cNvSpPr>
      </xdr:nvSpPr>
      <xdr:spPr bwMode="auto">
        <a:xfrm>
          <a:off x="1515427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74" name="Rectangle 55">
          <a:extLst>
            <a:ext uri="{FF2B5EF4-FFF2-40B4-BE49-F238E27FC236}">
              <a16:creationId xmlns:a16="http://schemas.microsoft.com/office/drawing/2014/main" id="{00000000-0008-0000-3400-00007A5C0000}"/>
            </a:ext>
          </a:extLst>
        </xdr:cNvPr>
        <xdr:cNvSpPr>
          <a:spLocks noChangeArrowheads="1"/>
        </xdr:cNvSpPr>
      </xdr:nvSpPr>
      <xdr:spPr bwMode="auto">
        <a:xfrm>
          <a:off x="1515427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75" name="Line 56">
          <a:extLst>
            <a:ext uri="{FF2B5EF4-FFF2-40B4-BE49-F238E27FC236}">
              <a16:creationId xmlns:a16="http://schemas.microsoft.com/office/drawing/2014/main" id="{00000000-0008-0000-3400-00007B5C0000}"/>
            </a:ext>
          </a:extLst>
        </xdr:cNvPr>
        <xdr:cNvSpPr>
          <a:spLocks noChangeShapeType="1"/>
        </xdr:cNvSpPr>
      </xdr:nvSpPr>
      <xdr:spPr bwMode="auto">
        <a:xfrm>
          <a:off x="1515427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76" name="Rectangle 57">
          <a:extLst>
            <a:ext uri="{FF2B5EF4-FFF2-40B4-BE49-F238E27FC236}">
              <a16:creationId xmlns:a16="http://schemas.microsoft.com/office/drawing/2014/main" id="{00000000-0008-0000-3400-00007C5C0000}"/>
            </a:ext>
          </a:extLst>
        </xdr:cNvPr>
        <xdr:cNvSpPr>
          <a:spLocks noChangeArrowheads="1"/>
        </xdr:cNvSpPr>
      </xdr:nvSpPr>
      <xdr:spPr bwMode="auto">
        <a:xfrm>
          <a:off x="1515427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77" name="Line 58">
          <a:extLst>
            <a:ext uri="{FF2B5EF4-FFF2-40B4-BE49-F238E27FC236}">
              <a16:creationId xmlns:a16="http://schemas.microsoft.com/office/drawing/2014/main" id="{00000000-0008-0000-3400-00007D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78" name="Rectangle 59">
          <a:extLst>
            <a:ext uri="{FF2B5EF4-FFF2-40B4-BE49-F238E27FC236}">
              <a16:creationId xmlns:a16="http://schemas.microsoft.com/office/drawing/2014/main" id="{00000000-0008-0000-3400-00007E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79" name="Line 60">
          <a:extLst>
            <a:ext uri="{FF2B5EF4-FFF2-40B4-BE49-F238E27FC236}">
              <a16:creationId xmlns:a16="http://schemas.microsoft.com/office/drawing/2014/main" id="{00000000-0008-0000-3400-00007F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80" name="Rectangle 61">
          <a:extLst>
            <a:ext uri="{FF2B5EF4-FFF2-40B4-BE49-F238E27FC236}">
              <a16:creationId xmlns:a16="http://schemas.microsoft.com/office/drawing/2014/main" id="{00000000-0008-0000-3400-000080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81" name="Line 62">
          <a:extLst>
            <a:ext uri="{FF2B5EF4-FFF2-40B4-BE49-F238E27FC236}">
              <a16:creationId xmlns:a16="http://schemas.microsoft.com/office/drawing/2014/main" id="{00000000-0008-0000-3400-000081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82" name="Rectangle 63">
          <a:extLst>
            <a:ext uri="{FF2B5EF4-FFF2-40B4-BE49-F238E27FC236}">
              <a16:creationId xmlns:a16="http://schemas.microsoft.com/office/drawing/2014/main" id="{00000000-0008-0000-3400-000082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83" name="Line 64">
          <a:extLst>
            <a:ext uri="{FF2B5EF4-FFF2-40B4-BE49-F238E27FC236}">
              <a16:creationId xmlns:a16="http://schemas.microsoft.com/office/drawing/2014/main" id="{00000000-0008-0000-3400-000083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84" name="Rectangle 65">
          <a:extLst>
            <a:ext uri="{FF2B5EF4-FFF2-40B4-BE49-F238E27FC236}">
              <a16:creationId xmlns:a16="http://schemas.microsoft.com/office/drawing/2014/main" id="{00000000-0008-0000-3400-000084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85" name="Line 66">
          <a:extLst>
            <a:ext uri="{FF2B5EF4-FFF2-40B4-BE49-F238E27FC236}">
              <a16:creationId xmlns:a16="http://schemas.microsoft.com/office/drawing/2014/main" id="{00000000-0008-0000-3400-0000855C0000}"/>
            </a:ext>
          </a:extLst>
        </xdr:cNvPr>
        <xdr:cNvSpPr>
          <a:spLocks noChangeShapeType="1"/>
        </xdr:cNvSpPr>
      </xdr:nvSpPr>
      <xdr:spPr bwMode="auto">
        <a:xfrm>
          <a:off x="1515427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86" name="Rectangle 67">
          <a:extLst>
            <a:ext uri="{FF2B5EF4-FFF2-40B4-BE49-F238E27FC236}">
              <a16:creationId xmlns:a16="http://schemas.microsoft.com/office/drawing/2014/main" id="{00000000-0008-0000-3400-0000865C0000}"/>
            </a:ext>
          </a:extLst>
        </xdr:cNvPr>
        <xdr:cNvSpPr>
          <a:spLocks noChangeArrowheads="1"/>
        </xdr:cNvSpPr>
      </xdr:nvSpPr>
      <xdr:spPr bwMode="auto">
        <a:xfrm>
          <a:off x="1515427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87" name="Line 68">
          <a:extLst>
            <a:ext uri="{FF2B5EF4-FFF2-40B4-BE49-F238E27FC236}">
              <a16:creationId xmlns:a16="http://schemas.microsoft.com/office/drawing/2014/main" id="{00000000-0008-0000-3400-0000875C0000}"/>
            </a:ext>
          </a:extLst>
        </xdr:cNvPr>
        <xdr:cNvSpPr>
          <a:spLocks noChangeShapeType="1"/>
        </xdr:cNvSpPr>
      </xdr:nvSpPr>
      <xdr:spPr bwMode="auto">
        <a:xfrm>
          <a:off x="1515427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88" name="Rectangle 69">
          <a:extLst>
            <a:ext uri="{FF2B5EF4-FFF2-40B4-BE49-F238E27FC236}">
              <a16:creationId xmlns:a16="http://schemas.microsoft.com/office/drawing/2014/main" id="{00000000-0008-0000-3400-0000885C0000}"/>
            </a:ext>
          </a:extLst>
        </xdr:cNvPr>
        <xdr:cNvSpPr>
          <a:spLocks noChangeArrowheads="1"/>
        </xdr:cNvSpPr>
      </xdr:nvSpPr>
      <xdr:spPr bwMode="auto">
        <a:xfrm>
          <a:off x="1515427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89" name="Rectangle 71">
          <a:extLst>
            <a:ext uri="{FF2B5EF4-FFF2-40B4-BE49-F238E27FC236}">
              <a16:creationId xmlns:a16="http://schemas.microsoft.com/office/drawing/2014/main" id="{00000000-0008-0000-3400-000089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90" name="Line 72">
          <a:extLst>
            <a:ext uri="{FF2B5EF4-FFF2-40B4-BE49-F238E27FC236}">
              <a16:creationId xmlns:a16="http://schemas.microsoft.com/office/drawing/2014/main" id="{00000000-0008-0000-3400-00008A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91" name="Rectangle 73">
          <a:extLst>
            <a:ext uri="{FF2B5EF4-FFF2-40B4-BE49-F238E27FC236}">
              <a16:creationId xmlns:a16="http://schemas.microsoft.com/office/drawing/2014/main" id="{00000000-0008-0000-3400-00008B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92" name="Line 74">
          <a:extLst>
            <a:ext uri="{FF2B5EF4-FFF2-40B4-BE49-F238E27FC236}">
              <a16:creationId xmlns:a16="http://schemas.microsoft.com/office/drawing/2014/main" id="{00000000-0008-0000-3400-00008C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93" name="Rectangle 75">
          <a:extLst>
            <a:ext uri="{FF2B5EF4-FFF2-40B4-BE49-F238E27FC236}">
              <a16:creationId xmlns:a16="http://schemas.microsoft.com/office/drawing/2014/main" id="{00000000-0008-0000-3400-00008D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694" name="Line 76">
          <a:extLst>
            <a:ext uri="{FF2B5EF4-FFF2-40B4-BE49-F238E27FC236}">
              <a16:creationId xmlns:a16="http://schemas.microsoft.com/office/drawing/2014/main" id="{00000000-0008-0000-3400-00008E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695" name="Rectangle 77">
          <a:extLst>
            <a:ext uri="{FF2B5EF4-FFF2-40B4-BE49-F238E27FC236}">
              <a16:creationId xmlns:a16="http://schemas.microsoft.com/office/drawing/2014/main" id="{00000000-0008-0000-3400-00008F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96" name="Line 78">
          <a:extLst>
            <a:ext uri="{FF2B5EF4-FFF2-40B4-BE49-F238E27FC236}">
              <a16:creationId xmlns:a16="http://schemas.microsoft.com/office/drawing/2014/main" id="{00000000-0008-0000-3400-0000905C0000}"/>
            </a:ext>
          </a:extLst>
        </xdr:cNvPr>
        <xdr:cNvSpPr>
          <a:spLocks noChangeShapeType="1"/>
        </xdr:cNvSpPr>
      </xdr:nvSpPr>
      <xdr:spPr bwMode="auto">
        <a:xfrm>
          <a:off x="1515427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97" name="Rectangle 79">
          <a:extLst>
            <a:ext uri="{FF2B5EF4-FFF2-40B4-BE49-F238E27FC236}">
              <a16:creationId xmlns:a16="http://schemas.microsoft.com/office/drawing/2014/main" id="{00000000-0008-0000-3400-0000915C0000}"/>
            </a:ext>
          </a:extLst>
        </xdr:cNvPr>
        <xdr:cNvSpPr>
          <a:spLocks noChangeArrowheads="1"/>
        </xdr:cNvSpPr>
      </xdr:nvSpPr>
      <xdr:spPr bwMode="auto">
        <a:xfrm>
          <a:off x="1515427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98" name="Line 80">
          <a:extLst>
            <a:ext uri="{FF2B5EF4-FFF2-40B4-BE49-F238E27FC236}">
              <a16:creationId xmlns:a16="http://schemas.microsoft.com/office/drawing/2014/main" id="{00000000-0008-0000-3400-0000925C0000}"/>
            </a:ext>
          </a:extLst>
        </xdr:cNvPr>
        <xdr:cNvSpPr>
          <a:spLocks noChangeShapeType="1"/>
        </xdr:cNvSpPr>
      </xdr:nvSpPr>
      <xdr:spPr bwMode="auto">
        <a:xfrm>
          <a:off x="1515427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699" name="Rectangle 81">
          <a:extLst>
            <a:ext uri="{FF2B5EF4-FFF2-40B4-BE49-F238E27FC236}">
              <a16:creationId xmlns:a16="http://schemas.microsoft.com/office/drawing/2014/main" id="{00000000-0008-0000-3400-0000935C0000}"/>
            </a:ext>
          </a:extLst>
        </xdr:cNvPr>
        <xdr:cNvSpPr>
          <a:spLocks noChangeArrowheads="1"/>
        </xdr:cNvSpPr>
      </xdr:nvSpPr>
      <xdr:spPr bwMode="auto">
        <a:xfrm>
          <a:off x="1515427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00" name="Line 82">
          <a:extLst>
            <a:ext uri="{FF2B5EF4-FFF2-40B4-BE49-F238E27FC236}">
              <a16:creationId xmlns:a16="http://schemas.microsoft.com/office/drawing/2014/main" id="{00000000-0008-0000-3400-000094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01" name="Line 84">
          <a:extLst>
            <a:ext uri="{FF2B5EF4-FFF2-40B4-BE49-F238E27FC236}">
              <a16:creationId xmlns:a16="http://schemas.microsoft.com/office/drawing/2014/main" id="{00000000-0008-0000-3400-000095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02" name="Line 86">
          <a:extLst>
            <a:ext uri="{FF2B5EF4-FFF2-40B4-BE49-F238E27FC236}">
              <a16:creationId xmlns:a16="http://schemas.microsoft.com/office/drawing/2014/main" id="{00000000-0008-0000-3400-000096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03" name="Rectangle 87">
          <a:extLst>
            <a:ext uri="{FF2B5EF4-FFF2-40B4-BE49-F238E27FC236}">
              <a16:creationId xmlns:a16="http://schemas.microsoft.com/office/drawing/2014/main" id="{00000000-0008-0000-3400-000097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04" name="Line 88">
          <a:extLst>
            <a:ext uri="{FF2B5EF4-FFF2-40B4-BE49-F238E27FC236}">
              <a16:creationId xmlns:a16="http://schemas.microsoft.com/office/drawing/2014/main" id="{00000000-0008-0000-3400-000098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05" name="Rectangle 89">
          <a:extLst>
            <a:ext uri="{FF2B5EF4-FFF2-40B4-BE49-F238E27FC236}">
              <a16:creationId xmlns:a16="http://schemas.microsoft.com/office/drawing/2014/main" id="{00000000-0008-0000-3400-000099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06" name="Line 90">
          <a:extLst>
            <a:ext uri="{FF2B5EF4-FFF2-40B4-BE49-F238E27FC236}">
              <a16:creationId xmlns:a16="http://schemas.microsoft.com/office/drawing/2014/main" id="{00000000-0008-0000-3400-00009A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07" name="Rectangle 91">
          <a:extLst>
            <a:ext uri="{FF2B5EF4-FFF2-40B4-BE49-F238E27FC236}">
              <a16:creationId xmlns:a16="http://schemas.microsoft.com/office/drawing/2014/main" id="{00000000-0008-0000-3400-00009B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08" name="Line 92">
          <a:extLst>
            <a:ext uri="{FF2B5EF4-FFF2-40B4-BE49-F238E27FC236}">
              <a16:creationId xmlns:a16="http://schemas.microsoft.com/office/drawing/2014/main" id="{00000000-0008-0000-3400-00009C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09" name="Rectangle 93">
          <a:extLst>
            <a:ext uri="{FF2B5EF4-FFF2-40B4-BE49-F238E27FC236}">
              <a16:creationId xmlns:a16="http://schemas.microsoft.com/office/drawing/2014/main" id="{00000000-0008-0000-3400-00009D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10" name="Line 94">
          <a:extLst>
            <a:ext uri="{FF2B5EF4-FFF2-40B4-BE49-F238E27FC236}">
              <a16:creationId xmlns:a16="http://schemas.microsoft.com/office/drawing/2014/main" id="{00000000-0008-0000-3400-00009E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11" name="Rectangle 95">
          <a:extLst>
            <a:ext uri="{FF2B5EF4-FFF2-40B4-BE49-F238E27FC236}">
              <a16:creationId xmlns:a16="http://schemas.microsoft.com/office/drawing/2014/main" id="{00000000-0008-0000-3400-00009F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12" name="Line 96">
          <a:extLst>
            <a:ext uri="{FF2B5EF4-FFF2-40B4-BE49-F238E27FC236}">
              <a16:creationId xmlns:a16="http://schemas.microsoft.com/office/drawing/2014/main" id="{00000000-0008-0000-3400-0000A0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13" name="Rectangle 97">
          <a:extLst>
            <a:ext uri="{FF2B5EF4-FFF2-40B4-BE49-F238E27FC236}">
              <a16:creationId xmlns:a16="http://schemas.microsoft.com/office/drawing/2014/main" id="{00000000-0008-0000-3400-0000A1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14" name="Line 98">
          <a:extLst>
            <a:ext uri="{FF2B5EF4-FFF2-40B4-BE49-F238E27FC236}">
              <a16:creationId xmlns:a16="http://schemas.microsoft.com/office/drawing/2014/main" id="{00000000-0008-0000-3400-0000A2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15" name="Rectangle 99">
          <a:extLst>
            <a:ext uri="{FF2B5EF4-FFF2-40B4-BE49-F238E27FC236}">
              <a16:creationId xmlns:a16="http://schemas.microsoft.com/office/drawing/2014/main" id="{00000000-0008-0000-3400-0000A3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16" name="Line 100">
          <a:extLst>
            <a:ext uri="{FF2B5EF4-FFF2-40B4-BE49-F238E27FC236}">
              <a16:creationId xmlns:a16="http://schemas.microsoft.com/office/drawing/2014/main" id="{00000000-0008-0000-3400-0000A4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17" name="Rectangle 101">
          <a:extLst>
            <a:ext uri="{FF2B5EF4-FFF2-40B4-BE49-F238E27FC236}">
              <a16:creationId xmlns:a16="http://schemas.microsoft.com/office/drawing/2014/main" id="{00000000-0008-0000-3400-0000A5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18" name="Line 102">
          <a:extLst>
            <a:ext uri="{FF2B5EF4-FFF2-40B4-BE49-F238E27FC236}">
              <a16:creationId xmlns:a16="http://schemas.microsoft.com/office/drawing/2014/main" id="{00000000-0008-0000-3400-0000A6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19" name="Rectangle 103">
          <a:extLst>
            <a:ext uri="{FF2B5EF4-FFF2-40B4-BE49-F238E27FC236}">
              <a16:creationId xmlns:a16="http://schemas.microsoft.com/office/drawing/2014/main" id="{00000000-0008-0000-3400-0000A7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20" name="Line 104">
          <a:extLst>
            <a:ext uri="{FF2B5EF4-FFF2-40B4-BE49-F238E27FC236}">
              <a16:creationId xmlns:a16="http://schemas.microsoft.com/office/drawing/2014/main" id="{00000000-0008-0000-3400-0000A8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21" name="Rectangle 105">
          <a:extLst>
            <a:ext uri="{FF2B5EF4-FFF2-40B4-BE49-F238E27FC236}">
              <a16:creationId xmlns:a16="http://schemas.microsoft.com/office/drawing/2014/main" id="{00000000-0008-0000-3400-0000A9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22" name="Line 106">
          <a:extLst>
            <a:ext uri="{FF2B5EF4-FFF2-40B4-BE49-F238E27FC236}">
              <a16:creationId xmlns:a16="http://schemas.microsoft.com/office/drawing/2014/main" id="{00000000-0008-0000-3400-0000AA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23" name="Rectangle 107">
          <a:extLst>
            <a:ext uri="{FF2B5EF4-FFF2-40B4-BE49-F238E27FC236}">
              <a16:creationId xmlns:a16="http://schemas.microsoft.com/office/drawing/2014/main" id="{00000000-0008-0000-3400-0000AB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24" name="Line 108">
          <a:extLst>
            <a:ext uri="{FF2B5EF4-FFF2-40B4-BE49-F238E27FC236}">
              <a16:creationId xmlns:a16="http://schemas.microsoft.com/office/drawing/2014/main" id="{00000000-0008-0000-3400-0000AC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25" name="Rectangle 109">
          <a:extLst>
            <a:ext uri="{FF2B5EF4-FFF2-40B4-BE49-F238E27FC236}">
              <a16:creationId xmlns:a16="http://schemas.microsoft.com/office/drawing/2014/main" id="{00000000-0008-0000-3400-0000AD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26" name="Line 110">
          <a:extLst>
            <a:ext uri="{FF2B5EF4-FFF2-40B4-BE49-F238E27FC236}">
              <a16:creationId xmlns:a16="http://schemas.microsoft.com/office/drawing/2014/main" id="{00000000-0008-0000-3400-0000AE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27" name="Rectangle 111">
          <a:extLst>
            <a:ext uri="{FF2B5EF4-FFF2-40B4-BE49-F238E27FC236}">
              <a16:creationId xmlns:a16="http://schemas.microsoft.com/office/drawing/2014/main" id="{00000000-0008-0000-3400-0000AF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28" name="Line 112">
          <a:extLst>
            <a:ext uri="{FF2B5EF4-FFF2-40B4-BE49-F238E27FC236}">
              <a16:creationId xmlns:a16="http://schemas.microsoft.com/office/drawing/2014/main" id="{00000000-0008-0000-3400-0000B0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29" name="Rectangle 113">
          <a:extLst>
            <a:ext uri="{FF2B5EF4-FFF2-40B4-BE49-F238E27FC236}">
              <a16:creationId xmlns:a16="http://schemas.microsoft.com/office/drawing/2014/main" id="{00000000-0008-0000-3400-0000B1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30" name="Line 114">
          <a:extLst>
            <a:ext uri="{FF2B5EF4-FFF2-40B4-BE49-F238E27FC236}">
              <a16:creationId xmlns:a16="http://schemas.microsoft.com/office/drawing/2014/main" id="{00000000-0008-0000-3400-0000B2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31" name="Rectangle 115">
          <a:extLst>
            <a:ext uri="{FF2B5EF4-FFF2-40B4-BE49-F238E27FC236}">
              <a16:creationId xmlns:a16="http://schemas.microsoft.com/office/drawing/2014/main" id="{00000000-0008-0000-3400-0000B3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32" name="Line 116">
          <a:extLst>
            <a:ext uri="{FF2B5EF4-FFF2-40B4-BE49-F238E27FC236}">
              <a16:creationId xmlns:a16="http://schemas.microsoft.com/office/drawing/2014/main" id="{00000000-0008-0000-3400-0000B4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33" name="Rectangle 117">
          <a:extLst>
            <a:ext uri="{FF2B5EF4-FFF2-40B4-BE49-F238E27FC236}">
              <a16:creationId xmlns:a16="http://schemas.microsoft.com/office/drawing/2014/main" id="{00000000-0008-0000-3400-0000B5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3734" name="Line 118">
          <a:extLst>
            <a:ext uri="{FF2B5EF4-FFF2-40B4-BE49-F238E27FC236}">
              <a16:creationId xmlns:a16="http://schemas.microsoft.com/office/drawing/2014/main" id="{00000000-0008-0000-3400-0000B65C0000}"/>
            </a:ext>
          </a:extLst>
        </xdr:cNvPr>
        <xdr:cNvSpPr>
          <a:spLocks noChangeShapeType="1"/>
        </xdr:cNvSpPr>
      </xdr:nvSpPr>
      <xdr:spPr bwMode="auto">
        <a:xfrm>
          <a:off x="0" y="0"/>
          <a:ext cx="1515427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3735" name="Rectangle 119">
          <a:extLst>
            <a:ext uri="{FF2B5EF4-FFF2-40B4-BE49-F238E27FC236}">
              <a16:creationId xmlns:a16="http://schemas.microsoft.com/office/drawing/2014/main" id="{00000000-0008-0000-3400-0000B75C0000}"/>
            </a:ext>
          </a:extLst>
        </xdr:cNvPr>
        <xdr:cNvSpPr>
          <a:spLocks noChangeArrowheads="1"/>
        </xdr:cNvSpPr>
      </xdr:nvSpPr>
      <xdr:spPr bwMode="auto">
        <a:xfrm>
          <a:off x="0" y="0"/>
          <a:ext cx="1516380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1055370</xdr:colOff>
      <xdr:row>24</xdr:row>
      <xdr:rowOff>114812</xdr:rowOff>
    </xdr:from>
    <xdr:to>
      <xdr:col>0</xdr:col>
      <xdr:colOff>7200900</xdr:colOff>
      <xdr:row>36</xdr:row>
      <xdr:rowOff>87118</xdr:rowOff>
    </xdr:to>
    <xdr:pic>
      <xdr:nvPicPr>
        <xdr:cNvPr id="23736" name="Picture 120">
          <a:extLst>
            <a:ext uri="{FF2B5EF4-FFF2-40B4-BE49-F238E27FC236}">
              <a16:creationId xmlns:a16="http://schemas.microsoft.com/office/drawing/2014/main" id="{00000000-0008-0000-3400-0000B85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055370" y="4753073"/>
          <a:ext cx="6145530" cy="2059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590301</xdr:colOff>
      <xdr:row>46</xdr:row>
      <xdr:rowOff>140079</xdr:rowOff>
    </xdr:from>
    <xdr:to>
      <xdr:col>0</xdr:col>
      <xdr:colOff>6743451</xdr:colOff>
      <xdr:row>58</xdr:row>
      <xdr:rowOff>144756</xdr:rowOff>
    </xdr:to>
    <xdr:pic>
      <xdr:nvPicPr>
        <xdr:cNvPr id="6" name="Picture 3">
          <a:extLst>
            <a:ext uri="{FF2B5EF4-FFF2-40B4-BE49-F238E27FC236}">
              <a16:creationId xmlns:a16="http://schemas.microsoft.com/office/drawing/2014/main" id="{A83190C8-5FED-4D49-AA27-C868E5F99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590301" y="13236954"/>
          <a:ext cx="6153150" cy="2063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23</xdr:col>
      <xdr:colOff>371475</xdr:colOff>
      <xdr:row>57</xdr:row>
      <xdr:rowOff>0</xdr:rowOff>
    </xdr:from>
    <xdr:to>
      <xdr:col>24</xdr:col>
      <xdr:colOff>276225</xdr:colOff>
      <xdr:row>57</xdr:row>
      <xdr:rowOff>0</xdr:rowOff>
    </xdr:to>
    <xdr:sp macro="" textlink="">
      <xdr:nvSpPr>
        <xdr:cNvPr id="2" name="Rectangle 222">
          <a:extLst>
            <a:ext uri="{FF2B5EF4-FFF2-40B4-BE49-F238E27FC236}">
              <a16:creationId xmlns:a16="http://schemas.microsoft.com/office/drawing/2014/main" id="{00000000-0008-0000-0B00-000002000000}"/>
            </a:ext>
          </a:extLst>
        </xdr:cNvPr>
        <xdr:cNvSpPr>
          <a:spLocks noChangeArrowheads="1"/>
        </xdr:cNvSpPr>
      </xdr:nvSpPr>
      <xdr:spPr bwMode="auto">
        <a:xfrm>
          <a:off x="18745200" y="1017270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371475</xdr:colOff>
      <xdr:row>57</xdr:row>
      <xdr:rowOff>0</xdr:rowOff>
    </xdr:from>
    <xdr:to>
      <xdr:col>24</xdr:col>
      <xdr:colOff>276225</xdr:colOff>
      <xdr:row>57</xdr:row>
      <xdr:rowOff>0</xdr:rowOff>
    </xdr:to>
    <xdr:sp macro="" textlink="">
      <xdr:nvSpPr>
        <xdr:cNvPr id="3" name="Rectangle 224">
          <a:extLst>
            <a:ext uri="{FF2B5EF4-FFF2-40B4-BE49-F238E27FC236}">
              <a16:creationId xmlns:a16="http://schemas.microsoft.com/office/drawing/2014/main" id="{00000000-0008-0000-0B00-000003000000}"/>
            </a:ext>
          </a:extLst>
        </xdr:cNvPr>
        <xdr:cNvSpPr>
          <a:spLocks noChangeArrowheads="1"/>
        </xdr:cNvSpPr>
      </xdr:nvSpPr>
      <xdr:spPr bwMode="auto">
        <a:xfrm>
          <a:off x="18745200" y="1017270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762000</xdr:colOff>
      <xdr:row>52</xdr:row>
      <xdr:rowOff>69423</xdr:rowOff>
    </xdr:from>
    <xdr:to>
      <xdr:col>0</xdr:col>
      <xdr:colOff>6907530</xdr:colOff>
      <xdr:row>64</xdr:row>
      <xdr:rowOff>71546</xdr:rowOff>
    </xdr:to>
    <xdr:pic>
      <xdr:nvPicPr>
        <xdr:cNvPr id="3113" name="Picture 3">
          <a:extLst>
            <a:ext uri="{FF2B5EF4-FFF2-40B4-BE49-F238E27FC236}">
              <a16:creationId xmlns:a16="http://schemas.microsoft.com/office/drawing/2014/main" id="{00000000-0008-0000-0C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762000" y="10994598"/>
          <a:ext cx="6145530" cy="2059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770853</xdr:colOff>
      <xdr:row>10</xdr:row>
      <xdr:rowOff>129540</xdr:rowOff>
    </xdr:from>
    <xdr:to>
      <xdr:col>0</xdr:col>
      <xdr:colOff>6898677</xdr:colOff>
      <xdr:row>10</xdr:row>
      <xdr:rowOff>2183130</xdr:rowOff>
    </xdr:to>
    <xdr:pic>
      <xdr:nvPicPr>
        <xdr:cNvPr id="12314" name="Picture 2">
          <a:extLst>
            <a:ext uri="{FF2B5EF4-FFF2-40B4-BE49-F238E27FC236}">
              <a16:creationId xmlns:a16="http://schemas.microsoft.com/office/drawing/2014/main" id="{00000000-0008-0000-1500-00001A3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770853" y="3510915"/>
          <a:ext cx="6127824" cy="2053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735330</xdr:colOff>
      <xdr:row>24</xdr:row>
      <xdr:rowOff>147533</xdr:rowOff>
    </xdr:from>
    <xdr:to>
      <xdr:col>0</xdr:col>
      <xdr:colOff>6875145</xdr:colOff>
      <xdr:row>36</xdr:row>
      <xdr:rowOff>147741</xdr:rowOff>
    </xdr:to>
    <xdr:pic>
      <xdr:nvPicPr>
        <xdr:cNvPr id="5" name="Picture 2">
          <a:extLst>
            <a:ext uri="{FF2B5EF4-FFF2-40B4-BE49-F238E27FC236}">
              <a16:creationId xmlns:a16="http://schemas.microsoft.com/office/drawing/2014/main" id="{9A04AC71-C834-4927-AE7A-40E999289B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735330" y="5262458"/>
          <a:ext cx="6139815" cy="20576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849630</xdr:colOff>
      <xdr:row>25</xdr:row>
      <xdr:rowOff>112610</xdr:rowOff>
    </xdr:from>
    <xdr:to>
      <xdr:col>0</xdr:col>
      <xdr:colOff>6987540</xdr:colOff>
      <xdr:row>37</xdr:row>
      <xdr:rowOff>112179</xdr:rowOff>
    </xdr:to>
    <xdr:pic>
      <xdr:nvPicPr>
        <xdr:cNvPr id="14362" name="Picture 2">
          <a:extLst>
            <a:ext uri="{FF2B5EF4-FFF2-40B4-BE49-F238E27FC236}">
              <a16:creationId xmlns:a16="http://schemas.microsoft.com/office/drawing/2014/main" id="{00000000-0008-0000-2300-00001A3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849630" y="5398985"/>
          <a:ext cx="6137910" cy="20569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838200</xdr:colOff>
      <xdr:row>22</xdr:row>
      <xdr:rowOff>168483</xdr:rowOff>
    </xdr:from>
    <xdr:to>
      <xdr:col>0</xdr:col>
      <xdr:colOff>6983730</xdr:colOff>
      <xdr:row>34</xdr:row>
      <xdr:rowOff>170606</xdr:rowOff>
    </xdr:to>
    <xdr:pic>
      <xdr:nvPicPr>
        <xdr:cNvPr id="15385" name="Picture 2">
          <a:extLst>
            <a:ext uri="{FF2B5EF4-FFF2-40B4-BE49-F238E27FC236}">
              <a16:creationId xmlns:a16="http://schemas.microsoft.com/office/drawing/2014/main" id="{00000000-0008-0000-2600-0000193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838200" y="4940508"/>
          <a:ext cx="6145530" cy="2059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23</xdr:col>
      <xdr:colOff>371475</xdr:colOff>
      <xdr:row>60</xdr:row>
      <xdr:rowOff>0</xdr:rowOff>
    </xdr:from>
    <xdr:to>
      <xdr:col>24</xdr:col>
      <xdr:colOff>276225</xdr:colOff>
      <xdr:row>60</xdr:row>
      <xdr:rowOff>0</xdr:rowOff>
    </xdr:to>
    <xdr:sp macro="" textlink="">
      <xdr:nvSpPr>
        <xdr:cNvPr id="16457" name="Rectangle 222">
          <a:extLst>
            <a:ext uri="{FF2B5EF4-FFF2-40B4-BE49-F238E27FC236}">
              <a16:creationId xmlns:a16="http://schemas.microsoft.com/office/drawing/2014/main" id="{00000000-0008-0000-2900-000049400000}"/>
            </a:ext>
          </a:extLst>
        </xdr:cNvPr>
        <xdr:cNvSpPr>
          <a:spLocks noChangeArrowheads="1"/>
        </xdr:cNvSpPr>
      </xdr:nvSpPr>
      <xdr:spPr bwMode="auto">
        <a:xfrm>
          <a:off x="18745200" y="1133475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371475</xdr:colOff>
      <xdr:row>60</xdr:row>
      <xdr:rowOff>0</xdr:rowOff>
    </xdr:from>
    <xdr:to>
      <xdr:col>24</xdr:col>
      <xdr:colOff>276225</xdr:colOff>
      <xdr:row>60</xdr:row>
      <xdr:rowOff>0</xdr:rowOff>
    </xdr:to>
    <xdr:sp macro="" textlink="">
      <xdr:nvSpPr>
        <xdr:cNvPr id="16458" name="Rectangle 224">
          <a:extLst>
            <a:ext uri="{FF2B5EF4-FFF2-40B4-BE49-F238E27FC236}">
              <a16:creationId xmlns:a16="http://schemas.microsoft.com/office/drawing/2014/main" id="{00000000-0008-0000-2900-00004A400000}"/>
            </a:ext>
          </a:extLst>
        </xdr:cNvPr>
        <xdr:cNvSpPr>
          <a:spLocks noChangeArrowheads="1"/>
        </xdr:cNvSpPr>
      </xdr:nvSpPr>
      <xdr:spPr bwMode="auto">
        <a:xfrm>
          <a:off x="18745200" y="1133475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371475</xdr:colOff>
      <xdr:row>60</xdr:row>
      <xdr:rowOff>0</xdr:rowOff>
    </xdr:from>
    <xdr:to>
      <xdr:col>24</xdr:col>
      <xdr:colOff>276225</xdr:colOff>
      <xdr:row>60</xdr:row>
      <xdr:rowOff>0</xdr:rowOff>
    </xdr:to>
    <xdr:sp macro="" textlink="">
      <xdr:nvSpPr>
        <xdr:cNvPr id="5" name="Rectangle 222">
          <a:extLst>
            <a:ext uri="{FF2B5EF4-FFF2-40B4-BE49-F238E27FC236}">
              <a16:creationId xmlns:a16="http://schemas.microsoft.com/office/drawing/2014/main" id="{18AA7E08-3DAB-4150-9A09-26C9A0B009FB}"/>
            </a:ext>
          </a:extLst>
        </xdr:cNvPr>
        <xdr:cNvSpPr>
          <a:spLocks noChangeArrowheads="1"/>
        </xdr:cNvSpPr>
      </xdr:nvSpPr>
      <xdr:spPr bwMode="auto">
        <a:xfrm>
          <a:off x="18910935" y="1187958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371475</xdr:colOff>
      <xdr:row>60</xdr:row>
      <xdr:rowOff>0</xdr:rowOff>
    </xdr:from>
    <xdr:to>
      <xdr:col>24</xdr:col>
      <xdr:colOff>276225</xdr:colOff>
      <xdr:row>60</xdr:row>
      <xdr:rowOff>0</xdr:rowOff>
    </xdr:to>
    <xdr:sp macro="" textlink="">
      <xdr:nvSpPr>
        <xdr:cNvPr id="6" name="Rectangle 224">
          <a:extLst>
            <a:ext uri="{FF2B5EF4-FFF2-40B4-BE49-F238E27FC236}">
              <a16:creationId xmlns:a16="http://schemas.microsoft.com/office/drawing/2014/main" id="{A0631E18-7653-4910-83B9-EC4506C408A7}"/>
            </a:ext>
          </a:extLst>
        </xdr:cNvPr>
        <xdr:cNvSpPr>
          <a:spLocks noChangeArrowheads="1"/>
        </xdr:cNvSpPr>
      </xdr:nvSpPr>
      <xdr:spPr bwMode="auto">
        <a:xfrm>
          <a:off x="18910935" y="1187958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1312407</xdr:colOff>
      <xdr:row>62</xdr:row>
      <xdr:rowOff>11430</xdr:rowOff>
    </xdr:from>
    <xdr:to>
      <xdr:col>6</xdr:col>
      <xdr:colOff>272552</xdr:colOff>
      <xdr:row>76</xdr:row>
      <xdr:rowOff>87630</xdr:rowOff>
    </xdr:to>
    <xdr:pic>
      <xdr:nvPicPr>
        <xdr:cNvPr id="7" name="Picture 225">
          <a:extLst>
            <a:ext uri="{FF2B5EF4-FFF2-40B4-BE49-F238E27FC236}">
              <a16:creationId xmlns:a16="http://schemas.microsoft.com/office/drawing/2014/main" id="{7FFB1141-F640-4BF1-8071-B168505C4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1312407" y="13108305"/>
          <a:ext cx="7389770" cy="2476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23</xdr:col>
      <xdr:colOff>371475</xdr:colOff>
      <xdr:row>60</xdr:row>
      <xdr:rowOff>0</xdr:rowOff>
    </xdr:from>
    <xdr:to>
      <xdr:col>24</xdr:col>
      <xdr:colOff>276225</xdr:colOff>
      <xdr:row>60</xdr:row>
      <xdr:rowOff>0</xdr:rowOff>
    </xdr:to>
    <xdr:sp macro="" textlink="">
      <xdr:nvSpPr>
        <xdr:cNvPr id="11" name="Rectangle 222">
          <a:extLst>
            <a:ext uri="{FF2B5EF4-FFF2-40B4-BE49-F238E27FC236}">
              <a16:creationId xmlns:a16="http://schemas.microsoft.com/office/drawing/2014/main" id="{99B4B2D7-9025-49B0-92B1-A792A7D1B54E}"/>
            </a:ext>
          </a:extLst>
        </xdr:cNvPr>
        <xdr:cNvSpPr>
          <a:spLocks noChangeArrowheads="1"/>
        </xdr:cNvSpPr>
      </xdr:nvSpPr>
      <xdr:spPr bwMode="auto">
        <a:xfrm>
          <a:off x="19733895" y="1251204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23</xdr:col>
      <xdr:colOff>371475</xdr:colOff>
      <xdr:row>60</xdr:row>
      <xdr:rowOff>0</xdr:rowOff>
    </xdr:from>
    <xdr:to>
      <xdr:col>24</xdr:col>
      <xdr:colOff>276225</xdr:colOff>
      <xdr:row>60</xdr:row>
      <xdr:rowOff>0</xdr:rowOff>
    </xdr:to>
    <xdr:sp macro="" textlink="">
      <xdr:nvSpPr>
        <xdr:cNvPr id="12" name="Rectangle 224">
          <a:extLst>
            <a:ext uri="{FF2B5EF4-FFF2-40B4-BE49-F238E27FC236}">
              <a16:creationId xmlns:a16="http://schemas.microsoft.com/office/drawing/2014/main" id="{A11DC0AB-B196-46A8-8CE5-3C2AFCD68C14}"/>
            </a:ext>
          </a:extLst>
        </xdr:cNvPr>
        <xdr:cNvSpPr>
          <a:spLocks noChangeArrowheads="1"/>
        </xdr:cNvSpPr>
      </xdr:nvSpPr>
      <xdr:spPr bwMode="auto">
        <a:xfrm>
          <a:off x="19733895" y="12512040"/>
          <a:ext cx="514350" cy="0"/>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0</xdr:rowOff>
    </xdr:to>
    <xdr:sp macro="" textlink="">
      <xdr:nvSpPr>
        <xdr:cNvPr id="2" name="Rectangle 24">
          <a:extLst>
            <a:ext uri="{FF2B5EF4-FFF2-40B4-BE49-F238E27FC236}">
              <a16:creationId xmlns:a16="http://schemas.microsoft.com/office/drawing/2014/main" id="{FB5ED294-D8EF-4BE8-8AEC-0C8D2956205D}"/>
            </a:ext>
          </a:extLst>
        </xdr:cNvPr>
        <xdr:cNvSpPr>
          <a:spLocks noChangeArrowheads="1"/>
        </xdr:cNvSpPr>
      </xdr:nvSpPr>
      <xdr:spPr bwMode="auto">
        <a:xfrm>
          <a:off x="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3" name="Rectangle 25">
          <a:extLst>
            <a:ext uri="{FF2B5EF4-FFF2-40B4-BE49-F238E27FC236}">
              <a16:creationId xmlns:a16="http://schemas.microsoft.com/office/drawing/2014/main" id="{6C0FC36C-4483-4F34-AB0E-BC799329D8E2}"/>
            </a:ext>
          </a:extLst>
        </xdr:cNvPr>
        <xdr:cNvSpPr>
          <a:spLocks noChangeArrowheads="1"/>
        </xdr:cNvSpPr>
      </xdr:nvSpPr>
      <xdr:spPr bwMode="auto">
        <a:xfrm>
          <a:off x="806958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4" name="Line 26">
          <a:extLst>
            <a:ext uri="{FF2B5EF4-FFF2-40B4-BE49-F238E27FC236}">
              <a16:creationId xmlns:a16="http://schemas.microsoft.com/office/drawing/2014/main" id="{1554F70D-752E-4E18-8956-758CF7F0D087}"/>
            </a:ext>
          </a:extLst>
        </xdr:cNvPr>
        <xdr:cNvSpPr>
          <a:spLocks noChangeShapeType="1"/>
        </xdr:cNvSpPr>
      </xdr:nvSpPr>
      <xdr:spPr bwMode="auto">
        <a:xfrm>
          <a:off x="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9525</xdr:colOff>
      <xdr:row>0</xdr:row>
      <xdr:rowOff>0</xdr:rowOff>
    </xdr:to>
    <xdr:sp macro="" textlink="">
      <xdr:nvSpPr>
        <xdr:cNvPr id="5" name="Rectangle 27">
          <a:extLst>
            <a:ext uri="{FF2B5EF4-FFF2-40B4-BE49-F238E27FC236}">
              <a16:creationId xmlns:a16="http://schemas.microsoft.com/office/drawing/2014/main" id="{63233C2A-37E5-4F84-AA52-5B3EA2504A9A}"/>
            </a:ext>
          </a:extLst>
        </xdr:cNvPr>
        <xdr:cNvSpPr>
          <a:spLocks noChangeArrowheads="1"/>
        </xdr:cNvSpPr>
      </xdr:nvSpPr>
      <xdr:spPr bwMode="auto">
        <a:xfrm>
          <a:off x="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571500</xdr:colOff>
      <xdr:row>0</xdr:row>
      <xdr:rowOff>0</xdr:rowOff>
    </xdr:from>
    <xdr:to>
      <xdr:col>12</xdr:col>
      <xdr:colOff>571500</xdr:colOff>
      <xdr:row>0</xdr:row>
      <xdr:rowOff>0</xdr:rowOff>
    </xdr:to>
    <xdr:sp macro="" textlink="">
      <xdr:nvSpPr>
        <xdr:cNvPr id="6" name="Line 28">
          <a:extLst>
            <a:ext uri="{FF2B5EF4-FFF2-40B4-BE49-F238E27FC236}">
              <a16:creationId xmlns:a16="http://schemas.microsoft.com/office/drawing/2014/main" id="{3BBFF5DA-8B1F-4D65-8B30-FA513AB4117A}"/>
            </a:ext>
          </a:extLst>
        </xdr:cNvPr>
        <xdr:cNvSpPr>
          <a:spLocks noChangeShapeType="1"/>
        </xdr:cNvSpPr>
      </xdr:nvSpPr>
      <xdr:spPr bwMode="auto">
        <a:xfrm>
          <a:off x="806958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7" name="Rectangle 29">
          <a:extLst>
            <a:ext uri="{FF2B5EF4-FFF2-40B4-BE49-F238E27FC236}">
              <a16:creationId xmlns:a16="http://schemas.microsoft.com/office/drawing/2014/main" id="{0372DEAB-5E96-4504-B849-30BA55B3BE61}"/>
            </a:ext>
          </a:extLst>
        </xdr:cNvPr>
        <xdr:cNvSpPr>
          <a:spLocks noChangeArrowheads="1"/>
        </xdr:cNvSpPr>
      </xdr:nvSpPr>
      <xdr:spPr bwMode="auto">
        <a:xfrm>
          <a:off x="806958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8" name="Line 30">
          <a:extLst>
            <a:ext uri="{FF2B5EF4-FFF2-40B4-BE49-F238E27FC236}">
              <a16:creationId xmlns:a16="http://schemas.microsoft.com/office/drawing/2014/main" id="{FDA4AFC2-0396-4274-AF19-067EC3626402}"/>
            </a:ext>
          </a:extLst>
        </xdr:cNvPr>
        <xdr:cNvSpPr>
          <a:spLocks noChangeShapeType="1"/>
        </xdr:cNvSpPr>
      </xdr:nvSpPr>
      <xdr:spPr bwMode="auto">
        <a:xfrm>
          <a:off x="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9525</xdr:colOff>
      <xdr:row>0</xdr:row>
      <xdr:rowOff>0</xdr:rowOff>
    </xdr:to>
    <xdr:sp macro="" textlink="">
      <xdr:nvSpPr>
        <xdr:cNvPr id="9" name="Rectangle 31">
          <a:extLst>
            <a:ext uri="{FF2B5EF4-FFF2-40B4-BE49-F238E27FC236}">
              <a16:creationId xmlns:a16="http://schemas.microsoft.com/office/drawing/2014/main" id="{57693FCB-0B3F-4FC2-92C2-FAD60E7CD96A}"/>
            </a:ext>
          </a:extLst>
        </xdr:cNvPr>
        <xdr:cNvSpPr>
          <a:spLocks noChangeArrowheads="1"/>
        </xdr:cNvSpPr>
      </xdr:nvSpPr>
      <xdr:spPr bwMode="auto">
        <a:xfrm>
          <a:off x="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571500</xdr:colOff>
      <xdr:row>0</xdr:row>
      <xdr:rowOff>0</xdr:rowOff>
    </xdr:from>
    <xdr:to>
      <xdr:col>12</xdr:col>
      <xdr:colOff>571500</xdr:colOff>
      <xdr:row>0</xdr:row>
      <xdr:rowOff>0</xdr:rowOff>
    </xdr:to>
    <xdr:sp macro="" textlink="">
      <xdr:nvSpPr>
        <xdr:cNvPr id="10" name="Line 32">
          <a:extLst>
            <a:ext uri="{FF2B5EF4-FFF2-40B4-BE49-F238E27FC236}">
              <a16:creationId xmlns:a16="http://schemas.microsoft.com/office/drawing/2014/main" id="{A83F4D9D-6EBB-40D2-B0ED-FB370D1222F8}"/>
            </a:ext>
          </a:extLst>
        </xdr:cNvPr>
        <xdr:cNvSpPr>
          <a:spLocks noChangeShapeType="1"/>
        </xdr:cNvSpPr>
      </xdr:nvSpPr>
      <xdr:spPr bwMode="auto">
        <a:xfrm>
          <a:off x="806958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11" name="Rectangle 33">
          <a:extLst>
            <a:ext uri="{FF2B5EF4-FFF2-40B4-BE49-F238E27FC236}">
              <a16:creationId xmlns:a16="http://schemas.microsoft.com/office/drawing/2014/main" id="{57035D84-A7E6-404A-A0DD-620A5DCB5EFA}"/>
            </a:ext>
          </a:extLst>
        </xdr:cNvPr>
        <xdr:cNvSpPr>
          <a:spLocks noChangeArrowheads="1"/>
        </xdr:cNvSpPr>
      </xdr:nvSpPr>
      <xdr:spPr bwMode="auto">
        <a:xfrm>
          <a:off x="806958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0</xdr:col>
      <xdr:colOff>0</xdr:colOff>
      <xdr:row>0</xdr:row>
      <xdr:rowOff>0</xdr:rowOff>
    </xdr:to>
    <xdr:sp macro="" textlink="">
      <xdr:nvSpPr>
        <xdr:cNvPr id="12" name="Line 34">
          <a:extLst>
            <a:ext uri="{FF2B5EF4-FFF2-40B4-BE49-F238E27FC236}">
              <a16:creationId xmlns:a16="http://schemas.microsoft.com/office/drawing/2014/main" id="{37FF863F-E107-4B78-852A-ABB6E37BFB60}"/>
            </a:ext>
          </a:extLst>
        </xdr:cNvPr>
        <xdr:cNvSpPr>
          <a:spLocks noChangeShapeType="1"/>
        </xdr:cNvSpPr>
      </xdr:nvSpPr>
      <xdr:spPr bwMode="auto">
        <a:xfrm>
          <a:off x="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9525</xdr:colOff>
      <xdr:row>0</xdr:row>
      <xdr:rowOff>0</xdr:rowOff>
    </xdr:to>
    <xdr:sp macro="" textlink="">
      <xdr:nvSpPr>
        <xdr:cNvPr id="13" name="Rectangle 35">
          <a:extLst>
            <a:ext uri="{FF2B5EF4-FFF2-40B4-BE49-F238E27FC236}">
              <a16:creationId xmlns:a16="http://schemas.microsoft.com/office/drawing/2014/main" id="{D000C22C-3E3B-4B4F-BDA0-90A5028F04F5}"/>
            </a:ext>
          </a:extLst>
        </xdr:cNvPr>
        <xdr:cNvSpPr>
          <a:spLocks noChangeArrowheads="1"/>
        </xdr:cNvSpPr>
      </xdr:nvSpPr>
      <xdr:spPr bwMode="auto">
        <a:xfrm>
          <a:off x="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571500</xdr:colOff>
      <xdr:row>0</xdr:row>
      <xdr:rowOff>0</xdr:rowOff>
    </xdr:from>
    <xdr:to>
      <xdr:col>12</xdr:col>
      <xdr:colOff>571500</xdr:colOff>
      <xdr:row>0</xdr:row>
      <xdr:rowOff>0</xdr:rowOff>
    </xdr:to>
    <xdr:sp macro="" textlink="">
      <xdr:nvSpPr>
        <xdr:cNvPr id="14" name="Line 36">
          <a:extLst>
            <a:ext uri="{FF2B5EF4-FFF2-40B4-BE49-F238E27FC236}">
              <a16:creationId xmlns:a16="http://schemas.microsoft.com/office/drawing/2014/main" id="{F22C9BCD-4884-4055-A4B7-3AC6AB492777}"/>
            </a:ext>
          </a:extLst>
        </xdr:cNvPr>
        <xdr:cNvSpPr>
          <a:spLocks noChangeShapeType="1"/>
        </xdr:cNvSpPr>
      </xdr:nvSpPr>
      <xdr:spPr bwMode="auto">
        <a:xfrm>
          <a:off x="8069580" y="0"/>
          <a:ext cx="0"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15" name="Rectangle 37">
          <a:extLst>
            <a:ext uri="{FF2B5EF4-FFF2-40B4-BE49-F238E27FC236}">
              <a16:creationId xmlns:a16="http://schemas.microsoft.com/office/drawing/2014/main" id="{89C8B446-5CAB-435E-AD5A-CB63892B4671}"/>
            </a:ext>
          </a:extLst>
        </xdr:cNvPr>
        <xdr:cNvSpPr>
          <a:spLocks noChangeArrowheads="1"/>
        </xdr:cNvSpPr>
      </xdr:nvSpPr>
      <xdr:spPr bwMode="auto">
        <a:xfrm>
          <a:off x="806958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0</xdr:col>
      <xdr:colOff>9525</xdr:colOff>
      <xdr:row>0</xdr:row>
      <xdr:rowOff>0</xdr:rowOff>
    </xdr:to>
    <xdr:sp macro="" textlink="">
      <xdr:nvSpPr>
        <xdr:cNvPr id="16" name="Line 38">
          <a:extLst>
            <a:ext uri="{FF2B5EF4-FFF2-40B4-BE49-F238E27FC236}">
              <a16:creationId xmlns:a16="http://schemas.microsoft.com/office/drawing/2014/main" id="{6F802E5C-39BF-458B-8BC4-01867DD51747}"/>
            </a:ext>
          </a:extLst>
        </xdr:cNvPr>
        <xdr:cNvSpPr>
          <a:spLocks noChangeShapeType="1"/>
        </xdr:cNvSpPr>
      </xdr:nvSpPr>
      <xdr:spPr bwMode="auto">
        <a:xfrm>
          <a:off x="0"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0</xdr:col>
      <xdr:colOff>9525</xdr:colOff>
      <xdr:row>0</xdr:row>
      <xdr:rowOff>0</xdr:rowOff>
    </xdr:to>
    <xdr:sp macro="" textlink="">
      <xdr:nvSpPr>
        <xdr:cNvPr id="17" name="Rectangle 39">
          <a:extLst>
            <a:ext uri="{FF2B5EF4-FFF2-40B4-BE49-F238E27FC236}">
              <a16:creationId xmlns:a16="http://schemas.microsoft.com/office/drawing/2014/main" id="{B8FDBEAB-7B4B-402E-8486-6E4C062BCFCB}"/>
            </a:ext>
          </a:extLst>
        </xdr:cNvPr>
        <xdr:cNvSpPr>
          <a:spLocks noChangeArrowheads="1"/>
        </xdr:cNvSpPr>
      </xdr:nvSpPr>
      <xdr:spPr bwMode="auto">
        <a:xfrm>
          <a:off x="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18" name="Line 40">
          <a:extLst>
            <a:ext uri="{FF2B5EF4-FFF2-40B4-BE49-F238E27FC236}">
              <a16:creationId xmlns:a16="http://schemas.microsoft.com/office/drawing/2014/main" id="{91F86CF2-C9BA-4482-A59A-77942167237E}"/>
            </a:ext>
          </a:extLst>
        </xdr:cNvPr>
        <xdr:cNvSpPr>
          <a:spLocks noChangeShapeType="1"/>
        </xdr:cNvSpPr>
      </xdr:nvSpPr>
      <xdr:spPr bwMode="auto">
        <a:xfrm>
          <a:off x="8069580"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571500</xdr:colOff>
      <xdr:row>0</xdr:row>
      <xdr:rowOff>0</xdr:rowOff>
    </xdr:from>
    <xdr:to>
      <xdr:col>12</xdr:col>
      <xdr:colOff>581025</xdr:colOff>
      <xdr:row>0</xdr:row>
      <xdr:rowOff>0</xdr:rowOff>
    </xdr:to>
    <xdr:sp macro="" textlink="">
      <xdr:nvSpPr>
        <xdr:cNvPr id="19" name="Rectangle 41">
          <a:extLst>
            <a:ext uri="{FF2B5EF4-FFF2-40B4-BE49-F238E27FC236}">
              <a16:creationId xmlns:a16="http://schemas.microsoft.com/office/drawing/2014/main" id="{C37BF2FF-01F1-449A-9244-7112282F2192}"/>
            </a:ext>
          </a:extLst>
        </xdr:cNvPr>
        <xdr:cNvSpPr>
          <a:spLocks noChangeArrowheads="1"/>
        </xdr:cNvSpPr>
      </xdr:nvSpPr>
      <xdr:spPr bwMode="auto">
        <a:xfrm>
          <a:off x="8069580"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0" name="Line 42">
          <a:extLst>
            <a:ext uri="{FF2B5EF4-FFF2-40B4-BE49-F238E27FC236}">
              <a16:creationId xmlns:a16="http://schemas.microsoft.com/office/drawing/2014/main" id="{F84652D1-E720-405E-9379-1142979EC505}"/>
            </a:ext>
          </a:extLst>
        </xdr:cNvPr>
        <xdr:cNvSpPr>
          <a:spLocks noChangeShapeType="1"/>
        </xdr:cNvSpPr>
      </xdr:nvSpPr>
      <xdr:spPr bwMode="auto">
        <a:xfrm>
          <a:off x="807910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1" name="Rectangle 43">
          <a:extLst>
            <a:ext uri="{FF2B5EF4-FFF2-40B4-BE49-F238E27FC236}">
              <a16:creationId xmlns:a16="http://schemas.microsoft.com/office/drawing/2014/main" id="{0A21D4A8-0B87-4BE8-A9C5-914E256F4492}"/>
            </a:ext>
          </a:extLst>
        </xdr:cNvPr>
        <xdr:cNvSpPr>
          <a:spLocks noChangeArrowheads="1"/>
        </xdr:cNvSpPr>
      </xdr:nvSpPr>
      <xdr:spPr bwMode="auto">
        <a:xfrm>
          <a:off x="807910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2" name="Line 44">
          <a:extLst>
            <a:ext uri="{FF2B5EF4-FFF2-40B4-BE49-F238E27FC236}">
              <a16:creationId xmlns:a16="http://schemas.microsoft.com/office/drawing/2014/main" id="{DEAC8864-4835-4CDA-AE0D-BC9B8E51790C}"/>
            </a:ext>
          </a:extLst>
        </xdr:cNvPr>
        <xdr:cNvSpPr>
          <a:spLocks noChangeShapeType="1"/>
        </xdr:cNvSpPr>
      </xdr:nvSpPr>
      <xdr:spPr bwMode="auto">
        <a:xfrm>
          <a:off x="807910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23" name="Rectangle 45">
          <a:extLst>
            <a:ext uri="{FF2B5EF4-FFF2-40B4-BE49-F238E27FC236}">
              <a16:creationId xmlns:a16="http://schemas.microsoft.com/office/drawing/2014/main" id="{C0EC0721-1F13-437D-921E-000D6F0A7109}"/>
            </a:ext>
          </a:extLst>
        </xdr:cNvPr>
        <xdr:cNvSpPr>
          <a:spLocks noChangeArrowheads="1"/>
        </xdr:cNvSpPr>
      </xdr:nvSpPr>
      <xdr:spPr bwMode="auto">
        <a:xfrm>
          <a:off x="807910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4" name="Line 46">
          <a:extLst>
            <a:ext uri="{FF2B5EF4-FFF2-40B4-BE49-F238E27FC236}">
              <a16:creationId xmlns:a16="http://schemas.microsoft.com/office/drawing/2014/main" id="{DDD8C184-E33C-48EF-B4A7-0D7EC1DCB5C1}"/>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5" name="Line 48">
          <a:extLst>
            <a:ext uri="{FF2B5EF4-FFF2-40B4-BE49-F238E27FC236}">
              <a16:creationId xmlns:a16="http://schemas.microsoft.com/office/drawing/2014/main" id="{4DBE9990-8478-47E6-A454-5C4B3EEA8A2F}"/>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6" name="Rectangle 49">
          <a:extLst>
            <a:ext uri="{FF2B5EF4-FFF2-40B4-BE49-F238E27FC236}">
              <a16:creationId xmlns:a16="http://schemas.microsoft.com/office/drawing/2014/main" id="{7F1CBFE5-8F7F-4DD1-BD9D-2912CA6A1842}"/>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7" name="Line 50">
          <a:extLst>
            <a:ext uri="{FF2B5EF4-FFF2-40B4-BE49-F238E27FC236}">
              <a16:creationId xmlns:a16="http://schemas.microsoft.com/office/drawing/2014/main" id="{1954B13D-AAAE-4586-9631-7B58F5EF5880}"/>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28" name="Rectangle 51">
          <a:extLst>
            <a:ext uri="{FF2B5EF4-FFF2-40B4-BE49-F238E27FC236}">
              <a16:creationId xmlns:a16="http://schemas.microsoft.com/office/drawing/2014/main" id="{ECC4A184-4549-4ADD-ADCF-6596E6F60421}"/>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29" name="Line 52">
          <a:extLst>
            <a:ext uri="{FF2B5EF4-FFF2-40B4-BE49-F238E27FC236}">
              <a16:creationId xmlns:a16="http://schemas.microsoft.com/office/drawing/2014/main" id="{09FAC72E-5AA4-4AF2-B027-94CB2E07487D}"/>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30" name="Rectangle 53">
          <a:extLst>
            <a:ext uri="{FF2B5EF4-FFF2-40B4-BE49-F238E27FC236}">
              <a16:creationId xmlns:a16="http://schemas.microsoft.com/office/drawing/2014/main" id="{5E17B506-0F92-4D33-9ABB-99D5488D4313}"/>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31" name="Line 54">
          <a:extLst>
            <a:ext uri="{FF2B5EF4-FFF2-40B4-BE49-F238E27FC236}">
              <a16:creationId xmlns:a16="http://schemas.microsoft.com/office/drawing/2014/main" id="{01210126-5D1E-4CA6-BB6F-3E72C1D68AD8}"/>
            </a:ext>
          </a:extLst>
        </xdr:cNvPr>
        <xdr:cNvSpPr>
          <a:spLocks noChangeShapeType="1"/>
        </xdr:cNvSpPr>
      </xdr:nvSpPr>
      <xdr:spPr bwMode="auto">
        <a:xfrm>
          <a:off x="807910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32" name="Rectangle 55">
          <a:extLst>
            <a:ext uri="{FF2B5EF4-FFF2-40B4-BE49-F238E27FC236}">
              <a16:creationId xmlns:a16="http://schemas.microsoft.com/office/drawing/2014/main" id="{3354EBBE-0B28-4593-A15F-B95F19F39845}"/>
            </a:ext>
          </a:extLst>
        </xdr:cNvPr>
        <xdr:cNvSpPr>
          <a:spLocks noChangeArrowheads="1"/>
        </xdr:cNvSpPr>
      </xdr:nvSpPr>
      <xdr:spPr bwMode="auto">
        <a:xfrm>
          <a:off x="807910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33" name="Line 56">
          <a:extLst>
            <a:ext uri="{FF2B5EF4-FFF2-40B4-BE49-F238E27FC236}">
              <a16:creationId xmlns:a16="http://schemas.microsoft.com/office/drawing/2014/main" id="{E4BC15DC-F903-4B01-B87C-515D430C0E96}"/>
            </a:ext>
          </a:extLst>
        </xdr:cNvPr>
        <xdr:cNvSpPr>
          <a:spLocks noChangeShapeType="1"/>
        </xdr:cNvSpPr>
      </xdr:nvSpPr>
      <xdr:spPr bwMode="auto">
        <a:xfrm>
          <a:off x="807910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34" name="Rectangle 57">
          <a:extLst>
            <a:ext uri="{FF2B5EF4-FFF2-40B4-BE49-F238E27FC236}">
              <a16:creationId xmlns:a16="http://schemas.microsoft.com/office/drawing/2014/main" id="{149B18B3-EAD2-4F36-A2EE-DD006721F739}"/>
            </a:ext>
          </a:extLst>
        </xdr:cNvPr>
        <xdr:cNvSpPr>
          <a:spLocks noChangeArrowheads="1"/>
        </xdr:cNvSpPr>
      </xdr:nvSpPr>
      <xdr:spPr bwMode="auto">
        <a:xfrm>
          <a:off x="807910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35" name="Line 58">
          <a:extLst>
            <a:ext uri="{FF2B5EF4-FFF2-40B4-BE49-F238E27FC236}">
              <a16:creationId xmlns:a16="http://schemas.microsoft.com/office/drawing/2014/main" id="{6B533831-AF25-42B3-9905-FA330404D8AD}"/>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36" name="Rectangle 59">
          <a:extLst>
            <a:ext uri="{FF2B5EF4-FFF2-40B4-BE49-F238E27FC236}">
              <a16:creationId xmlns:a16="http://schemas.microsoft.com/office/drawing/2014/main" id="{25B5154F-DD82-4352-8C83-416DC2C0ABEF}"/>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37" name="Line 60">
          <a:extLst>
            <a:ext uri="{FF2B5EF4-FFF2-40B4-BE49-F238E27FC236}">
              <a16:creationId xmlns:a16="http://schemas.microsoft.com/office/drawing/2014/main" id="{198F5B33-2A7C-4DC0-9DB9-4F2DF545CA16}"/>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38" name="Rectangle 61">
          <a:extLst>
            <a:ext uri="{FF2B5EF4-FFF2-40B4-BE49-F238E27FC236}">
              <a16:creationId xmlns:a16="http://schemas.microsoft.com/office/drawing/2014/main" id="{2FD72DBF-FB7E-48F9-B0C7-1D0534B38FA4}"/>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39" name="Line 62">
          <a:extLst>
            <a:ext uri="{FF2B5EF4-FFF2-40B4-BE49-F238E27FC236}">
              <a16:creationId xmlns:a16="http://schemas.microsoft.com/office/drawing/2014/main" id="{7EEC0C8A-F46C-430F-9D2C-834704E05FF7}"/>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40" name="Rectangle 63">
          <a:extLst>
            <a:ext uri="{FF2B5EF4-FFF2-40B4-BE49-F238E27FC236}">
              <a16:creationId xmlns:a16="http://schemas.microsoft.com/office/drawing/2014/main" id="{D40211B5-6FD9-4EBA-9300-6399E9B44C3D}"/>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41" name="Line 64">
          <a:extLst>
            <a:ext uri="{FF2B5EF4-FFF2-40B4-BE49-F238E27FC236}">
              <a16:creationId xmlns:a16="http://schemas.microsoft.com/office/drawing/2014/main" id="{458532A1-9237-498E-A798-F3BB2BB19269}"/>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42" name="Rectangle 65">
          <a:extLst>
            <a:ext uri="{FF2B5EF4-FFF2-40B4-BE49-F238E27FC236}">
              <a16:creationId xmlns:a16="http://schemas.microsoft.com/office/drawing/2014/main" id="{162866FA-6A54-434C-A9A2-D1A129FE699F}"/>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43" name="Line 66">
          <a:extLst>
            <a:ext uri="{FF2B5EF4-FFF2-40B4-BE49-F238E27FC236}">
              <a16:creationId xmlns:a16="http://schemas.microsoft.com/office/drawing/2014/main" id="{0634166C-5297-4FB4-A4F4-7A0F33F18A62}"/>
            </a:ext>
          </a:extLst>
        </xdr:cNvPr>
        <xdr:cNvSpPr>
          <a:spLocks noChangeShapeType="1"/>
        </xdr:cNvSpPr>
      </xdr:nvSpPr>
      <xdr:spPr bwMode="auto">
        <a:xfrm>
          <a:off x="807910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44" name="Rectangle 67">
          <a:extLst>
            <a:ext uri="{FF2B5EF4-FFF2-40B4-BE49-F238E27FC236}">
              <a16:creationId xmlns:a16="http://schemas.microsoft.com/office/drawing/2014/main" id="{13E34249-CE36-45B5-9783-0CD0BA0E3888}"/>
            </a:ext>
          </a:extLst>
        </xdr:cNvPr>
        <xdr:cNvSpPr>
          <a:spLocks noChangeArrowheads="1"/>
        </xdr:cNvSpPr>
      </xdr:nvSpPr>
      <xdr:spPr bwMode="auto">
        <a:xfrm>
          <a:off x="807910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45" name="Line 68">
          <a:extLst>
            <a:ext uri="{FF2B5EF4-FFF2-40B4-BE49-F238E27FC236}">
              <a16:creationId xmlns:a16="http://schemas.microsoft.com/office/drawing/2014/main" id="{1FADFBC9-20B1-4410-ACAC-868676258C7C}"/>
            </a:ext>
          </a:extLst>
        </xdr:cNvPr>
        <xdr:cNvSpPr>
          <a:spLocks noChangeShapeType="1"/>
        </xdr:cNvSpPr>
      </xdr:nvSpPr>
      <xdr:spPr bwMode="auto">
        <a:xfrm>
          <a:off x="807910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46" name="Rectangle 69">
          <a:extLst>
            <a:ext uri="{FF2B5EF4-FFF2-40B4-BE49-F238E27FC236}">
              <a16:creationId xmlns:a16="http://schemas.microsoft.com/office/drawing/2014/main" id="{5EB52198-C17F-4B0C-A47E-A9489E21876A}"/>
            </a:ext>
          </a:extLst>
        </xdr:cNvPr>
        <xdr:cNvSpPr>
          <a:spLocks noChangeArrowheads="1"/>
        </xdr:cNvSpPr>
      </xdr:nvSpPr>
      <xdr:spPr bwMode="auto">
        <a:xfrm>
          <a:off x="807910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47" name="Rectangle 71">
          <a:extLst>
            <a:ext uri="{FF2B5EF4-FFF2-40B4-BE49-F238E27FC236}">
              <a16:creationId xmlns:a16="http://schemas.microsoft.com/office/drawing/2014/main" id="{4F63827A-0BA6-439F-B3EA-31ED97078374}"/>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48" name="Line 72">
          <a:extLst>
            <a:ext uri="{FF2B5EF4-FFF2-40B4-BE49-F238E27FC236}">
              <a16:creationId xmlns:a16="http://schemas.microsoft.com/office/drawing/2014/main" id="{9696C7CA-8722-4307-B93E-06F7D3890967}"/>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49" name="Rectangle 73">
          <a:extLst>
            <a:ext uri="{FF2B5EF4-FFF2-40B4-BE49-F238E27FC236}">
              <a16:creationId xmlns:a16="http://schemas.microsoft.com/office/drawing/2014/main" id="{487E3B0A-0709-4C58-A92A-E49CFEAD59F6}"/>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50" name="Line 74">
          <a:extLst>
            <a:ext uri="{FF2B5EF4-FFF2-40B4-BE49-F238E27FC236}">
              <a16:creationId xmlns:a16="http://schemas.microsoft.com/office/drawing/2014/main" id="{205C2499-928D-4EC6-A31F-FE1D3FCF2644}"/>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51" name="Rectangle 75">
          <a:extLst>
            <a:ext uri="{FF2B5EF4-FFF2-40B4-BE49-F238E27FC236}">
              <a16:creationId xmlns:a16="http://schemas.microsoft.com/office/drawing/2014/main" id="{828D783C-1490-44BE-8D81-6FB8DBF32642}"/>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52" name="Line 76">
          <a:extLst>
            <a:ext uri="{FF2B5EF4-FFF2-40B4-BE49-F238E27FC236}">
              <a16:creationId xmlns:a16="http://schemas.microsoft.com/office/drawing/2014/main" id="{B59FA944-5893-4DAF-9058-FC7E55807294}"/>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53" name="Rectangle 77">
          <a:extLst>
            <a:ext uri="{FF2B5EF4-FFF2-40B4-BE49-F238E27FC236}">
              <a16:creationId xmlns:a16="http://schemas.microsoft.com/office/drawing/2014/main" id="{C7549650-39D6-4C0F-B19D-B6F06D44D960}"/>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54" name="Line 78">
          <a:extLst>
            <a:ext uri="{FF2B5EF4-FFF2-40B4-BE49-F238E27FC236}">
              <a16:creationId xmlns:a16="http://schemas.microsoft.com/office/drawing/2014/main" id="{93A56741-84AE-4DAC-A8F0-98C3E5A03071}"/>
            </a:ext>
          </a:extLst>
        </xdr:cNvPr>
        <xdr:cNvSpPr>
          <a:spLocks noChangeShapeType="1"/>
        </xdr:cNvSpPr>
      </xdr:nvSpPr>
      <xdr:spPr bwMode="auto">
        <a:xfrm>
          <a:off x="807910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55" name="Rectangle 79">
          <a:extLst>
            <a:ext uri="{FF2B5EF4-FFF2-40B4-BE49-F238E27FC236}">
              <a16:creationId xmlns:a16="http://schemas.microsoft.com/office/drawing/2014/main" id="{DC31F454-D987-4B1E-B4FA-7865E1153ADB}"/>
            </a:ext>
          </a:extLst>
        </xdr:cNvPr>
        <xdr:cNvSpPr>
          <a:spLocks noChangeArrowheads="1"/>
        </xdr:cNvSpPr>
      </xdr:nvSpPr>
      <xdr:spPr bwMode="auto">
        <a:xfrm>
          <a:off x="807910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56" name="Line 80">
          <a:extLst>
            <a:ext uri="{FF2B5EF4-FFF2-40B4-BE49-F238E27FC236}">
              <a16:creationId xmlns:a16="http://schemas.microsoft.com/office/drawing/2014/main" id="{C6438490-C42F-462D-96F4-F8C5591D51F7}"/>
            </a:ext>
          </a:extLst>
        </xdr:cNvPr>
        <xdr:cNvSpPr>
          <a:spLocks noChangeShapeType="1"/>
        </xdr:cNvSpPr>
      </xdr:nvSpPr>
      <xdr:spPr bwMode="auto">
        <a:xfrm>
          <a:off x="8079105" y="0"/>
          <a:ext cx="952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581025</xdr:colOff>
      <xdr:row>0</xdr:row>
      <xdr:rowOff>0</xdr:rowOff>
    </xdr:from>
    <xdr:to>
      <xdr:col>12</xdr:col>
      <xdr:colOff>590550</xdr:colOff>
      <xdr:row>0</xdr:row>
      <xdr:rowOff>0</xdr:rowOff>
    </xdr:to>
    <xdr:sp macro="" textlink="">
      <xdr:nvSpPr>
        <xdr:cNvPr id="57" name="Rectangle 81">
          <a:extLst>
            <a:ext uri="{FF2B5EF4-FFF2-40B4-BE49-F238E27FC236}">
              <a16:creationId xmlns:a16="http://schemas.microsoft.com/office/drawing/2014/main" id="{F5193D47-9234-4A87-B393-DD11D0BA1F50}"/>
            </a:ext>
          </a:extLst>
        </xdr:cNvPr>
        <xdr:cNvSpPr>
          <a:spLocks noChangeArrowheads="1"/>
        </xdr:cNvSpPr>
      </xdr:nvSpPr>
      <xdr:spPr bwMode="auto">
        <a:xfrm>
          <a:off x="8079105" y="0"/>
          <a:ext cx="9525"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58" name="Line 82">
          <a:extLst>
            <a:ext uri="{FF2B5EF4-FFF2-40B4-BE49-F238E27FC236}">
              <a16:creationId xmlns:a16="http://schemas.microsoft.com/office/drawing/2014/main" id="{5E98F2A5-B08C-4297-BDE6-F6536D349D96}"/>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59" name="Line 84">
          <a:extLst>
            <a:ext uri="{FF2B5EF4-FFF2-40B4-BE49-F238E27FC236}">
              <a16:creationId xmlns:a16="http://schemas.microsoft.com/office/drawing/2014/main" id="{0FA28683-4437-47B3-9FB8-960CEC5C9384}"/>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60" name="Line 86">
          <a:extLst>
            <a:ext uri="{FF2B5EF4-FFF2-40B4-BE49-F238E27FC236}">
              <a16:creationId xmlns:a16="http://schemas.microsoft.com/office/drawing/2014/main" id="{060AD6D4-E166-4E82-A492-FB4622B85924}"/>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61" name="Rectangle 87">
          <a:extLst>
            <a:ext uri="{FF2B5EF4-FFF2-40B4-BE49-F238E27FC236}">
              <a16:creationId xmlns:a16="http://schemas.microsoft.com/office/drawing/2014/main" id="{92F693D4-F86A-4140-A0B2-1F53390FA1FF}"/>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62" name="Line 88">
          <a:extLst>
            <a:ext uri="{FF2B5EF4-FFF2-40B4-BE49-F238E27FC236}">
              <a16:creationId xmlns:a16="http://schemas.microsoft.com/office/drawing/2014/main" id="{DA3C3A60-BBBF-4A64-823D-256AB97BFFB2}"/>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63" name="Rectangle 89">
          <a:extLst>
            <a:ext uri="{FF2B5EF4-FFF2-40B4-BE49-F238E27FC236}">
              <a16:creationId xmlns:a16="http://schemas.microsoft.com/office/drawing/2014/main" id="{5F5B68B2-1580-41E1-AE81-18FDB4C7A642}"/>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64" name="Line 90">
          <a:extLst>
            <a:ext uri="{FF2B5EF4-FFF2-40B4-BE49-F238E27FC236}">
              <a16:creationId xmlns:a16="http://schemas.microsoft.com/office/drawing/2014/main" id="{C7270A8C-50F1-46C2-9AB1-4576A67A79D8}"/>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65" name="Rectangle 91">
          <a:extLst>
            <a:ext uri="{FF2B5EF4-FFF2-40B4-BE49-F238E27FC236}">
              <a16:creationId xmlns:a16="http://schemas.microsoft.com/office/drawing/2014/main" id="{9FBDDEB6-150B-4FD1-83AD-2DA14673FD8C}"/>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66" name="Line 92">
          <a:extLst>
            <a:ext uri="{FF2B5EF4-FFF2-40B4-BE49-F238E27FC236}">
              <a16:creationId xmlns:a16="http://schemas.microsoft.com/office/drawing/2014/main" id="{D37E22C6-17D9-4F1A-80EC-49F5077A34C4}"/>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67" name="Rectangle 93">
          <a:extLst>
            <a:ext uri="{FF2B5EF4-FFF2-40B4-BE49-F238E27FC236}">
              <a16:creationId xmlns:a16="http://schemas.microsoft.com/office/drawing/2014/main" id="{885231E9-ACA7-49E5-9D35-8BCC30835152}"/>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68" name="Line 94">
          <a:extLst>
            <a:ext uri="{FF2B5EF4-FFF2-40B4-BE49-F238E27FC236}">
              <a16:creationId xmlns:a16="http://schemas.microsoft.com/office/drawing/2014/main" id="{D434F416-FFC7-40CB-83C9-1F40D1730DE0}"/>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69" name="Rectangle 95">
          <a:extLst>
            <a:ext uri="{FF2B5EF4-FFF2-40B4-BE49-F238E27FC236}">
              <a16:creationId xmlns:a16="http://schemas.microsoft.com/office/drawing/2014/main" id="{A07194A2-0505-4BF6-BB91-0D6548713656}"/>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70" name="Line 96">
          <a:extLst>
            <a:ext uri="{FF2B5EF4-FFF2-40B4-BE49-F238E27FC236}">
              <a16:creationId xmlns:a16="http://schemas.microsoft.com/office/drawing/2014/main" id="{F32D0789-BF97-498E-B9C5-4F07514803C5}"/>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71" name="Rectangle 97">
          <a:extLst>
            <a:ext uri="{FF2B5EF4-FFF2-40B4-BE49-F238E27FC236}">
              <a16:creationId xmlns:a16="http://schemas.microsoft.com/office/drawing/2014/main" id="{A0E67C77-16E6-4FA7-856B-8F1E17632697}"/>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72" name="Line 98">
          <a:extLst>
            <a:ext uri="{FF2B5EF4-FFF2-40B4-BE49-F238E27FC236}">
              <a16:creationId xmlns:a16="http://schemas.microsoft.com/office/drawing/2014/main" id="{5DCC62B0-452F-437B-89B6-B972F51266D0}"/>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73" name="Rectangle 99">
          <a:extLst>
            <a:ext uri="{FF2B5EF4-FFF2-40B4-BE49-F238E27FC236}">
              <a16:creationId xmlns:a16="http://schemas.microsoft.com/office/drawing/2014/main" id="{45AACB6D-3343-4709-A206-33C1CC363A6C}"/>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74" name="Line 100">
          <a:extLst>
            <a:ext uri="{FF2B5EF4-FFF2-40B4-BE49-F238E27FC236}">
              <a16:creationId xmlns:a16="http://schemas.microsoft.com/office/drawing/2014/main" id="{5B17B4C9-EA07-46C3-8DF5-CEC3F7817FA9}"/>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75" name="Rectangle 101">
          <a:extLst>
            <a:ext uri="{FF2B5EF4-FFF2-40B4-BE49-F238E27FC236}">
              <a16:creationId xmlns:a16="http://schemas.microsoft.com/office/drawing/2014/main" id="{3D7FCDB4-3A1A-4C42-A870-B0B93A3055FA}"/>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76" name="Line 102">
          <a:extLst>
            <a:ext uri="{FF2B5EF4-FFF2-40B4-BE49-F238E27FC236}">
              <a16:creationId xmlns:a16="http://schemas.microsoft.com/office/drawing/2014/main" id="{F1D76078-86A1-4FC1-B7A4-DFD8C69A11B2}"/>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77" name="Rectangle 103">
          <a:extLst>
            <a:ext uri="{FF2B5EF4-FFF2-40B4-BE49-F238E27FC236}">
              <a16:creationId xmlns:a16="http://schemas.microsoft.com/office/drawing/2014/main" id="{541517C1-1027-41C0-A4CF-809E3DDBA874}"/>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78" name="Line 104">
          <a:extLst>
            <a:ext uri="{FF2B5EF4-FFF2-40B4-BE49-F238E27FC236}">
              <a16:creationId xmlns:a16="http://schemas.microsoft.com/office/drawing/2014/main" id="{07CCE261-3D27-414C-906D-51BAF5748C21}"/>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79" name="Rectangle 105">
          <a:extLst>
            <a:ext uri="{FF2B5EF4-FFF2-40B4-BE49-F238E27FC236}">
              <a16:creationId xmlns:a16="http://schemas.microsoft.com/office/drawing/2014/main" id="{1C5DBC04-D72F-4048-BF57-E2385933A048}"/>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80" name="Line 106">
          <a:extLst>
            <a:ext uri="{FF2B5EF4-FFF2-40B4-BE49-F238E27FC236}">
              <a16:creationId xmlns:a16="http://schemas.microsoft.com/office/drawing/2014/main" id="{F058849B-9AED-4F47-8BC0-E5147B0297D3}"/>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81" name="Rectangle 107">
          <a:extLst>
            <a:ext uri="{FF2B5EF4-FFF2-40B4-BE49-F238E27FC236}">
              <a16:creationId xmlns:a16="http://schemas.microsoft.com/office/drawing/2014/main" id="{89323254-631C-4271-9736-17FEB884C214}"/>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82" name="Line 108">
          <a:extLst>
            <a:ext uri="{FF2B5EF4-FFF2-40B4-BE49-F238E27FC236}">
              <a16:creationId xmlns:a16="http://schemas.microsoft.com/office/drawing/2014/main" id="{4FDB02F8-811D-4564-8881-12D69025CC17}"/>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83" name="Rectangle 109">
          <a:extLst>
            <a:ext uri="{FF2B5EF4-FFF2-40B4-BE49-F238E27FC236}">
              <a16:creationId xmlns:a16="http://schemas.microsoft.com/office/drawing/2014/main" id="{36DB22A1-950F-4F93-9D43-CF8993D60187}"/>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84" name="Line 110">
          <a:extLst>
            <a:ext uri="{FF2B5EF4-FFF2-40B4-BE49-F238E27FC236}">
              <a16:creationId xmlns:a16="http://schemas.microsoft.com/office/drawing/2014/main" id="{6F74273F-EF99-48B7-9549-FCC2DA13B2C4}"/>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85" name="Rectangle 111">
          <a:extLst>
            <a:ext uri="{FF2B5EF4-FFF2-40B4-BE49-F238E27FC236}">
              <a16:creationId xmlns:a16="http://schemas.microsoft.com/office/drawing/2014/main" id="{F2A7FA11-666E-4D98-BD3B-74B56C2BC557}"/>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86" name="Line 112">
          <a:extLst>
            <a:ext uri="{FF2B5EF4-FFF2-40B4-BE49-F238E27FC236}">
              <a16:creationId xmlns:a16="http://schemas.microsoft.com/office/drawing/2014/main" id="{74F90F32-68CB-49F6-AA2A-ED1875E93433}"/>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87" name="Rectangle 113">
          <a:extLst>
            <a:ext uri="{FF2B5EF4-FFF2-40B4-BE49-F238E27FC236}">
              <a16:creationId xmlns:a16="http://schemas.microsoft.com/office/drawing/2014/main" id="{DBAA927F-9E30-4764-BC2D-16BC7C7A5419}"/>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88" name="Line 114">
          <a:extLst>
            <a:ext uri="{FF2B5EF4-FFF2-40B4-BE49-F238E27FC236}">
              <a16:creationId xmlns:a16="http://schemas.microsoft.com/office/drawing/2014/main" id="{78618BE4-E0EC-4AB1-B7DD-6D6121A4F603}"/>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89" name="Rectangle 115">
          <a:extLst>
            <a:ext uri="{FF2B5EF4-FFF2-40B4-BE49-F238E27FC236}">
              <a16:creationId xmlns:a16="http://schemas.microsoft.com/office/drawing/2014/main" id="{3C3C75E5-F2A9-4985-ACED-6ADC5706503B}"/>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90" name="Line 116">
          <a:extLst>
            <a:ext uri="{FF2B5EF4-FFF2-40B4-BE49-F238E27FC236}">
              <a16:creationId xmlns:a16="http://schemas.microsoft.com/office/drawing/2014/main" id="{17732C98-1366-4EC5-8741-B3A09E50C3D8}"/>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91" name="Rectangle 117">
          <a:extLst>
            <a:ext uri="{FF2B5EF4-FFF2-40B4-BE49-F238E27FC236}">
              <a16:creationId xmlns:a16="http://schemas.microsoft.com/office/drawing/2014/main" id="{2BC8F2C3-56D1-4E87-A315-907BD5DA6CB3}"/>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0</xdr:colOff>
      <xdr:row>0</xdr:row>
      <xdr:rowOff>0</xdr:rowOff>
    </xdr:from>
    <xdr:to>
      <xdr:col>12</xdr:col>
      <xdr:colOff>581025</xdr:colOff>
      <xdr:row>0</xdr:row>
      <xdr:rowOff>0</xdr:rowOff>
    </xdr:to>
    <xdr:sp macro="" textlink="">
      <xdr:nvSpPr>
        <xdr:cNvPr id="92" name="Line 118">
          <a:extLst>
            <a:ext uri="{FF2B5EF4-FFF2-40B4-BE49-F238E27FC236}">
              <a16:creationId xmlns:a16="http://schemas.microsoft.com/office/drawing/2014/main" id="{98225D8D-FD56-4D4A-B531-EAA3BF7E0D6C}"/>
            </a:ext>
          </a:extLst>
        </xdr:cNvPr>
        <xdr:cNvSpPr>
          <a:spLocks noChangeShapeType="1"/>
        </xdr:cNvSpPr>
      </xdr:nvSpPr>
      <xdr:spPr bwMode="auto">
        <a:xfrm>
          <a:off x="0" y="0"/>
          <a:ext cx="8079105" cy="0"/>
        </a:xfrm>
        <a:prstGeom prst="line">
          <a:avLst/>
        </a:prstGeom>
        <a:noFill/>
        <a:ln w="0">
          <a:solidFill>
            <a:srgbClr val="D0D7E5"/>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0</xdr:row>
      <xdr:rowOff>0</xdr:rowOff>
    </xdr:from>
    <xdr:to>
      <xdr:col>12</xdr:col>
      <xdr:colOff>590550</xdr:colOff>
      <xdr:row>0</xdr:row>
      <xdr:rowOff>0</xdr:rowOff>
    </xdr:to>
    <xdr:sp macro="" textlink="">
      <xdr:nvSpPr>
        <xdr:cNvPr id="93" name="Rectangle 119">
          <a:extLst>
            <a:ext uri="{FF2B5EF4-FFF2-40B4-BE49-F238E27FC236}">
              <a16:creationId xmlns:a16="http://schemas.microsoft.com/office/drawing/2014/main" id="{189D144D-1F35-4514-A448-01502A992927}"/>
            </a:ext>
          </a:extLst>
        </xdr:cNvPr>
        <xdr:cNvSpPr>
          <a:spLocks noChangeArrowheads="1"/>
        </xdr:cNvSpPr>
      </xdr:nvSpPr>
      <xdr:spPr bwMode="auto">
        <a:xfrm>
          <a:off x="0" y="0"/>
          <a:ext cx="8088630" cy="0"/>
        </a:xfrm>
        <a:prstGeom prst="rect">
          <a:avLst/>
        </a:prstGeom>
        <a:solidFill>
          <a:srgbClr val="D0D7E5"/>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1055370</xdr:colOff>
      <xdr:row>46</xdr:row>
      <xdr:rowOff>160863</xdr:rowOff>
    </xdr:from>
    <xdr:to>
      <xdr:col>0</xdr:col>
      <xdr:colOff>7200900</xdr:colOff>
      <xdr:row>58</xdr:row>
      <xdr:rowOff>162986</xdr:rowOff>
    </xdr:to>
    <xdr:pic>
      <xdr:nvPicPr>
        <xdr:cNvPr id="94" name="Picture 120">
          <a:extLst>
            <a:ext uri="{FF2B5EF4-FFF2-40B4-BE49-F238E27FC236}">
              <a16:creationId xmlns:a16="http://schemas.microsoft.com/office/drawing/2014/main" id="{F1AF7C5F-EABA-4BF1-BEBF-9C7E8BA498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621030" y="7872303"/>
          <a:ext cx="3810" cy="20138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ProjectManagement\ScopeOfServices\2014%20Update\DESIGN%20SERVICES\MASTER_RoadBridgeSHEst.v.2015.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Disclaimer"/>
      <sheetName val="Spreadsheet instructions"/>
      <sheetName val="Change Log"/>
      <sheetName val="Project Information"/>
      <sheetName val="Project Information(OLD)"/>
      <sheetName val="Summary"/>
      <sheetName val="Staff Hour Summary--Grand Total"/>
      <sheetName val="Staff Hour Summary - Firm"/>
      <sheetName val="Fee Sheet - Prime"/>
      <sheetName val="Fee Sheet - Sub"/>
      <sheetName val="3. Project General Tasks"/>
      <sheetName val="Roadway Guidelines"/>
      <sheetName val="4. Roadway Analysis"/>
      <sheetName val="5. Roadway Plans"/>
      <sheetName val="6a. Drainage Analysis"/>
      <sheetName val="6b. Drainage Plans"/>
      <sheetName val="Utility Guidelines"/>
      <sheetName val="7. Utilities"/>
      <sheetName val="Environmental Permit Guidelines"/>
      <sheetName val="8. Environmental Permits"/>
      <sheetName val="Structures-Guidelines"/>
      <sheetName val="9. Structures Summary"/>
      <sheetName val="10. Structures-BDR"/>
      <sheetName val="11. Temporary Bridge"/>
      <sheetName val="12. Short Span Concrete"/>
      <sheetName val="13. Medium Span Concrete "/>
      <sheetName val="14. Structures-Structural Steel"/>
      <sheetName val="15.Str.-Segmental Concrete"/>
      <sheetName val="16. Structures-Movable Span"/>
      <sheetName val="17. Str-Retaining Walls"/>
      <sheetName val="18. Structures-Miscellaneous"/>
      <sheetName val="Signing &amp; Marking Guidelines"/>
      <sheetName val="19. Signing &amp; Marking Analysis"/>
      <sheetName val="20. Signing &amp; Marking Plans"/>
      <sheetName val="Signalization Guidelines"/>
      <sheetName val="21. Signalization Analysis"/>
      <sheetName val="22. Signalization Plans"/>
      <sheetName val="Lighting Guidelines"/>
      <sheetName val="23. Lighting Analysis"/>
      <sheetName val="24. Lighting Plans"/>
      <sheetName val="Landscape Architect Guidelines"/>
      <sheetName val="25. Landscape Arch. Analysis"/>
      <sheetName val="26. Landscape Arch. Plans"/>
      <sheetName val="Survey Guidelines"/>
      <sheetName val="27. Survey"/>
      <sheetName val="Photogrammetry Guidelines"/>
      <sheetName val="28. Photogrammetry"/>
      <sheetName val="29. Mapping"/>
      <sheetName val="30. Terrestrial Mobile LiDAR"/>
      <sheetName val="Architecture Guidelines"/>
      <sheetName val="31. Architecture Development"/>
      <sheetName val="32. Noise Barrier Analysis"/>
      <sheetName val="ITS Guidelines"/>
      <sheetName val="33. ITS Analysis"/>
      <sheetName val="34. ITS Plans"/>
      <sheetName val="Geotechnical Guidelines"/>
      <sheetName val="35. Geotechnical"/>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A15"/>
  <sheetViews>
    <sheetView tabSelected="1" zoomScaleNormal="100" zoomScaleSheetLayoutView="100" workbookViewId="0"/>
  </sheetViews>
  <sheetFormatPr defaultRowHeight="13.2"/>
  <cols>
    <col min="1" max="1" width="175.88671875" customWidth="1"/>
  </cols>
  <sheetData>
    <row r="8" spans="1:1">
      <c r="A8" s="237"/>
    </row>
    <row r="11" spans="1:1" ht="30">
      <c r="A11" s="248" t="s">
        <v>882</v>
      </c>
    </row>
    <row r="12" spans="1:1" ht="30">
      <c r="A12" s="248" t="s">
        <v>240</v>
      </c>
    </row>
    <row r="13" spans="1:1" ht="28.2">
      <c r="A13" s="249"/>
    </row>
    <row r="14" spans="1:1" ht="28.2">
      <c r="A14" s="1786" t="s">
        <v>2291</v>
      </c>
    </row>
    <row r="15" spans="1:1">
      <c r="A15" s="2487" t="s">
        <v>2292</v>
      </c>
    </row>
  </sheetData>
  <phoneticPr fontId="62" type="noConversion"/>
  <pageMargins left="0.75" right="0.75" top="1" bottom="1" header="0.5" footer="0.5"/>
  <pageSetup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68"/>
  <sheetViews>
    <sheetView showGridLines="0" showRuler="0" view="pageBreakPreview" zoomScale="85" zoomScaleNormal="85" zoomScaleSheetLayoutView="85" workbookViewId="0">
      <selection sqref="A1:B1"/>
    </sheetView>
  </sheetViews>
  <sheetFormatPr defaultColWidth="9.109375" defaultRowHeight="13.8"/>
  <cols>
    <col min="1" max="1" width="9.44140625" style="463" customWidth="1"/>
    <col min="2" max="2" width="50.6640625" style="414" customWidth="1"/>
    <col min="3" max="6" width="12.6640625" style="361" customWidth="1"/>
    <col min="7" max="7" width="100.6640625" style="361" customWidth="1"/>
    <col min="8" max="16384" width="9.109375" style="361"/>
  </cols>
  <sheetData>
    <row r="1" spans="1:7" s="462" customFormat="1" ht="20.100000000000001" customHeight="1">
      <c r="A1" s="1884" t="s">
        <v>644</v>
      </c>
      <c r="B1" s="1884"/>
      <c r="G1" s="1339" t="str">
        <f>'Project Information'!$B$3</f>
        <v>Enter project name &amp; description</v>
      </c>
    </row>
    <row r="2" spans="1:7" s="462" customFormat="1" ht="20.100000000000001" customHeight="1">
      <c r="A2" s="1340"/>
      <c r="B2" s="1341"/>
      <c r="G2" s="1339" t="str">
        <f>'Project Information'!$B$1</f>
        <v>999999-1-32-01</v>
      </c>
    </row>
    <row r="3" spans="1:7" ht="14.4" thickBot="1"/>
    <row r="4" spans="1:7" ht="28.5" customHeight="1" thickBot="1">
      <c r="A4" s="1887" t="s">
        <v>1583</v>
      </c>
      <c r="B4" s="1888"/>
      <c r="C4" s="1889" t="s">
        <v>1584</v>
      </c>
      <c r="D4" s="1889"/>
      <c r="E4" s="1889"/>
      <c r="F4" s="1889"/>
      <c r="G4" s="385" t="s">
        <v>1585</v>
      </c>
    </row>
    <row r="5" spans="1:7" ht="28.5" customHeight="1">
      <c r="A5" s="1890" t="s">
        <v>1587</v>
      </c>
      <c r="B5" s="1891"/>
      <c r="C5" s="1892"/>
      <c r="D5" s="1892"/>
      <c r="E5" s="1892"/>
      <c r="F5" s="1892"/>
      <c r="G5" s="384"/>
    </row>
    <row r="6" spans="1:7" ht="28.5" customHeight="1" thickBot="1">
      <c r="A6" s="1893" t="s">
        <v>1586</v>
      </c>
      <c r="B6" s="1894"/>
      <c r="C6" s="1866"/>
      <c r="D6" s="1866"/>
      <c r="E6" s="1866"/>
      <c r="F6" s="1866"/>
      <c r="G6" s="383"/>
    </row>
    <row r="7" spans="1:7" ht="15.6">
      <c r="A7" s="1373" t="s">
        <v>1620</v>
      </c>
    </row>
    <row r="8" spans="1:7" ht="14.25" customHeight="1" thickBot="1">
      <c r="A8" s="1372"/>
    </row>
    <row r="9" spans="1:7" ht="31.2">
      <c r="A9" s="455" t="s">
        <v>82</v>
      </c>
      <c r="B9" s="456" t="s">
        <v>211</v>
      </c>
      <c r="C9" s="410" t="s">
        <v>91</v>
      </c>
      <c r="D9" s="410" t="s">
        <v>113</v>
      </c>
      <c r="E9" s="410" t="s">
        <v>776</v>
      </c>
      <c r="F9" s="410" t="s">
        <v>114</v>
      </c>
      <c r="G9" s="457" t="s">
        <v>184</v>
      </c>
    </row>
    <row r="10" spans="1:7" ht="28.5" customHeight="1">
      <c r="A10" s="416">
        <v>3.1</v>
      </c>
      <c r="B10" s="1877" t="s">
        <v>96</v>
      </c>
      <c r="C10" s="1878"/>
      <c r="D10" s="1878"/>
      <c r="E10" s="1878"/>
      <c r="F10" s="1879"/>
      <c r="G10" s="362"/>
    </row>
    <row r="11" spans="1:7" ht="28.5" customHeight="1">
      <c r="A11" s="420" t="s">
        <v>304</v>
      </c>
      <c r="B11" s="419" t="s">
        <v>316</v>
      </c>
      <c r="C11" s="351" t="s">
        <v>89</v>
      </c>
      <c r="D11" s="351">
        <v>1</v>
      </c>
      <c r="E11" s="1580">
        <v>0</v>
      </c>
      <c r="F11" s="354">
        <f t="shared" ref="F11:F22" si="0">ROUND((E11*D11),0)</f>
        <v>0</v>
      </c>
      <c r="G11" s="362"/>
    </row>
    <row r="12" spans="1:7" ht="28.5" customHeight="1">
      <c r="A12" s="420" t="s">
        <v>305</v>
      </c>
      <c r="B12" s="419" t="s">
        <v>317</v>
      </c>
      <c r="C12" s="351" t="s">
        <v>89</v>
      </c>
      <c r="D12" s="351">
        <v>1</v>
      </c>
      <c r="E12" s="1580">
        <v>0</v>
      </c>
      <c r="F12" s="354">
        <f t="shared" si="0"/>
        <v>0</v>
      </c>
      <c r="G12" s="362"/>
    </row>
    <row r="13" spans="1:7" ht="28.5" customHeight="1">
      <c r="A13" s="420" t="s">
        <v>306</v>
      </c>
      <c r="B13" s="419" t="s">
        <v>2015</v>
      </c>
      <c r="C13" s="351" t="s">
        <v>89</v>
      </c>
      <c r="D13" s="351">
        <v>1</v>
      </c>
      <c r="E13" s="1580">
        <v>0</v>
      </c>
      <c r="F13" s="354">
        <f t="shared" si="0"/>
        <v>0</v>
      </c>
      <c r="G13" s="362"/>
    </row>
    <row r="14" spans="1:7" ht="28.5" customHeight="1">
      <c r="A14" s="420" t="s">
        <v>307</v>
      </c>
      <c r="B14" s="419" t="s">
        <v>318</v>
      </c>
      <c r="C14" s="351" t="s">
        <v>89</v>
      </c>
      <c r="D14" s="351">
        <v>1</v>
      </c>
      <c r="E14" s="1580">
        <v>0</v>
      </c>
      <c r="F14" s="354">
        <f t="shared" si="0"/>
        <v>0</v>
      </c>
      <c r="G14" s="362"/>
    </row>
    <row r="15" spans="1:7" ht="28.5" customHeight="1">
      <c r="A15" s="420" t="s">
        <v>308</v>
      </c>
      <c r="B15" s="419" t="s">
        <v>319</v>
      </c>
      <c r="C15" s="351" t="s">
        <v>89</v>
      </c>
      <c r="D15" s="351">
        <v>1</v>
      </c>
      <c r="E15" s="1580">
        <v>0</v>
      </c>
      <c r="F15" s="354">
        <f t="shared" si="0"/>
        <v>0</v>
      </c>
      <c r="G15" s="362"/>
    </row>
    <row r="16" spans="1:7" ht="28.5" customHeight="1">
      <c r="A16" s="420" t="s">
        <v>309</v>
      </c>
      <c r="B16" s="419" t="s">
        <v>320</v>
      </c>
      <c r="C16" s="351" t="s">
        <v>89</v>
      </c>
      <c r="D16" s="351">
        <v>1</v>
      </c>
      <c r="E16" s="1580">
        <v>0</v>
      </c>
      <c r="F16" s="354">
        <f t="shared" si="0"/>
        <v>0</v>
      </c>
      <c r="G16" s="362"/>
    </row>
    <row r="17" spans="1:7" ht="28.5" customHeight="1">
      <c r="A17" s="420" t="s">
        <v>310</v>
      </c>
      <c r="B17" s="419" t="s">
        <v>321</v>
      </c>
      <c r="C17" s="351" t="s">
        <v>89</v>
      </c>
      <c r="D17" s="351">
        <v>1</v>
      </c>
      <c r="E17" s="1580">
        <v>0</v>
      </c>
      <c r="F17" s="354">
        <f t="shared" si="0"/>
        <v>0</v>
      </c>
      <c r="G17" s="362"/>
    </row>
    <row r="18" spans="1:7" ht="28.5" customHeight="1">
      <c r="A18" s="420" t="s">
        <v>311</v>
      </c>
      <c r="B18" s="419" t="s">
        <v>322</v>
      </c>
      <c r="C18" s="351" t="s">
        <v>89</v>
      </c>
      <c r="D18" s="351">
        <v>1</v>
      </c>
      <c r="E18" s="1580">
        <v>0</v>
      </c>
      <c r="F18" s="354">
        <f t="shared" si="0"/>
        <v>0</v>
      </c>
      <c r="G18" s="362"/>
    </row>
    <row r="19" spans="1:7" ht="28.5" customHeight="1">
      <c r="A19" s="420" t="s">
        <v>312</v>
      </c>
      <c r="B19" s="419" t="s">
        <v>323</v>
      </c>
      <c r="C19" s="351" t="s">
        <v>89</v>
      </c>
      <c r="D19" s="351">
        <v>1</v>
      </c>
      <c r="E19" s="1580">
        <v>0</v>
      </c>
      <c r="F19" s="354">
        <f t="shared" si="0"/>
        <v>0</v>
      </c>
      <c r="G19" s="362"/>
    </row>
    <row r="20" spans="1:7" ht="28.5" customHeight="1">
      <c r="A20" s="420" t="s">
        <v>313</v>
      </c>
      <c r="B20" s="419" t="s">
        <v>324</v>
      </c>
      <c r="C20" s="351" t="s">
        <v>89</v>
      </c>
      <c r="D20" s="351">
        <v>1</v>
      </c>
      <c r="E20" s="1580">
        <v>0</v>
      </c>
      <c r="F20" s="354">
        <f t="shared" si="0"/>
        <v>0</v>
      </c>
      <c r="G20" s="362"/>
    </row>
    <row r="21" spans="1:7" ht="28.5" customHeight="1">
      <c r="A21" s="420" t="s">
        <v>314</v>
      </c>
      <c r="B21" s="419" t="s">
        <v>1260</v>
      </c>
      <c r="C21" s="351" t="s">
        <v>89</v>
      </c>
      <c r="D21" s="351">
        <v>1</v>
      </c>
      <c r="E21" s="1580">
        <v>0</v>
      </c>
      <c r="F21" s="354">
        <f t="shared" si="0"/>
        <v>0</v>
      </c>
      <c r="G21" s="362"/>
    </row>
    <row r="22" spans="1:7" ht="28.5" customHeight="1" thickBot="1">
      <c r="A22" s="458" t="s">
        <v>315</v>
      </c>
      <c r="B22" s="459" t="s">
        <v>325</v>
      </c>
      <c r="C22" s="355" t="s">
        <v>89</v>
      </c>
      <c r="D22" s="355">
        <v>1</v>
      </c>
      <c r="E22" s="1581">
        <v>0</v>
      </c>
      <c r="F22" s="356">
        <f t="shared" si="0"/>
        <v>0</v>
      </c>
      <c r="G22" s="364"/>
    </row>
    <row r="23" spans="1:7" ht="24" customHeight="1" thickTop="1">
      <c r="A23" s="1885" t="s">
        <v>434</v>
      </c>
      <c r="B23" s="1886"/>
      <c r="C23" s="1886"/>
      <c r="D23" s="1886"/>
      <c r="E23" s="1886"/>
      <c r="F23" s="550">
        <f>SUM(F11:F22)</f>
        <v>0</v>
      </c>
      <c r="G23" s="551"/>
    </row>
    <row r="24" spans="1:7" ht="28.5" customHeight="1">
      <c r="A24" s="418">
        <v>3.2</v>
      </c>
      <c r="B24" s="419" t="s">
        <v>97</v>
      </c>
      <c r="C24" s="351" t="s">
        <v>157</v>
      </c>
      <c r="D24" s="1580">
        <v>0</v>
      </c>
      <c r="E24" s="1580">
        <v>0</v>
      </c>
      <c r="F24" s="354">
        <f t="shared" ref="F24" si="1">ROUND((E24*D24),0)</f>
        <v>0</v>
      </c>
      <c r="G24" s="362"/>
    </row>
    <row r="25" spans="1:7" ht="28.5" customHeight="1">
      <c r="A25" s="416">
        <v>3.3</v>
      </c>
      <c r="B25" s="1877" t="s">
        <v>2280</v>
      </c>
      <c r="C25" s="1878"/>
      <c r="D25" s="1878"/>
      <c r="E25" s="1878"/>
      <c r="F25" s="1879"/>
      <c r="G25" s="1785"/>
    </row>
    <row r="26" spans="1:7" ht="28.5" customHeight="1">
      <c r="A26" s="418" t="s">
        <v>2276</v>
      </c>
      <c r="B26" s="419" t="s">
        <v>83</v>
      </c>
      <c r="C26" s="351" t="s">
        <v>89</v>
      </c>
      <c r="D26" s="351">
        <v>1</v>
      </c>
      <c r="E26" s="1580">
        <v>0</v>
      </c>
      <c r="F26" s="354">
        <f t="shared" ref="F26:F31" si="2">ROUND((E26*D26),0)</f>
        <v>0</v>
      </c>
      <c r="G26" s="362"/>
    </row>
    <row r="27" spans="1:7" ht="28.5" customHeight="1">
      <c r="A27" s="418" t="s">
        <v>2229</v>
      </c>
      <c r="B27" s="1772" t="s">
        <v>2230</v>
      </c>
      <c r="C27" s="351" t="s">
        <v>89</v>
      </c>
      <c r="D27" s="351">
        <v>1</v>
      </c>
      <c r="E27" s="1580">
        <v>0</v>
      </c>
      <c r="F27" s="351">
        <f t="shared" si="2"/>
        <v>0</v>
      </c>
      <c r="G27" s="1763"/>
    </row>
    <row r="28" spans="1:7" ht="28.5" customHeight="1">
      <c r="A28" s="418">
        <v>3.4</v>
      </c>
      <c r="B28" s="419" t="s">
        <v>2003</v>
      </c>
      <c r="C28" s="351" t="s">
        <v>89</v>
      </c>
      <c r="D28" s="351">
        <v>1</v>
      </c>
      <c r="E28" s="1580">
        <v>0</v>
      </c>
      <c r="F28" s="354">
        <f t="shared" si="2"/>
        <v>0</v>
      </c>
      <c r="G28" s="362"/>
    </row>
    <row r="29" spans="1:7" ht="28.5" customHeight="1">
      <c r="A29" s="418">
        <v>3.5</v>
      </c>
      <c r="B29" s="419" t="s">
        <v>253</v>
      </c>
      <c r="C29" s="351" t="s">
        <v>89</v>
      </c>
      <c r="D29" s="351">
        <v>1</v>
      </c>
      <c r="E29" s="1580">
        <v>0</v>
      </c>
      <c r="F29" s="354">
        <f t="shared" si="2"/>
        <v>0</v>
      </c>
      <c r="G29" s="362"/>
    </row>
    <row r="30" spans="1:7" ht="28.5" customHeight="1">
      <c r="A30" s="418">
        <v>3.6</v>
      </c>
      <c r="B30" s="419" t="s">
        <v>454</v>
      </c>
      <c r="C30" s="351" t="s">
        <v>89</v>
      </c>
      <c r="D30" s="351">
        <v>1</v>
      </c>
      <c r="E30" s="354">
        <f>F63</f>
        <v>0</v>
      </c>
      <c r="F30" s="354">
        <f t="shared" si="2"/>
        <v>0</v>
      </c>
      <c r="G30" s="362" t="s">
        <v>435</v>
      </c>
    </row>
    <row r="31" spans="1:7" ht="28.5" customHeight="1">
      <c r="A31" s="418">
        <v>3.7</v>
      </c>
      <c r="B31" s="419" t="s">
        <v>254</v>
      </c>
      <c r="C31" s="351" t="s">
        <v>89</v>
      </c>
      <c r="D31" s="351">
        <v>1</v>
      </c>
      <c r="E31" s="1580">
        <v>0</v>
      </c>
      <c r="F31" s="354">
        <f t="shared" si="2"/>
        <v>0</v>
      </c>
      <c r="G31" s="362"/>
    </row>
    <row r="32" spans="1:7" ht="28.5" customHeight="1">
      <c r="A32" s="418">
        <v>3.8</v>
      </c>
      <c r="B32" s="419" t="s">
        <v>616</v>
      </c>
      <c r="C32" s="351" t="s">
        <v>89</v>
      </c>
      <c r="D32" s="351">
        <v>1</v>
      </c>
      <c r="E32" s="1580">
        <v>0</v>
      </c>
      <c r="F32" s="354">
        <f t="shared" ref="F32:F38" si="3">ROUND((E32*D32),0)</f>
        <v>0</v>
      </c>
      <c r="G32" s="362"/>
    </row>
    <row r="33" spans="1:7" ht="28.5" customHeight="1">
      <c r="A33" s="418">
        <v>3.9</v>
      </c>
      <c r="B33" s="1414" t="s">
        <v>1654</v>
      </c>
      <c r="C33" s="351" t="s">
        <v>89</v>
      </c>
      <c r="D33" s="351">
        <v>1</v>
      </c>
      <c r="E33" s="1580">
        <v>0</v>
      </c>
      <c r="F33" s="354">
        <f t="shared" si="3"/>
        <v>0</v>
      </c>
      <c r="G33" s="362"/>
    </row>
    <row r="34" spans="1:7" ht="28.5" customHeight="1">
      <c r="A34" s="422">
        <v>3.1</v>
      </c>
      <c r="B34" s="419" t="s">
        <v>1251</v>
      </c>
      <c r="C34" s="357" t="s">
        <v>89</v>
      </c>
      <c r="D34" s="357">
        <v>1</v>
      </c>
      <c r="E34" s="1582">
        <v>0</v>
      </c>
      <c r="F34" s="360">
        <f t="shared" si="3"/>
        <v>0</v>
      </c>
      <c r="G34" s="363"/>
    </row>
    <row r="35" spans="1:7" ht="28.5" customHeight="1">
      <c r="A35" s="422">
        <v>3.11</v>
      </c>
      <c r="B35" s="419" t="s">
        <v>1124</v>
      </c>
      <c r="C35" s="357" t="s">
        <v>89</v>
      </c>
      <c r="D35" s="357">
        <v>1</v>
      </c>
      <c r="E35" s="1582">
        <v>0</v>
      </c>
      <c r="F35" s="360">
        <f t="shared" si="3"/>
        <v>0</v>
      </c>
      <c r="G35" s="363"/>
    </row>
    <row r="36" spans="1:7" ht="28.5" customHeight="1">
      <c r="A36" s="460" t="s">
        <v>2002</v>
      </c>
      <c r="B36" s="1704" t="s">
        <v>24</v>
      </c>
      <c r="C36" s="357" t="s">
        <v>89</v>
      </c>
      <c r="D36" s="357">
        <v>1</v>
      </c>
      <c r="E36" s="1582">
        <v>0</v>
      </c>
      <c r="F36" s="360">
        <f t="shared" ref="F36" si="4">ROUND((E36*D36),0)</f>
        <v>0</v>
      </c>
      <c r="G36" s="1490"/>
    </row>
    <row r="37" spans="1:7" ht="28.5" customHeight="1">
      <c r="A37" s="460">
        <v>3.12</v>
      </c>
      <c r="B37" s="1493" t="s">
        <v>1846</v>
      </c>
      <c r="C37" s="1309" t="s">
        <v>89</v>
      </c>
      <c r="D37" s="1309">
        <v>1</v>
      </c>
      <c r="E37" s="1583">
        <v>0</v>
      </c>
      <c r="F37" s="1310">
        <f t="shared" si="3"/>
        <v>0</v>
      </c>
      <c r="G37" s="1490"/>
    </row>
    <row r="38" spans="1:7" ht="28.5" customHeight="1" thickBot="1">
      <c r="A38" s="460">
        <v>3.13</v>
      </c>
      <c r="B38" s="459" t="s">
        <v>247</v>
      </c>
      <c r="C38" s="355" t="s">
        <v>89</v>
      </c>
      <c r="D38" s="355">
        <v>1</v>
      </c>
      <c r="E38" s="1581">
        <v>0</v>
      </c>
      <c r="F38" s="356">
        <f t="shared" si="3"/>
        <v>0</v>
      </c>
      <c r="G38" s="364"/>
    </row>
    <row r="39" spans="1:7" ht="24" customHeight="1" thickTop="1" thickBot="1">
      <c r="A39" s="1880" t="s">
        <v>422</v>
      </c>
      <c r="B39" s="1881"/>
      <c r="C39" s="1881"/>
      <c r="D39" s="1881"/>
      <c r="E39" s="1881"/>
      <c r="F39" s="1538">
        <f>SUM(F23:F38)</f>
        <v>0</v>
      </c>
      <c r="G39" s="441"/>
    </row>
    <row r="41" spans="1:7" ht="14.4" thickBot="1"/>
    <row r="42" spans="1:7" ht="14.4" thickBot="1">
      <c r="A42" s="1867" t="s">
        <v>631</v>
      </c>
      <c r="B42" s="1868"/>
      <c r="C42" s="662" t="s">
        <v>91</v>
      </c>
      <c r="D42" s="662" t="s">
        <v>113</v>
      </c>
      <c r="E42" s="662" t="s">
        <v>776</v>
      </c>
      <c r="F42" s="662" t="s">
        <v>114</v>
      </c>
      <c r="G42" s="663" t="s">
        <v>184</v>
      </c>
    </row>
    <row r="43" spans="1:7" ht="24" customHeight="1">
      <c r="A43" s="1882" t="s">
        <v>766</v>
      </c>
      <c r="B43" s="1883"/>
      <c r="C43" s="500" t="s">
        <v>157</v>
      </c>
      <c r="D43" s="500">
        <f>'4. Roadway Analysis'!I56</f>
        <v>0</v>
      </c>
      <c r="E43" s="1584">
        <v>0</v>
      </c>
      <c r="F43" s="500">
        <f>E43*D43</f>
        <v>0</v>
      </c>
      <c r="G43" s="661"/>
    </row>
    <row r="44" spans="1:7" ht="24" customHeight="1">
      <c r="A44" s="1873" t="s">
        <v>164</v>
      </c>
      <c r="B44" s="1874"/>
      <c r="C44" s="351" t="s">
        <v>157</v>
      </c>
      <c r="D44" s="351">
        <f>'6a. Drainage Analysis'!I55</f>
        <v>0</v>
      </c>
      <c r="E44" s="1580">
        <v>0</v>
      </c>
      <c r="F44" s="351">
        <f t="shared" ref="F44:F62" si="5">E44*D44</f>
        <v>0</v>
      </c>
      <c r="G44" s="655"/>
    </row>
    <row r="45" spans="1:7" ht="24" customHeight="1">
      <c r="A45" s="1873" t="s">
        <v>1026</v>
      </c>
      <c r="B45" s="1874"/>
      <c r="C45" s="351" t="s">
        <v>157</v>
      </c>
      <c r="D45" s="351">
        <f>'7. Utilities'!I36</f>
        <v>0</v>
      </c>
      <c r="E45" s="1580">
        <v>0</v>
      </c>
      <c r="F45" s="351">
        <f t="shared" si="5"/>
        <v>0</v>
      </c>
      <c r="G45" s="655"/>
    </row>
    <row r="46" spans="1:7" ht="24" customHeight="1">
      <c r="A46" s="1873" t="s">
        <v>165</v>
      </c>
      <c r="B46" s="1874"/>
      <c r="C46" s="351" t="s">
        <v>157</v>
      </c>
      <c r="D46" s="351">
        <f>'8. Env. Permits and Clearances'!I64</f>
        <v>0</v>
      </c>
      <c r="E46" s="1580">
        <v>0</v>
      </c>
      <c r="F46" s="351">
        <f t="shared" si="5"/>
        <v>0</v>
      </c>
      <c r="G46" s="656"/>
    </row>
    <row r="47" spans="1:7" ht="24" customHeight="1">
      <c r="A47" s="1875" t="s">
        <v>168</v>
      </c>
      <c r="B47" s="1876"/>
      <c r="C47" s="351" t="s">
        <v>157</v>
      </c>
      <c r="D47" s="357">
        <f>'9. Structures Summary'!L58</f>
        <v>0</v>
      </c>
      <c r="E47" s="1580">
        <v>0</v>
      </c>
      <c r="F47" s="351">
        <f t="shared" si="5"/>
        <v>0</v>
      </c>
      <c r="G47" s="656"/>
    </row>
    <row r="48" spans="1:7" ht="24" customHeight="1">
      <c r="A48" s="1875" t="s">
        <v>261</v>
      </c>
      <c r="B48" s="1876"/>
      <c r="C48" s="351" t="s">
        <v>157</v>
      </c>
      <c r="D48" s="357">
        <f>'19. Signing &amp; Marking Analysis'!I38</f>
        <v>0</v>
      </c>
      <c r="E48" s="1580">
        <v>0</v>
      </c>
      <c r="F48" s="351">
        <f t="shared" si="5"/>
        <v>0</v>
      </c>
      <c r="G48" s="656"/>
    </row>
    <row r="49" spans="1:7" ht="24" customHeight="1">
      <c r="A49" s="1875" t="s">
        <v>169</v>
      </c>
      <c r="B49" s="1876"/>
      <c r="C49" s="351" t="s">
        <v>157</v>
      </c>
      <c r="D49" s="357">
        <f>'21. Signalization Analysis'!I43</f>
        <v>0</v>
      </c>
      <c r="E49" s="1580">
        <v>0</v>
      </c>
      <c r="F49" s="351">
        <f t="shared" si="5"/>
        <v>0</v>
      </c>
      <c r="G49" s="656"/>
    </row>
    <row r="50" spans="1:7" ht="24" customHeight="1">
      <c r="A50" s="1875" t="s">
        <v>170</v>
      </c>
      <c r="B50" s="1876"/>
      <c r="C50" s="351" t="s">
        <v>157</v>
      </c>
      <c r="D50" s="357">
        <f>'23. Lighting Analysis'!I42</f>
        <v>0</v>
      </c>
      <c r="E50" s="1580">
        <v>0</v>
      </c>
      <c r="F50" s="351">
        <f t="shared" si="5"/>
        <v>0</v>
      </c>
      <c r="G50" s="656"/>
    </row>
    <row r="51" spans="1:7" ht="24" customHeight="1">
      <c r="A51" s="1875" t="s">
        <v>172</v>
      </c>
      <c r="B51" s="1876"/>
      <c r="C51" s="351" t="s">
        <v>157</v>
      </c>
      <c r="D51" s="357">
        <f>'25. Landscape Analysis'!I69</f>
        <v>0</v>
      </c>
      <c r="E51" s="1580">
        <v>0</v>
      </c>
      <c r="F51" s="351">
        <f t="shared" si="5"/>
        <v>0</v>
      </c>
      <c r="G51" s="656"/>
    </row>
    <row r="52" spans="1:7" ht="24" customHeight="1">
      <c r="A52" s="1875" t="s">
        <v>62</v>
      </c>
      <c r="B52" s="1876"/>
      <c r="C52" s="351" t="s">
        <v>157</v>
      </c>
      <c r="D52" s="357">
        <f>'27. Survey'!J124</f>
        <v>0</v>
      </c>
      <c r="E52" s="1580">
        <v>0</v>
      </c>
      <c r="F52" s="351">
        <f t="shared" si="5"/>
        <v>0</v>
      </c>
      <c r="G52" s="655"/>
    </row>
    <row r="53" spans="1:7" ht="24" customHeight="1">
      <c r="A53" s="1875" t="s">
        <v>391</v>
      </c>
      <c r="B53" s="1876"/>
      <c r="C53" s="351" t="s">
        <v>157</v>
      </c>
      <c r="D53" s="357">
        <f>'28. Photogrammetry'!L95</f>
        <v>0</v>
      </c>
      <c r="E53" s="1580">
        <v>0</v>
      </c>
      <c r="F53" s="351">
        <f t="shared" si="5"/>
        <v>0</v>
      </c>
      <c r="G53" s="655"/>
    </row>
    <row r="54" spans="1:7" ht="24" customHeight="1">
      <c r="A54" s="1875" t="s">
        <v>915</v>
      </c>
      <c r="B54" s="1876"/>
      <c r="C54" s="351" t="s">
        <v>157</v>
      </c>
      <c r="D54" s="357">
        <f>'29. Mapping'!I61</f>
        <v>0</v>
      </c>
      <c r="E54" s="1580">
        <v>0</v>
      </c>
      <c r="F54" s="351">
        <f t="shared" si="5"/>
        <v>0</v>
      </c>
      <c r="G54" s="655"/>
    </row>
    <row r="55" spans="1:7" ht="24" customHeight="1">
      <c r="A55" s="1875" t="s">
        <v>1239</v>
      </c>
      <c r="B55" s="1876"/>
      <c r="C55" s="351" t="s">
        <v>157</v>
      </c>
      <c r="D55" s="357">
        <f>'30. Terrestrial Mobile LiDAR'!M94</f>
        <v>0</v>
      </c>
      <c r="E55" s="1580">
        <v>0</v>
      </c>
      <c r="F55" s="351">
        <f>E55*D55</f>
        <v>0</v>
      </c>
      <c r="G55" s="655"/>
    </row>
    <row r="56" spans="1:7" ht="24" customHeight="1">
      <c r="A56" s="1875" t="s">
        <v>775</v>
      </c>
      <c r="B56" s="1876"/>
      <c r="C56" s="351" t="s">
        <v>157</v>
      </c>
      <c r="D56" s="357">
        <f>'31. Architecture Development'!M227</f>
        <v>0</v>
      </c>
      <c r="E56" s="1580">
        <v>0</v>
      </c>
      <c r="F56" s="351">
        <f t="shared" si="5"/>
        <v>0</v>
      </c>
      <c r="G56" s="655"/>
    </row>
    <row r="57" spans="1:7" ht="24" customHeight="1">
      <c r="A57" s="1875" t="s">
        <v>262</v>
      </c>
      <c r="B57" s="1876"/>
      <c r="C57" s="351" t="s">
        <v>157</v>
      </c>
      <c r="D57" s="357">
        <f>'32. Noise Barrier Assessment'!I31</f>
        <v>0</v>
      </c>
      <c r="E57" s="1580">
        <v>0</v>
      </c>
      <c r="F57" s="351">
        <f>E57*D57</f>
        <v>0</v>
      </c>
      <c r="G57" s="655"/>
    </row>
    <row r="58" spans="1:7" ht="24" customHeight="1">
      <c r="A58" s="1875" t="s">
        <v>1035</v>
      </c>
      <c r="B58" s="1876"/>
      <c r="C58" s="351" t="s">
        <v>157</v>
      </c>
      <c r="D58" s="357">
        <f>'33. ITS Analysis'!I44</f>
        <v>0</v>
      </c>
      <c r="E58" s="1580">
        <v>0</v>
      </c>
      <c r="F58" s="351">
        <f>E58*D58</f>
        <v>0</v>
      </c>
      <c r="G58" s="655"/>
    </row>
    <row r="59" spans="1:7" ht="24" customHeight="1">
      <c r="A59" s="1875" t="s">
        <v>171</v>
      </c>
      <c r="B59" s="1876"/>
      <c r="C59" s="351" t="s">
        <v>157</v>
      </c>
      <c r="D59" s="357">
        <f>'35. Geotechnical'!I82</f>
        <v>0</v>
      </c>
      <c r="E59" s="1580">
        <v>0</v>
      </c>
      <c r="F59" s="351">
        <f>E59*D59</f>
        <v>0</v>
      </c>
      <c r="G59" s="655"/>
    </row>
    <row r="60" spans="1:7" ht="24" customHeight="1">
      <c r="A60" s="1873" t="s">
        <v>173</v>
      </c>
      <c r="B60" s="1874"/>
      <c r="C60" s="351" t="s">
        <v>157</v>
      </c>
      <c r="D60" s="1580">
        <v>0</v>
      </c>
      <c r="E60" s="1580">
        <v>0</v>
      </c>
      <c r="F60" s="351">
        <f t="shared" si="5"/>
        <v>0</v>
      </c>
      <c r="G60" s="655"/>
    </row>
    <row r="61" spans="1:7" ht="24" customHeight="1">
      <c r="A61" s="1873" t="s">
        <v>1092</v>
      </c>
      <c r="B61" s="1874"/>
      <c r="C61" s="351" t="s">
        <v>157</v>
      </c>
      <c r="D61" s="1580">
        <v>0</v>
      </c>
      <c r="E61" s="1580">
        <v>0</v>
      </c>
      <c r="F61" s="351">
        <f t="shared" si="5"/>
        <v>0</v>
      </c>
      <c r="G61" s="655"/>
    </row>
    <row r="62" spans="1:7" ht="24" customHeight="1" thickBot="1">
      <c r="A62" s="1871" t="s">
        <v>146</v>
      </c>
      <c r="B62" s="1872"/>
      <c r="C62" s="355" t="s">
        <v>157</v>
      </c>
      <c r="D62" s="1581">
        <v>0</v>
      </c>
      <c r="E62" s="1581">
        <v>0</v>
      </c>
      <c r="F62" s="355">
        <f t="shared" si="5"/>
        <v>0</v>
      </c>
      <c r="G62" s="657"/>
    </row>
    <row r="63" spans="1:7" s="462" customFormat="1" ht="30.9" customHeight="1" thickTop="1" thickBot="1">
      <c r="A63" s="1869" t="s">
        <v>618</v>
      </c>
      <c r="B63" s="1870"/>
      <c r="C63" s="658"/>
      <c r="D63" s="659">
        <f>SUM(D43:D62)</f>
        <v>0</v>
      </c>
      <c r="E63" s="658"/>
      <c r="F63" s="659">
        <f>SUM(F43:F62)</f>
        <v>0</v>
      </c>
      <c r="G63" s="660" t="s">
        <v>1339</v>
      </c>
    </row>
    <row r="64" spans="1:7">
      <c r="B64" s="464"/>
      <c r="C64" s="465"/>
      <c r="D64" s="465"/>
      <c r="E64" s="465"/>
      <c r="F64" s="466"/>
    </row>
    <row r="65" spans="1:6">
      <c r="A65" s="467" t="s">
        <v>502</v>
      </c>
      <c r="C65" s="465"/>
      <c r="D65" s="465"/>
      <c r="E65" s="465"/>
      <c r="F65" s="465"/>
    </row>
    <row r="66" spans="1:6">
      <c r="A66" s="468" t="s">
        <v>214</v>
      </c>
      <c r="C66" s="465"/>
      <c r="D66" s="465"/>
      <c r="E66" s="465"/>
      <c r="F66" s="465"/>
    </row>
    <row r="67" spans="1:6">
      <c r="A67" s="468" t="s">
        <v>619</v>
      </c>
    </row>
    <row r="68" spans="1:6">
      <c r="A68" s="468" t="s">
        <v>1338</v>
      </c>
    </row>
  </sheetData>
  <mergeCells count="33">
    <mergeCell ref="B25:F25"/>
    <mergeCell ref="A43:B43"/>
    <mergeCell ref="A1:B1"/>
    <mergeCell ref="A23:E23"/>
    <mergeCell ref="A56:B56"/>
    <mergeCell ref="A55:B55"/>
    <mergeCell ref="A54:B54"/>
    <mergeCell ref="A53:B53"/>
    <mergeCell ref="A52:B52"/>
    <mergeCell ref="A51:B51"/>
    <mergeCell ref="A50:B50"/>
    <mergeCell ref="A48:B48"/>
    <mergeCell ref="A4:B4"/>
    <mergeCell ref="C4:F4"/>
    <mergeCell ref="A5:B5"/>
    <mergeCell ref="C5:F5"/>
    <mergeCell ref="A6:B6"/>
    <mergeCell ref="C6:F6"/>
    <mergeCell ref="A42:B42"/>
    <mergeCell ref="A63:B63"/>
    <mergeCell ref="A62:B62"/>
    <mergeCell ref="A61:B61"/>
    <mergeCell ref="A60:B60"/>
    <mergeCell ref="A59:B59"/>
    <mergeCell ref="A58:B58"/>
    <mergeCell ref="A47:B47"/>
    <mergeCell ref="A46:B46"/>
    <mergeCell ref="A45:B45"/>
    <mergeCell ref="A44:B44"/>
    <mergeCell ref="A57:B57"/>
    <mergeCell ref="A49:B49"/>
    <mergeCell ref="B10:F10"/>
    <mergeCell ref="A39:E39"/>
  </mergeCells>
  <phoneticPr fontId="0" type="noConversion"/>
  <printOptions horizontalCentered="1"/>
  <pageMargins left="0.5" right="0.5" top="1" bottom="1" header="0.5" footer="0.34"/>
  <pageSetup scale="56" orientation="landscape" horizontalDpi="4294967292" r:id="rId1"/>
  <headerFooter alignWithMargins="0">
    <oddHeader>&amp;C&amp;"Arial,Bold"&amp;12&amp;UProject Activity 3: General Tasks</oddHeader>
    <oddFooter>&amp;L&amp;F  
&amp;A&amp;CPage &amp;P of &amp;N&amp;R&amp;D</oddFooter>
  </headerFooter>
  <rowBreaks count="1" manualBreakCount="1">
    <brk id="31"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62"/>
  <sheetViews>
    <sheetView workbookViewId="0">
      <selection sqref="A1:G1"/>
    </sheetView>
  </sheetViews>
  <sheetFormatPr defaultColWidth="8.88671875" defaultRowHeight="13.2"/>
  <cols>
    <col min="1" max="1" width="16.44140625" style="233" customWidth="1"/>
    <col min="2" max="2" width="21.5546875" style="233" customWidth="1"/>
    <col min="3" max="3" width="12.109375" style="233" customWidth="1"/>
    <col min="4" max="4" width="16.44140625" style="233" customWidth="1"/>
    <col min="5" max="5" width="30.6640625" style="233" customWidth="1"/>
    <col min="6" max="6" width="7.109375" style="233" customWidth="1"/>
    <col min="7" max="7" width="24.88671875" style="233" customWidth="1"/>
    <col min="8" max="16384" width="8.88671875" style="233"/>
  </cols>
  <sheetData>
    <row r="1" spans="1:9">
      <c r="A1" s="1907" t="s">
        <v>1875</v>
      </c>
      <c r="B1" s="1907"/>
      <c r="C1" s="1907"/>
      <c r="D1" s="1907"/>
      <c r="E1" s="1907"/>
      <c r="F1" s="1907"/>
      <c r="G1" s="1908"/>
    </row>
    <row r="2" spans="1:9">
      <c r="A2" s="1741"/>
      <c r="B2" s="1741"/>
      <c r="C2" s="1741"/>
      <c r="D2" s="1741"/>
      <c r="E2" s="1741"/>
      <c r="F2" s="1741"/>
    </row>
    <row r="3" spans="1:9" ht="65.25" customHeight="1">
      <c r="A3" s="1906" t="s">
        <v>1876</v>
      </c>
      <c r="B3" s="1906"/>
      <c r="C3" s="1906"/>
      <c r="D3" s="1906"/>
      <c r="E3" s="1906"/>
      <c r="F3" s="1906"/>
      <c r="G3" s="1924"/>
      <c r="H3" s="1499"/>
      <c r="I3" s="1499"/>
    </row>
    <row r="5" spans="1:9">
      <c r="A5" s="1925" t="s">
        <v>1428</v>
      </c>
      <c r="B5" s="1925"/>
      <c r="C5" s="1925"/>
      <c r="D5" s="1925"/>
      <c r="E5" s="1925"/>
      <c r="F5" s="1925"/>
      <c r="G5" s="1908"/>
    </row>
    <row r="7" spans="1:9">
      <c r="A7" s="233" t="s">
        <v>1877</v>
      </c>
      <c r="E7" s="238" t="s">
        <v>1878</v>
      </c>
      <c r="F7" s="238"/>
    </row>
    <row r="8" spans="1:9">
      <c r="A8" s="233" t="s">
        <v>1445</v>
      </c>
      <c r="E8" s="233" t="s">
        <v>1879</v>
      </c>
    </row>
    <row r="9" spans="1:9">
      <c r="A9" s="233" t="s">
        <v>1447</v>
      </c>
      <c r="E9" s="233" t="s">
        <v>1880</v>
      </c>
    </row>
    <row r="10" spans="1:9">
      <c r="A10" s="233" t="s">
        <v>1881</v>
      </c>
      <c r="E10" s="233" t="s">
        <v>2141</v>
      </c>
    </row>
    <row r="11" spans="1:9">
      <c r="A11" s="233" t="s">
        <v>1882</v>
      </c>
      <c r="E11" s="233" t="s">
        <v>1883</v>
      </c>
    </row>
    <row r="13" spans="1:9">
      <c r="A13" s="1925" t="s">
        <v>1429</v>
      </c>
      <c r="B13" s="1925"/>
      <c r="C13" s="1925"/>
      <c r="D13" s="1925"/>
      <c r="E13" s="1925"/>
      <c r="F13" s="1925"/>
      <c r="G13" s="1908"/>
    </row>
    <row r="15" spans="1:9">
      <c r="A15" s="233" t="s">
        <v>1884</v>
      </c>
      <c r="E15" s="238" t="s">
        <v>1885</v>
      </c>
      <c r="F15" s="238"/>
    </row>
    <row r="16" spans="1:9">
      <c r="A16" s="233" t="s">
        <v>1451</v>
      </c>
      <c r="E16" s="233" t="s">
        <v>1886</v>
      </c>
    </row>
    <row r="17" spans="1:7">
      <c r="A17" s="233" t="s">
        <v>2142</v>
      </c>
      <c r="E17" s="233" t="s">
        <v>1887</v>
      </c>
    </row>
    <row r="18" spans="1:7">
      <c r="A18" s="233" t="s">
        <v>1888</v>
      </c>
      <c r="E18" s="233" t="s">
        <v>2143</v>
      </c>
    </row>
    <row r="19" spans="1:7">
      <c r="A19" s="233" t="s">
        <v>1889</v>
      </c>
      <c r="E19" s="233" t="s">
        <v>1883</v>
      </c>
    </row>
    <row r="21" spans="1:7">
      <c r="A21" s="1925" t="s">
        <v>1440</v>
      </c>
      <c r="B21" s="1925"/>
      <c r="C21" s="1925"/>
      <c r="D21" s="1925"/>
      <c r="E21" s="1925"/>
      <c r="F21" s="1925"/>
      <c r="G21" s="1908"/>
    </row>
    <row r="23" spans="1:7" ht="27" customHeight="1">
      <c r="A23" s="1905" t="s">
        <v>1890</v>
      </c>
      <c r="B23" s="1905"/>
      <c r="C23" s="1905"/>
      <c r="D23" s="1905"/>
      <c r="E23" s="238" t="s">
        <v>1891</v>
      </c>
      <c r="F23" s="238"/>
    </row>
    <row r="24" spans="1:7">
      <c r="A24" s="233" t="s">
        <v>1457</v>
      </c>
      <c r="E24" s="233" t="s">
        <v>1892</v>
      </c>
    </row>
    <row r="25" spans="1:7">
      <c r="A25" s="233" t="s">
        <v>1459</v>
      </c>
      <c r="E25" s="233" t="s">
        <v>1893</v>
      </c>
    </row>
    <row r="26" spans="1:7">
      <c r="A26" s="233" t="s">
        <v>1894</v>
      </c>
      <c r="E26" s="233" t="s">
        <v>2144</v>
      </c>
    </row>
    <row r="27" spans="1:7">
      <c r="A27" s="233" t="s">
        <v>1895</v>
      </c>
      <c r="E27" s="233" t="s">
        <v>1883</v>
      </c>
    </row>
    <row r="29" spans="1:7" s="262" customFormat="1" ht="72.75" customHeight="1">
      <c r="A29" s="1906" t="s">
        <v>1896</v>
      </c>
      <c r="B29" s="1906"/>
      <c r="C29" s="1906"/>
      <c r="D29" s="1906"/>
      <c r="E29" s="1906"/>
      <c r="F29" s="1906"/>
      <c r="G29" s="1906"/>
    </row>
    <row r="31" spans="1:7">
      <c r="A31" s="1907" t="s">
        <v>1897</v>
      </c>
      <c r="B31" s="1907"/>
      <c r="C31" s="1907"/>
      <c r="D31" s="1907"/>
      <c r="E31" s="1907"/>
      <c r="F31" s="1907"/>
      <c r="G31" s="1908"/>
    </row>
    <row r="32" spans="1:7" ht="13.8" thickBot="1"/>
    <row r="33" spans="1:7" ht="13.8" thickBot="1">
      <c r="A33" s="1769" t="s">
        <v>1464</v>
      </c>
      <c r="B33" s="1770" t="s">
        <v>1465</v>
      </c>
      <c r="C33" s="1909" t="s">
        <v>1466</v>
      </c>
      <c r="D33" s="1910"/>
      <c r="E33" s="1771" t="s">
        <v>1467</v>
      </c>
      <c r="F33" s="1770" t="s">
        <v>1468</v>
      </c>
      <c r="G33" s="1771" t="s">
        <v>1469</v>
      </c>
    </row>
    <row r="34" spans="1:7" ht="21">
      <c r="A34" s="1911" t="s">
        <v>1898</v>
      </c>
      <c r="B34" s="1767" t="s">
        <v>1899</v>
      </c>
      <c r="C34" s="1913" t="s">
        <v>1900</v>
      </c>
      <c r="D34" s="1914"/>
      <c r="E34" s="1768" t="s">
        <v>1901</v>
      </c>
      <c r="F34" s="1939"/>
      <c r="G34" s="1941"/>
    </row>
    <row r="35" spans="1:7" ht="13.8">
      <c r="A35" s="1912"/>
      <c r="B35" s="1505" t="s">
        <v>1471</v>
      </c>
      <c r="C35" s="1897" t="s">
        <v>1472</v>
      </c>
      <c r="D35" s="1898"/>
      <c r="E35" s="1761" t="s">
        <v>1473</v>
      </c>
      <c r="F35" s="1940"/>
      <c r="G35" s="1942"/>
    </row>
    <row r="36" spans="1:7">
      <c r="A36" s="1915" t="s">
        <v>1474</v>
      </c>
      <c r="B36" s="1507" t="s">
        <v>1475</v>
      </c>
      <c r="C36" s="1917" t="s">
        <v>1476</v>
      </c>
      <c r="D36" s="1918"/>
      <c r="E36" s="1508" t="s">
        <v>1477</v>
      </c>
      <c r="F36" s="1937"/>
      <c r="G36" s="1943"/>
    </row>
    <row r="37" spans="1:7" ht="13.8">
      <c r="A37" s="1916"/>
      <c r="B37" s="1509" t="s">
        <v>1471</v>
      </c>
      <c r="C37" s="1919" t="s">
        <v>1472</v>
      </c>
      <c r="D37" s="1920"/>
      <c r="E37" s="1759" t="s">
        <v>1473</v>
      </c>
      <c r="F37" s="1938"/>
      <c r="G37" s="1944"/>
    </row>
    <row r="38" spans="1:7" ht="21">
      <c r="A38" s="1921" t="s">
        <v>1478</v>
      </c>
      <c r="B38" s="1511" t="s">
        <v>1479</v>
      </c>
      <c r="C38" s="1922" t="s">
        <v>2145</v>
      </c>
      <c r="D38" s="1923"/>
      <c r="E38" s="1718" t="s">
        <v>2146</v>
      </c>
      <c r="F38" s="1933"/>
      <c r="G38" s="1945"/>
    </row>
    <row r="39" spans="1:7" s="1744" customFormat="1" ht="13.8">
      <c r="A39" s="1912"/>
      <c r="B39" s="1505" t="s">
        <v>1471</v>
      </c>
      <c r="C39" s="1897" t="s">
        <v>1472</v>
      </c>
      <c r="D39" s="1898"/>
      <c r="E39" s="1761" t="s">
        <v>1473</v>
      </c>
      <c r="F39" s="1940"/>
      <c r="G39" s="1942"/>
    </row>
    <row r="40" spans="1:7" s="1744" customFormat="1">
      <c r="A40" s="1915" t="s">
        <v>1486</v>
      </c>
      <c r="B40" s="1507" t="s">
        <v>1902</v>
      </c>
      <c r="C40" s="1917" t="s">
        <v>1903</v>
      </c>
      <c r="D40" s="1918"/>
      <c r="E40" s="1508" t="s">
        <v>1904</v>
      </c>
      <c r="F40" s="1937"/>
      <c r="G40" s="1943"/>
    </row>
    <row r="41" spans="1:7" s="1744" customFormat="1" ht="13.8">
      <c r="A41" s="1916"/>
      <c r="B41" s="1509" t="s">
        <v>1471</v>
      </c>
      <c r="C41" s="1919" t="s">
        <v>1472</v>
      </c>
      <c r="D41" s="1920"/>
      <c r="E41" s="1759" t="s">
        <v>1473</v>
      </c>
      <c r="F41" s="1938"/>
      <c r="G41" s="1944"/>
    </row>
    <row r="42" spans="1:7" s="1744" customFormat="1">
      <c r="A42" s="1921" t="s">
        <v>1905</v>
      </c>
      <c r="B42" s="1503" t="s">
        <v>1906</v>
      </c>
      <c r="C42" s="1922" t="s">
        <v>1907</v>
      </c>
      <c r="D42" s="1923"/>
      <c r="E42" s="1762" t="s">
        <v>1908</v>
      </c>
      <c r="F42" s="1933"/>
      <c r="G42" s="1945"/>
    </row>
    <row r="43" spans="1:7" s="1744" customFormat="1" ht="13.8">
      <c r="A43" s="1912"/>
      <c r="B43" s="1505" t="s">
        <v>1471</v>
      </c>
      <c r="C43" s="1897" t="s">
        <v>1472</v>
      </c>
      <c r="D43" s="1898"/>
      <c r="E43" s="1761" t="s">
        <v>1473</v>
      </c>
      <c r="F43" s="1940"/>
      <c r="G43" s="1942"/>
    </row>
    <row r="44" spans="1:7" s="1744" customFormat="1">
      <c r="A44" s="1915" t="s">
        <v>1909</v>
      </c>
      <c r="B44" s="1515" t="s">
        <v>1910</v>
      </c>
      <c r="C44" s="1926" t="s">
        <v>1911</v>
      </c>
      <c r="D44" s="1927"/>
      <c r="E44" s="1516" t="s">
        <v>1912</v>
      </c>
      <c r="F44" s="1937"/>
      <c r="G44" s="1943"/>
    </row>
    <row r="45" spans="1:7" s="1744" customFormat="1" ht="13.8">
      <c r="A45" s="1916"/>
      <c r="B45" s="1509" t="s">
        <v>1471</v>
      </c>
      <c r="C45" s="1919" t="s">
        <v>1472</v>
      </c>
      <c r="D45" s="1920"/>
      <c r="E45" s="1759" t="s">
        <v>1473</v>
      </c>
      <c r="F45" s="1938"/>
      <c r="G45" s="1944"/>
    </row>
    <row r="46" spans="1:7" s="1744" customFormat="1">
      <c r="A46" s="1921" t="s">
        <v>1913</v>
      </c>
      <c r="B46" s="1511" t="s">
        <v>1914</v>
      </c>
      <c r="C46" s="1922" t="s">
        <v>1915</v>
      </c>
      <c r="D46" s="1923"/>
      <c r="E46" s="1760" t="s">
        <v>1916</v>
      </c>
      <c r="F46" s="1933"/>
      <c r="G46" s="1945"/>
    </row>
    <row r="47" spans="1:7" s="1744" customFormat="1" ht="23.25" customHeight="1">
      <c r="A47" s="1912"/>
      <c r="B47" s="1505" t="s">
        <v>1471</v>
      </c>
      <c r="C47" s="1897" t="s">
        <v>1472</v>
      </c>
      <c r="D47" s="1898"/>
      <c r="E47" s="1761" t="s">
        <v>1473</v>
      </c>
      <c r="F47" s="1940"/>
      <c r="G47" s="1942"/>
    </row>
    <row r="48" spans="1:7" s="1744" customFormat="1">
      <c r="A48" s="1915" t="s">
        <v>1917</v>
      </c>
      <c r="B48" s="1515" t="s">
        <v>1918</v>
      </c>
      <c r="C48" s="1926" t="s">
        <v>1919</v>
      </c>
      <c r="D48" s="1918"/>
      <c r="E48" s="1516" t="s">
        <v>1920</v>
      </c>
      <c r="F48" s="1937"/>
      <c r="G48" s="1943"/>
    </row>
    <row r="49" spans="1:7" s="1744" customFormat="1" ht="55.95" customHeight="1">
      <c r="A49" s="1916"/>
      <c r="B49" s="1509" t="s">
        <v>1471</v>
      </c>
      <c r="C49" s="1919" t="s">
        <v>1472</v>
      </c>
      <c r="D49" s="1920"/>
      <c r="E49" s="1759" t="s">
        <v>1473</v>
      </c>
      <c r="F49" s="1938"/>
      <c r="G49" s="1944"/>
    </row>
    <row r="50" spans="1:7" s="1744" customFormat="1">
      <c r="A50" s="1921" t="s">
        <v>1921</v>
      </c>
      <c r="B50" s="1511" t="s">
        <v>2147</v>
      </c>
      <c r="C50" s="1922" t="s">
        <v>2148</v>
      </c>
      <c r="D50" s="1923"/>
      <c r="E50" s="1760" t="s">
        <v>2149</v>
      </c>
      <c r="F50" s="1933"/>
      <c r="G50" s="1945"/>
    </row>
    <row r="51" spans="1:7" s="1744" customFormat="1" ht="13.8">
      <c r="A51" s="1912"/>
      <c r="B51" s="1505" t="s">
        <v>1471</v>
      </c>
      <c r="C51" s="1897" t="s">
        <v>1472</v>
      </c>
      <c r="D51" s="1898"/>
      <c r="E51" s="1761" t="s">
        <v>1473</v>
      </c>
      <c r="F51" s="1940"/>
      <c r="G51" s="1942"/>
    </row>
    <row r="52" spans="1:7" s="1744" customFormat="1">
      <c r="A52" s="1915" t="s">
        <v>1499</v>
      </c>
      <c r="B52" s="1517"/>
      <c r="C52" s="1929"/>
      <c r="D52" s="1930"/>
      <c r="E52" s="1755"/>
      <c r="F52" s="1937"/>
      <c r="G52" s="1946"/>
    </row>
    <row r="53" spans="1:7" s="1744" customFormat="1" ht="13.8">
      <c r="A53" s="1928"/>
      <c r="B53" s="1518" t="s">
        <v>1471</v>
      </c>
      <c r="C53" s="1931" t="s">
        <v>1472</v>
      </c>
      <c r="D53" s="1932"/>
      <c r="E53" s="1756" t="s">
        <v>1473</v>
      </c>
      <c r="F53" s="1938"/>
      <c r="G53" s="1946"/>
    </row>
    <row r="54" spans="1:7" s="1744" customFormat="1">
      <c r="A54" s="1921" t="s">
        <v>2064</v>
      </c>
      <c r="B54" s="1757" t="s">
        <v>1946</v>
      </c>
      <c r="C54" s="1935" t="s">
        <v>2065</v>
      </c>
      <c r="D54" s="1936"/>
      <c r="E54" s="1758" t="s">
        <v>1904</v>
      </c>
      <c r="F54" s="1933"/>
      <c r="G54" s="1895"/>
    </row>
    <row r="55" spans="1:7" s="1744" customFormat="1" ht="13.8">
      <c r="A55" s="1916"/>
      <c r="B55" s="1505" t="s">
        <v>1471</v>
      </c>
      <c r="C55" s="1897" t="s">
        <v>1472</v>
      </c>
      <c r="D55" s="1898"/>
      <c r="E55" s="1761" t="s">
        <v>1473</v>
      </c>
      <c r="F55" s="1934"/>
      <c r="G55" s="1896"/>
    </row>
    <row r="56" spans="1:7" s="1520" customFormat="1" ht="10.199999999999999">
      <c r="A56" s="1899" t="s">
        <v>1500</v>
      </c>
      <c r="B56" s="1900"/>
      <c r="C56" s="1900"/>
      <c r="D56" s="1900"/>
      <c r="E56" s="1900"/>
      <c r="F56" s="1903">
        <f>SUM(F34:F55)</f>
        <v>0</v>
      </c>
      <c r="G56" s="1719"/>
    </row>
    <row r="57" spans="1:7" s="1744" customFormat="1" ht="13.8" thickBot="1">
      <c r="A57" s="1901"/>
      <c r="B57" s="1902"/>
      <c r="C57" s="1902"/>
      <c r="D57" s="1902"/>
      <c r="E57" s="1902"/>
      <c r="F57" s="1904"/>
      <c r="G57" s="1749"/>
    </row>
    <row r="58" spans="1:7" s="1744" customFormat="1"/>
    <row r="59" spans="1:7" s="1744" customFormat="1">
      <c r="F59" s="1521" t="s">
        <v>1501</v>
      </c>
      <c r="G59" s="1748"/>
    </row>
    <row r="60" spans="1:7" s="1744" customFormat="1">
      <c r="F60" s="1520" t="s">
        <v>1502</v>
      </c>
    </row>
    <row r="61" spans="1:7" s="1744" customFormat="1">
      <c r="F61" s="1520" t="s">
        <v>1503</v>
      </c>
    </row>
    <row r="62" spans="1:7" s="1744" customFormat="1">
      <c r="F62" s="1523" t="s">
        <v>1504</v>
      </c>
    </row>
  </sheetData>
  <mergeCells count="66">
    <mergeCell ref="G52:G53"/>
    <mergeCell ref="F46:F47"/>
    <mergeCell ref="G46:G47"/>
    <mergeCell ref="F48:F49"/>
    <mergeCell ref="G48:G49"/>
    <mergeCell ref="F50:F51"/>
    <mergeCell ref="G50:G51"/>
    <mergeCell ref="F40:F41"/>
    <mergeCell ref="G40:G41"/>
    <mergeCell ref="F42:F43"/>
    <mergeCell ref="G42:G43"/>
    <mergeCell ref="F44:F45"/>
    <mergeCell ref="G44:G45"/>
    <mergeCell ref="F34:F35"/>
    <mergeCell ref="G34:G35"/>
    <mergeCell ref="F36:F37"/>
    <mergeCell ref="G36:G37"/>
    <mergeCell ref="F38:F39"/>
    <mergeCell ref="G38:G39"/>
    <mergeCell ref="A52:A53"/>
    <mergeCell ref="C52:D52"/>
    <mergeCell ref="C53:D53"/>
    <mergeCell ref="F54:F55"/>
    <mergeCell ref="A54:A55"/>
    <mergeCell ref="C54:D54"/>
    <mergeCell ref="F52:F53"/>
    <mergeCell ref="A48:A49"/>
    <mergeCell ref="C48:D48"/>
    <mergeCell ref="C49:D49"/>
    <mergeCell ref="A50:A51"/>
    <mergeCell ref="C50:D50"/>
    <mergeCell ref="C51:D51"/>
    <mergeCell ref="A44:A45"/>
    <mergeCell ref="C44:D44"/>
    <mergeCell ref="C45:D45"/>
    <mergeCell ref="A46:A47"/>
    <mergeCell ref="C46:D46"/>
    <mergeCell ref="C47:D47"/>
    <mergeCell ref="C39:D39"/>
    <mergeCell ref="A40:A41"/>
    <mergeCell ref="C40:D40"/>
    <mergeCell ref="C41:D41"/>
    <mergeCell ref="A42:A43"/>
    <mergeCell ref="C42:D42"/>
    <mergeCell ref="C43:D43"/>
    <mergeCell ref="A1:G1"/>
    <mergeCell ref="A3:G3"/>
    <mergeCell ref="A5:G5"/>
    <mergeCell ref="A13:G13"/>
    <mergeCell ref="A21:G21"/>
    <mergeCell ref="G54:G55"/>
    <mergeCell ref="C55:D55"/>
    <mergeCell ref="A56:E57"/>
    <mergeCell ref="F56:F57"/>
    <mergeCell ref="A23:D23"/>
    <mergeCell ref="A29:G29"/>
    <mergeCell ref="A31:G31"/>
    <mergeCell ref="C33:D33"/>
    <mergeCell ref="A34:A35"/>
    <mergeCell ref="C34:D34"/>
    <mergeCell ref="C35:D35"/>
    <mergeCell ref="A36:A37"/>
    <mergeCell ref="C36:D36"/>
    <mergeCell ref="C37:D37"/>
    <mergeCell ref="A38:A39"/>
    <mergeCell ref="C38:D38"/>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57"/>
  <sheetViews>
    <sheetView workbookViewId="0">
      <selection sqref="A1:G1"/>
    </sheetView>
  </sheetViews>
  <sheetFormatPr defaultRowHeight="13.2"/>
  <cols>
    <col min="1" max="1" width="16.44140625" customWidth="1"/>
    <col min="2" max="2" width="21.5546875" customWidth="1"/>
    <col min="3" max="3" width="12.109375" customWidth="1"/>
    <col min="4" max="4" width="16.44140625" customWidth="1"/>
    <col min="5" max="5" width="30.6640625" customWidth="1"/>
    <col min="6" max="6" width="7.109375" customWidth="1"/>
    <col min="7" max="7" width="24.88671875" customWidth="1"/>
  </cols>
  <sheetData>
    <row r="1" spans="1:9">
      <c r="A1" s="1907" t="s">
        <v>1922</v>
      </c>
      <c r="B1" s="1907"/>
      <c r="C1" s="1907"/>
      <c r="D1" s="1907"/>
      <c r="E1" s="1907"/>
      <c r="F1" s="1907"/>
      <c r="G1" s="1948"/>
    </row>
    <row r="2" spans="1:9">
      <c r="A2" s="23"/>
      <c r="B2" s="23"/>
      <c r="C2" s="23"/>
      <c r="D2" s="23"/>
      <c r="E2" s="23"/>
      <c r="F2" s="23"/>
    </row>
    <row r="3" spans="1:9" s="233" customFormat="1" ht="74.25" customHeight="1">
      <c r="A3" s="1906" t="s">
        <v>1923</v>
      </c>
      <c r="B3" s="1906"/>
      <c r="C3" s="1906"/>
      <c r="D3" s="1906"/>
      <c r="E3" s="1906"/>
      <c r="F3" s="1906"/>
      <c r="G3" s="1924"/>
      <c r="H3" s="1499"/>
      <c r="I3" s="1499"/>
    </row>
    <row r="4" spans="1:9">
      <c r="A4" s="1524" t="s">
        <v>1924</v>
      </c>
    </row>
    <row r="5" spans="1:9">
      <c r="A5" s="1925" t="s">
        <v>1428</v>
      </c>
      <c r="B5" s="1925"/>
      <c r="C5" s="1925"/>
      <c r="D5" s="1925"/>
      <c r="E5" s="1925"/>
      <c r="F5" s="1925"/>
      <c r="G5" s="1948"/>
    </row>
    <row r="7" spans="1:9">
      <c r="A7" s="233" t="s">
        <v>1925</v>
      </c>
      <c r="F7" s="19"/>
    </row>
    <row r="8" spans="1:9">
      <c r="A8" s="233" t="s">
        <v>1926</v>
      </c>
    </row>
    <row r="9" spans="1:9">
      <c r="A9" s="233" t="s">
        <v>1927</v>
      </c>
    </row>
    <row r="10" spans="1:9">
      <c r="A10" s="233" t="s">
        <v>1928</v>
      </c>
    </row>
    <row r="11" spans="1:9">
      <c r="A11" s="233" t="s">
        <v>1929</v>
      </c>
    </row>
    <row r="12" spans="1:9">
      <c r="A12" s="233" t="s">
        <v>1930</v>
      </c>
    </row>
    <row r="13" spans="1:9">
      <c r="A13" s="238" t="s">
        <v>1931</v>
      </c>
    </row>
    <row r="14" spans="1:9">
      <c r="A14" s="1925" t="s">
        <v>1429</v>
      </c>
      <c r="B14" s="1925"/>
      <c r="C14" s="1925"/>
      <c r="D14" s="1925"/>
      <c r="E14" s="1925"/>
      <c r="F14" s="1925"/>
      <c r="G14" s="1948"/>
    </row>
    <row r="16" spans="1:9">
      <c r="A16" s="233" t="s">
        <v>1932</v>
      </c>
      <c r="F16" s="19"/>
    </row>
    <row r="17" spans="1:7">
      <c r="A17" s="233" t="s">
        <v>1933</v>
      </c>
    </row>
    <row r="18" spans="1:7">
      <c r="A18" s="233" t="s">
        <v>1934</v>
      </c>
    </row>
    <row r="19" spans="1:7">
      <c r="A19" s="233" t="s">
        <v>1935</v>
      </c>
    </row>
    <row r="20" spans="1:7">
      <c r="A20" s="233" t="s">
        <v>1936</v>
      </c>
    </row>
    <row r="21" spans="1:7">
      <c r="A21" s="233" t="s">
        <v>1937</v>
      </c>
    </row>
    <row r="22" spans="1:7">
      <c r="A22" s="238" t="s">
        <v>1931</v>
      </c>
    </row>
    <row r="23" spans="1:7">
      <c r="A23" s="1925" t="s">
        <v>1440</v>
      </c>
      <c r="B23" s="1925"/>
      <c r="C23" s="1925"/>
      <c r="D23" s="1925"/>
      <c r="E23" s="1925"/>
      <c r="F23" s="1925"/>
      <c r="G23" s="1948"/>
    </row>
    <row r="25" spans="1:7">
      <c r="A25" s="1905" t="s">
        <v>1938</v>
      </c>
      <c r="B25" s="1947"/>
      <c r="C25" s="1947"/>
      <c r="D25" s="1947"/>
      <c r="F25" s="19"/>
    </row>
    <row r="26" spans="1:7">
      <c r="A26" s="233" t="s">
        <v>1939</v>
      </c>
    </row>
    <row r="27" spans="1:7">
      <c r="A27" s="233" t="s">
        <v>1940</v>
      </c>
    </row>
    <row r="28" spans="1:7">
      <c r="A28" s="233" t="s">
        <v>1941</v>
      </c>
    </row>
    <row r="29" spans="1:7">
      <c r="A29" s="233" t="s">
        <v>1942</v>
      </c>
    </row>
    <row r="30" spans="1:7">
      <c r="A30" s="233" t="s">
        <v>1943</v>
      </c>
    </row>
    <row r="31" spans="1:7">
      <c r="A31" s="238" t="s">
        <v>1931</v>
      </c>
    </row>
    <row r="32" spans="1:7" s="12" customFormat="1">
      <c r="A32" s="1906" t="s">
        <v>1944</v>
      </c>
      <c r="B32" s="1949"/>
      <c r="C32" s="1949"/>
      <c r="D32" s="1949"/>
      <c r="E32" s="1949"/>
      <c r="F32" s="1949"/>
      <c r="G32" s="1949"/>
    </row>
    <row r="34" spans="1:7">
      <c r="A34" s="1907" t="s">
        <v>1897</v>
      </c>
      <c r="B34" s="1907"/>
      <c r="C34" s="1907"/>
      <c r="D34" s="1907"/>
      <c r="E34" s="1907"/>
      <c r="F34" s="1907"/>
      <c r="G34" s="1948"/>
    </row>
    <row r="35" spans="1:7" ht="13.8" thickBot="1"/>
    <row r="36" spans="1:7">
      <c r="A36" s="1500" t="s">
        <v>1464</v>
      </c>
      <c r="B36" s="1501" t="s">
        <v>1465</v>
      </c>
      <c r="C36" s="1950" t="s">
        <v>1466</v>
      </c>
      <c r="D36" s="1951"/>
      <c r="E36" s="1502" t="s">
        <v>1467</v>
      </c>
      <c r="F36" s="1501" t="s">
        <v>1468</v>
      </c>
      <c r="G36" s="1502" t="s">
        <v>1469</v>
      </c>
    </row>
    <row r="37" spans="1:7">
      <c r="A37" s="1952" t="s">
        <v>1945</v>
      </c>
      <c r="B37" s="1503" t="s">
        <v>1946</v>
      </c>
      <c r="C37" s="1954" t="s">
        <v>1947</v>
      </c>
      <c r="D37" s="1955"/>
      <c r="E37" s="1504" t="s">
        <v>1948</v>
      </c>
      <c r="F37" s="1956"/>
      <c r="G37" s="1895"/>
    </row>
    <row r="38" spans="1:7" ht="19.8" customHeight="1">
      <c r="A38" s="1953"/>
      <c r="B38" s="1505" t="s">
        <v>1471</v>
      </c>
      <c r="C38" s="1897" t="s">
        <v>1472</v>
      </c>
      <c r="D38" s="1898"/>
      <c r="E38" s="1506" t="s">
        <v>1473</v>
      </c>
      <c r="F38" s="1940"/>
      <c r="G38" s="1942"/>
    </row>
    <row r="39" spans="1:7">
      <c r="A39" s="1915" t="s">
        <v>1949</v>
      </c>
      <c r="B39" s="1507" t="s">
        <v>1946</v>
      </c>
      <c r="C39" s="1917" t="s">
        <v>1947</v>
      </c>
      <c r="D39" s="1958"/>
      <c r="E39" s="1508" t="s">
        <v>1948</v>
      </c>
      <c r="F39" s="1937"/>
      <c r="G39" s="1943"/>
    </row>
    <row r="40" spans="1:7" ht="18.600000000000001" customHeight="1">
      <c r="A40" s="1957"/>
      <c r="B40" s="1509" t="s">
        <v>1471</v>
      </c>
      <c r="C40" s="1919" t="s">
        <v>1472</v>
      </c>
      <c r="D40" s="1920"/>
      <c r="E40" s="1510" t="s">
        <v>1473</v>
      </c>
      <c r="F40" s="1938"/>
      <c r="G40" s="1944"/>
    </row>
    <row r="41" spans="1:7">
      <c r="A41" s="1921" t="s">
        <v>1950</v>
      </c>
      <c r="B41" s="1511" t="s">
        <v>1946</v>
      </c>
      <c r="C41" s="1922" t="s">
        <v>1947</v>
      </c>
      <c r="D41" s="1959"/>
      <c r="E41" s="1512" t="s">
        <v>1948</v>
      </c>
      <c r="F41" s="1933"/>
      <c r="G41" s="1945"/>
    </row>
    <row r="42" spans="1:7" s="1513" customFormat="1" ht="13.8">
      <c r="A42" s="1953"/>
      <c r="B42" s="1505" t="s">
        <v>1471</v>
      </c>
      <c r="C42" s="1897" t="s">
        <v>1472</v>
      </c>
      <c r="D42" s="1898"/>
      <c r="E42" s="1506" t="s">
        <v>1473</v>
      </c>
      <c r="F42" s="1940"/>
      <c r="G42" s="1942"/>
    </row>
    <row r="43" spans="1:7" s="1513" customFormat="1">
      <c r="A43" s="1960" t="s">
        <v>1905</v>
      </c>
      <c r="B43" s="1525" t="s">
        <v>1906</v>
      </c>
      <c r="C43" s="1962" t="s">
        <v>1907</v>
      </c>
      <c r="D43" s="1963"/>
      <c r="E43" s="1526" t="s">
        <v>1908</v>
      </c>
      <c r="F43" s="1978"/>
      <c r="G43" s="1980"/>
    </row>
    <row r="44" spans="1:7" s="1513" customFormat="1" ht="13.8">
      <c r="A44" s="1961"/>
      <c r="B44" s="1527" t="s">
        <v>1471</v>
      </c>
      <c r="C44" s="1964" t="s">
        <v>1472</v>
      </c>
      <c r="D44" s="1965"/>
      <c r="E44" s="1528" t="s">
        <v>1473</v>
      </c>
      <c r="F44" s="1979"/>
      <c r="G44" s="1981"/>
    </row>
    <row r="45" spans="1:7" s="1513" customFormat="1">
      <c r="A45" s="1921" t="s">
        <v>1951</v>
      </c>
      <c r="B45" s="1503" t="s">
        <v>1952</v>
      </c>
      <c r="C45" s="1922" t="s">
        <v>1953</v>
      </c>
      <c r="D45" s="1923"/>
      <c r="E45" s="1514" t="s">
        <v>1954</v>
      </c>
      <c r="F45" s="1933"/>
      <c r="G45" s="1945"/>
    </row>
    <row r="46" spans="1:7" s="1513" customFormat="1" ht="13.8">
      <c r="A46" s="1953"/>
      <c r="B46" s="1505" t="s">
        <v>1471</v>
      </c>
      <c r="C46" s="1897" t="s">
        <v>1472</v>
      </c>
      <c r="D46" s="1898"/>
      <c r="E46" s="1506" t="s">
        <v>1473</v>
      </c>
      <c r="F46" s="1940"/>
      <c r="G46" s="1942"/>
    </row>
    <row r="47" spans="1:7" s="1513" customFormat="1" ht="14.4">
      <c r="A47" s="1972" t="s">
        <v>1955</v>
      </c>
      <c r="B47" s="1507" t="s">
        <v>1956</v>
      </c>
      <c r="C47" s="1974" t="s">
        <v>1957</v>
      </c>
      <c r="D47" s="1975"/>
      <c r="E47" s="1508" t="s">
        <v>1958</v>
      </c>
      <c r="F47" s="1937"/>
      <c r="G47" s="1943"/>
    </row>
    <row r="48" spans="1:7" s="1513" customFormat="1" ht="21" customHeight="1">
      <c r="A48" s="1973"/>
      <c r="B48" s="1509" t="s">
        <v>1471</v>
      </c>
      <c r="C48" s="1919" t="s">
        <v>1472</v>
      </c>
      <c r="D48" s="1920"/>
      <c r="E48" s="1510" t="s">
        <v>1473</v>
      </c>
      <c r="F48" s="1938"/>
      <c r="G48" s="1944"/>
    </row>
    <row r="49" spans="1:7" s="1513" customFormat="1">
      <c r="A49" s="1921" t="s">
        <v>1499</v>
      </c>
      <c r="B49" s="1529"/>
      <c r="C49" s="1976"/>
      <c r="D49" s="1977"/>
      <c r="E49" s="1530"/>
      <c r="F49" s="1933"/>
      <c r="G49" s="1945"/>
    </row>
    <row r="50" spans="1:7" s="1513" customFormat="1" ht="13.8">
      <c r="A50" s="1953"/>
      <c r="B50" s="1531" t="s">
        <v>1471</v>
      </c>
      <c r="C50" s="1897" t="s">
        <v>1472</v>
      </c>
      <c r="D50" s="1898"/>
      <c r="E50" s="1532" t="s">
        <v>1473</v>
      </c>
      <c r="F50" s="1940"/>
      <c r="G50" s="1942"/>
    </row>
    <row r="51" spans="1:7" s="1520" customFormat="1" ht="10.199999999999999">
      <c r="A51" s="1966" t="s">
        <v>1500</v>
      </c>
      <c r="B51" s="1967"/>
      <c r="C51" s="1967"/>
      <c r="D51" s="1967"/>
      <c r="E51" s="1967"/>
      <c r="F51" s="1970">
        <f>SUM(F37:F50)</f>
        <v>0</v>
      </c>
      <c r="G51" s="1533"/>
    </row>
    <row r="52" spans="1:7" s="1513" customFormat="1" ht="13.8" thickBot="1">
      <c r="A52" s="1968"/>
      <c r="B52" s="1969"/>
      <c r="C52" s="1969"/>
      <c r="D52" s="1969"/>
      <c r="E52" s="1969"/>
      <c r="F52" s="1971"/>
      <c r="G52" s="1534"/>
    </row>
    <row r="53" spans="1:7" s="1513" customFormat="1"/>
    <row r="54" spans="1:7" s="1513" customFormat="1">
      <c r="F54" s="1521" t="s">
        <v>1501</v>
      </c>
      <c r="G54" s="1522"/>
    </row>
    <row r="55" spans="1:7" s="1513" customFormat="1">
      <c r="F55" s="1520" t="s">
        <v>1959</v>
      </c>
    </row>
    <row r="56" spans="1:7" s="1513" customFormat="1">
      <c r="F56" s="1520" t="s">
        <v>1960</v>
      </c>
    </row>
    <row r="57" spans="1:7" s="1513" customFormat="1">
      <c r="F57" s="1523" t="s">
        <v>1961</v>
      </c>
    </row>
  </sheetData>
  <mergeCells count="46">
    <mergeCell ref="F45:F46"/>
    <mergeCell ref="G45:G46"/>
    <mergeCell ref="F47:F48"/>
    <mergeCell ref="G47:G48"/>
    <mergeCell ref="F49:F50"/>
    <mergeCell ref="G49:G50"/>
    <mergeCell ref="F39:F40"/>
    <mergeCell ref="G39:G40"/>
    <mergeCell ref="F41:F42"/>
    <mergeCell ref="G41:G42"/>
    <mergeCell ref="F43:F44"/>
    <mergeCell ref="G43:G44"/>
    <mergeCell ref="A51:E52"/>
    <mergeCell ref="F51:F52"/>
    <mergeCell ref="A47:A48"/>
    <mergeCell ref="C47:D47"/>
    <mergeCell ref="C48:D48"/>
    <mergeCell ref="A49:A50"/>
    <mergeCell ref="C49:D49"/>
    <mergeCell ref="C50:D50"/>
    <mergeCell ref="A43:A44"/>
    <mergeCell ref="C43:D43"/>
    <mergeCell ref="C44:D44"/>
    <mergeCell ref="A45:A46"/>
    <mergeCell ref="C45:D45"/>
    <mergeCell ref="C46:D46"/>
    <mergeCell ref="A39:A40"/>
    <mergeCell ref="C39:D39"/>
    <mergeCell ref="C40:D40"/>
    <mergeCell ref="A41:A42"/>
    <mergeCell ref="C41:D41"/>
    <mergeCell ref="C42:D42"/>
    <mergeCell ref="A32:G32"/>
    <mergeCell ref="A34:G34"/>
    <mergeCell ref="C36:D36"/>
    <mergeCell ref="A37:A38"/>
    <mergeCell ref="C37:D37"/>
    <mergeCell ref="C38:D38"/>
    <mergeCell ref="F37:F38"/>
    <mergeCell ref="G37:G38"/>
    <mergeCell ref="A25:D25"/>
    <mergeCell ref="A1:G1"/>
    <mergeCell ref="A3:G3"/>
    <mergeCell ref="A5:G5"/>
    <mergeCell ref="A14:G14"/>
    <mergeCell ref="A23:G2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50"/>
  <sheetViews>
    <sheetView zoomScaleNormal="100" zoomScaleSheetLayoutView="100" workbookViewId="0"/>
  </sheetViews>
  <sheetFormatPr defaultColWidth="9.109375" defaultRowHeight="13.2"/>
  <cols>
    <col min="1" max="1" width="118.33203125" style="308" customWidth="1"/>
    <col min="2" max="16384" width="9.109375" style="308"/>
  </cols>
  <sheetData>
    <row r="1" spans="1:14">
      <c r="A1" s="901" t="s">
        <v>1280</v>
      </c>
    </row>
    <row r="2" spans="1:14">
      <c r="A2" s="309"/>
      <c r="N2" s="308" t="s">
        <v>440</v>
      </c>
    </row>
    <row r="3" spans="1:14" ht="105.6">
      <c r="A3" s="309" t="s">
        <v>1281</v>
      </c>
    </row>
    <row r="4" spans="1:14">
      <c r="A4" s="309"/>
    </row>
    <row r="5" spans="1:14" ht="79.2">
      <c r="A5" s="309" t="s">
        <v>1282</v>
      </c>
    </row>
    <row r="6" spans="1:14">
      <c r="A6" s="309"/>
    </row>
    <row r="7" spans="1:14">
      <c r="A7" s="902" t="s">
        <v>1283</v>
      </c>
    </row>
    <row r="8" spans="1:14">
      <c r="A8" s="310"/>
    </row>
    <row r="9" spans="1:14">
      <c r="A9" s="311" t="s">
        <v>1284</v>
      </c>
    </row>
    <row r="10" spans="1:14">
      <c r="A10" s="311" t="s">
        <v>1285</v>
      </c>
    </row>
    <row r="11" spans="1:14">
      <c r="A11" s="309"/>
    </row>
    <row r="12" spans="1:14">
      <c r="A12" s="902" t="s">
        <v>1286</v>
      </c>
    </row>
    <row r="13" spans="1:14">
      <c r="A13" s="309"/>
    </row>
    <row r="14" spans="1:14">
      <c r="A14" s="312" t="s">
        <v>1287</v>
      </c>
    </row>
    <row r="15" spans="1:14">
      <c r="A15" s="312" t="s">
        <v>1288</v>
      </c>
    </row>
    <row r="16" spans="1:14">
      <c r="A16" s="312" t="s">
        <v>1289</v>
      </c>
    </row>
    <row r="17" spans="1:1">
      <c r="A17" s="312" t="s">
        <v>1290</v>
      </c>
    </row>
    <row r="18" spans="1:1">
      <c r="A18" s="309"/>
    </row>
    <row r="19" spans="1:1">
      <c r="A19" s="902" t="s">
        <v>1291</v>
      </c>
    </row>
    <row r="20" spans="1:1">
      <c r="A20" s="310"/>
    </row>
    <row r="21" spans="1:1">
      <c r="A21" s="312" t="s">
        <v>1292</v>
      </c>
    </row>
    <row r="22" spans="1:1">
      <c r="A22" s="312" t="s">
        <v>1293</v>
      </c>
    </row>
    <row r="23" spans="1:1">
      <c r="A23" s="312" t="s">
        <v>1294</v>
      </c>
    </row>
    <row r="24" spans="1:1">
      <c r="A24" s="312" t="s">
        <v>1295</v>
      </c>
    </row>
    <row r="25" spans="1:1">
      <c r="A25" s="312" t="s">
        <v>1296</v>
      </c>
    </row>
    <row r="26" spans="1:1">
      <c r="A26" s="312" t="s">
        <v>1297</v>
      </c>
    </row>
    <row r="27" spans="1:1">
      <c r="A27" s="312" t="s">
        <v>1298</v>
      </c>
    </row>
    <row r="28" spans="1:1">
      <c r="A28" s="313" t="s">
        <v>1299</v>
      </c>
    </row>
    <row r="29" spans="1:1">
      <c r="A29" s="312" t="s">
        <v>1300</v>
      </c>
    </row>
    <row r="30" spans="1:1">
      <c r="A30" s="312" t="s">
        <v>1301</v>
      </c>
    </row>
    <row r="31" spans="1:1">
      <c r="A31" s="312" t="s">
        <v>1302</v>
      </c>
    </row>
    <row r="32" spans="1:1">
      <c r="A32" s="309"/>
    </row>
    <row r="33" spans="1:1">
      <c r="A33" s="902" t="s">
        <v>1303</v>
      </c>
    </row>
    <row r="34" spans="1:1">
      <c r="A34" s="309"/>
    </row>
    <row r="35" spans="1:1">
      <c r="A35" s="312" t="s">
        <v>1304</v>
      </c>
    </row>
    <row r="36" spans="1:1">
      <c r="A36" s="312" t="s">
        <v>1305</v>
      </c>
    </row>
    <row r="37" spans="1:1">
      <c r="A37" s="312" t="s">
        <v>1306</v>
      </c>
    </row>
    <row r="38" spans="1:1">
      <c r="A38" s="313" t="s">
        <v>1307</v>
      </c>
    </row>
    <row r="39" spans="1:1">
      <c r="A39" s="312" t="s">
        <v>1308</v>
      </c>
    </row>
    <row r="40" spans="1:1">
      <c r="A40" s="312" t="s">
        <v>1309</v>
      </c>
    </row>
    <row r="41" spans="1:1">
      <c r="A41" s="312" t="s">
        <v>1310</v>
      </c>
    </row>
    <row r="42" spans="1:1">
      <c r="A42" s="312" t="s">
        <v>1311</v>
      </c>
    </row>
    <row r="43" spans="1:1">
      <c r="A43" s="312" t="s">
        <v>1312</v>
      </c>
    </row>
    <row r="44" spans="1:1">
      <c r="A44" s="309"/>
    </row>
    <row r="45" spans="1:1">
      <c r="A45" s="902" t="s">
        <v>1313</v>
      </c>
    </row>
    <row r="46" spans="1:1">
      <c r="A46" s="309"/>
    </row>
    <row r="47" spans="1:1">
      <c r="A47" s="312" t="s">
        <v>1314</v>
      </c>
    </row>
    <row r="48" spans="1:1">
      <c r="A48" s="313" t="s">
        <v>1315</v>
      </c>
    </row>
    <row r="49" spans="1:1">
      <c r="A49" s="312" t="s">
        <v>1316</v>
      </c>
    </row>
    <row r="50" spans="1:1">
      <c r="A50" s="312" t="s">
        <v>1317</v>
      </c>
    </row>
  </sheetData>
  <pageMargins left="0.75" right="0.75" top="1" bottom="1" header="0.5" footer="0.5"/>
  <pageSetup orientation="landscape" r:id="rId1"/>
  <headerFooter alignWithMargins="0">
    <oddFooter>&amp;CPage &amp;P of &amp;N</oddFooter>
  </headerFooter>
  <rowBreaks count="1" manualBreakCount="1">
    <brk id="18"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autoPageBreaks="0"/>
  </sheetPr>
  <dimension ref="A1:R58"/>
  <sheetViews>
    <sheetView showRuler="0" zoomScale="85" zoomScaleNormal="85" zoomScaleSheetLayoutView="85" workbookViewId="0"/>
  </sheetViews>
  <sheetFormatPr defaultColWidth="9.109375" defaultRowHeight="15.6"/>
  <cols>
    <col min="1" max="1" width="6.33203125" style="443" customWidth="1"/>
    <col min="2" max="2" width="50.6640625" style="412" customWidth="1"/>
    <col min="3" max="6" width="12.6640625" style="412" customWidth="1"/>
    <col min="7" max="7" width="63.44140625" style="412" customWidth="1"/>
    <col min="8" max="8" width="25" style="412" customWidth="1"/>
    <col min="9" max="9" width="12.6640625" style="432" customWidth="1"/>
    <col min="10" max="16384" width="9.109375" style="412"/>
  </cols>
  <sheetData>
    <row r="1" spans="1:18" ht="20.100000000000001" customHeight="1">
      <c r="A1" s="411" t="s">
        <v>644</v>
      </c>
      <c r="H1" s="1339"/>
      <c r="I1" s="1339" t="str">
        <f>'Project Information'!$B$3</f>
        <v>Enter project name &amp; description</v>
      </c>
    </row>
    <row r="2" spans="1:18" ht="20.100000000000001" customHeight="1">
      <c r="A2" s="413"/>
      <c r="H2" s="1339"/>
      <c r="I2" s="1339" t="str">
        <f>'Project Information'!$B$1</f>
        <v>999999-1-32-01</v>
      </c>
    </row>
    <row r="3" spans="1:18" s="361" customFormat="1" ht="16.2" thickBot="1">
      <c r="A3" s="1372"/>
      <c r="B3" s="473"/>
      <c r="C3" s="474"/>
      <c r="D3" s="474"/>
      <c r="E3" s="474"/>
      <c r="F3" s="474"/>
      <c r="G3" s="474"/>
      <c r="H3" s="474"/>
      <c r="I3" s="474"/>
    </row>
    <row r="4" spans="1:18" s="361" customFormat="1" ht="28.5" customHeight="1" thickBot="1">
      <c r="A4" s="1887" t="s">
        <v>1583</v>
      </c>
      <c r="B4" s="1888"/>
      <c r="C4" s="1889" t="s">
        <v>1584</v>
      </c>
      <c r="D4" s="1889"/>
      <c r="E4" s="1889"/>
      <c r="F4" s="1889"/>
      <c r="G4" s="2008" t="s">
        <v>1585</v>
      </c>
      <c r="H4" s="2009"/>
      <c r="I4" s="2010"/>
    </row>
    <row r="5" spans="1:18" s="361" customFormat="1" ht="28.5" customHeight="1">
      <c r="A5" s="1890" t="s">
        <v>1587</v>
      </c>
      <c r="B5" s="1891"/>
      <c r="C5" s="1892"/>
      <c r="D5" s="1892"/>
      <c r="E5" s="1892"/>
      <c r="F5" s="1892"/>
      <c r="G5" s="2011"/>
      <c r="H5" s="2012"/>
      <c r="I5" s="2013"/>
    </row>
    <row r="6" spans="1:18" s="361" customFormat="1" ht="28.5" customHeight="1" thickBot="1">
      <c r="A6" s="1893" t="s">
        <v>1586</v>
      </c>
      <c r="B6" s="1894"/>
      <c r="C6" s="1866"/>
      <c r="D6" s="1866"/>
      <c r="E6" s="1866"/>
      <c r="F6" s="1866"/>
      <c r="G6" s="2014"/>
      <c r="H6" s="2015"/>
      <c r="I6" s="2016"/>
    </row>
    <row r="7" spans="1:18" s="361" customFormat="1">
      <c r="A7" s="1373" t="s">
        <v>1620</v>
      </c>
      <c r="B7" s="414"/>
    </row>
    <row r="8" spans="1:18" s="361" customFormat="1" ht="15" customHeight="1" thickBot="1">
      <c r="A8" s="1373"/>
      <c r="B8" s="414"/>
    </row>
    <row r="9" spans="1:18" ht="31.2">
      <c r="A9" s="415" t="s">
        <v>82</v>
      </c>
      <c r="B9" s="410" t="s">
        <v>211</v>
      </c>
      <c r="C9" s="410" t="s">
        <v>91</v>
      </c>
      <c r="D9" s="410" t="s">
        <v>113</v>
      </c>
      <c r="E9" s="410" t="s">
        <v>776</v>
      </c>
      <c r="F9" s="410" t="s">
        <v>114</v>
      </c>
      <c r="G9" s="2017" t="s">
        <v>184</v>
      </c>
      <c r="H9" s="2018"/>
      <c r="I9" s="2019"/>
    </row>
    <row r="10" spans="1:18" ht="29.25" customHeight="1">
      <c r="A10" s="416">
        <v>4.0999999999999996</v>
      </c>
      <c r="B10" s="417" t="s">
        <v>93</v>
      </c>
      <c r="C10" s="352" t="s">
        <v>89</v>
      </c>
      <c r="D10" s="352">
        <v>1</v>
      </c>
      <c r="E10" s="1580">
        <v>0</v>
      </c>
      <c r="F10" s="354">
        <f>ROUND(D10*E10,0)</f>
        <v>0</v>
      </c>
      <c r="G10" s="1998"/>
      <c r="H10" s="1999"/>
      <c r="I10" s="2000"/>
    </row>
    <row r="11" spans="1:18" ht="29.25" customHeight="1">
      <c r="A11" s="418">
        <v>4.2</v>
      </c>
      <c r="B11" s="419" t="s">
        <v>1125</v>
      </c>
      <c r="C11" s="358" t="s">
        <v>89</v>
      </c>
      <c r="D11" s="358">
        <v>1</v>
      </c>
      <c r="E11" s="1582">
        <v>0</v>
      </c>
      <c r="F11" s="360">
        <f>ROUND(D11*E11,0)</f>
        <v>0</v>
      </c>
      <c r="G11" s="1998"/>
      <c r="H11" s="1999"/>
      <c r="I11" s="2000"/>
    </row>
    <row r="12" spans="1:18" ht="29.25" customHeight="1">
      <c r="A12" s="418">
        <v>4.3</v>
      </c>
      <c r="B12" s="419" t="s">
        <v>90</v>
      </c>
      <c r="C12" s="358" t="s">
        <v>89</v>
      </c>
      <c r="D12" s="358">
        <v>1</v>
      </c>
      <c r="E12" s="1582">
        <v>0</v>
      </c>
      <c r="F12" s="360">
        <f t="shared" ref="F12:F30" si="0">ROUND((E12*D12),0)</f>
        <v>0</v>
      </c>
      <c r="G12" s="1998"/>
      <c r="H12" s="1999"/>
      <c r="I12" s="2000"/>
    </row>
    <row r="13" spans="1:18" ht="29.25" customHeight="1">
      <c r="A13" s="418">
        <v>4.4000000000000004</v>
      </c>
      <c r="B13" s="419" t="s">
        <v>1126</v>
      </c>
      <c r="C13" s="358" t="s">
        <v>89</v>
      </c>
      <c r="D13" s="358">
        <v>1</v>
      </c>
      <c r="E13" s="1582">
        <v>0</v>
      </c>
      <c r="F13" s="360">
        <f>ROUND((E13*D13),0)</f>
        <v>0</v>
      </c>
      <c r="G13" s="1998"/>
      <c r="H13" s="1999"/>
      <c r="I13" s="2000"/>
    </row>
    <row r="14" spans="1:18" ht="29.25" customHeight="1">
      <c r="A14" s="1335">
        <v>4.5</v>
      </c>
      <c r="B14" s="419" t="s">
        <v>1127</v>
      </c>
      <c r="C14" s="1548" t="s">
        <v>89</v>
      </c>
      <c r="D14" s="358">
        <v>1</v>
      </c>
      <c r="E14" s="1582">
        <v>0</v>
      </c>
      <c r="F14" s="360">
        <f t="shared" si="0"/>
        <v>0</v>
      </c>
      <c r="G14" s="1998"/>
      <c r="H14" s="1999"/>
      <c r="I14" s="2000"/>
      <c r="K14" s="1539"/>
      <c r="L14" s="430"/>
      <c r="M14" s="430"/>
      <c r="N14" s="430"/>
      <c r="O14" s="430"/>
      <c r="P14" s="430"/>
      <c r="Q14" s="430"/>
      <c r="R14" s="430"/>
    </row>
    <row r="15" spans="1:18" ht="29.25" customHeight="1">
      <c r="A15" s="418">
        <v>4.5999999999999996</v>
      </c>
      <c r="B15" s="419" t="s">
        <v>94</v>
      </c>
      <c r="C15" s="358" t="s">
        <v>89</v>
      </c>
      <c r="D15" s="358">
        <v>1</v>
      </c>
      <c r="E15" s="1582">
        <v>0</v>
      </c>
      <c r="F15" s="360">
        <f>ROUND((E15*D15),0)</f>
        <v>0</v>
      </c>
      <c r="G15" s="1998"/>
      <c r="H15" s="1999"/>
      <c r="I15" s="2000"/>
    </row>
    <row r="16" spans="1:18" ht="29.25" customHeight="1">
      <c r="A16" s="418" t="s">
        <v>1646</v>
      </c>
      <c r="B16" s="1414" t="s">
        <v>1639</v>
      </c>
      <c r="C16" s="1420" t="s">
        <v>89</v>
      </c>
      <c r="D16" s="1420">
        <v>1</v>
      </c>
      <c r="E16" s="1582">
        <v>0</v>
      </c>
      <c r="F16" s="360">
        <f t="shared" ref="F16:F17" si="1">ROUND((E16*D16),0)</f>
        <v>0</v>
      </c>
      <c r="G16" s="1998"/>
      <c r="H16" s="1999"/>
      <c r="I16" s="2000"/>
    </row>
    <row r="17" spans="1:9" ht="29.25" customHeight="1">
      <c r="A17" s="418" t="s">
        <v>1647</v>
      </c>
      <c r="B17" s="1414" t="s">
        <v>1645</v>
      </c>
      <c r="C17" s="1420" t="s">
        <v>89</v>
      </c>
      <c r="D17" s="1420">
        <v>1</v>
      </c>
      <c r="E17" s="1582">
        <v>0</v>
      </c>
      <c r="F17" s="360">
        <f t="shared" si="1"/>
        <v>0</v>
      </c>
      <c r="G17" s="1998"/>
      <c r="H17" s="1999"/>
      <c r="I17" s="2000"/>
    </row>
    <row r="18" spans="1:9" ht="29.25" customHeight="1">
      <c r="A18" s="1422" t="s">
        <v>1655</v>
      </c>
      <c r="B18" s="1414" t="s">
        <v>394</v>
      </c>
      <c r="C18" s="358" t="s">
        <v>89</v>
      </c>
      <c r="D18" s="358">
        <v>1</v>
      </c>
      <c r="E18" s="1582">
        <v>0</v>
      </c>
      <c r="F18" s="360">
        <f t="shared" si="0"/>
        <v>0</v>
      </c>
      <c r="G18" s="1998"/>
      <c r="H18" s="1999"/>
      <c r="I18" s="2000"/>
    </row>
    <row r="19" spans="1:9" ht="29.25" customHeight="1">
      <c r="A19" s="1422" t="s">
        <v>1656</v>
      </c>
      <c r="B19" s="1414" t="s">
        <v>2016</v>
      </c>
      <c r="C19" s="358" t="s">
        <v>89</v>
      </c>
      <c r="D19" s="358">
        <v>1</v>
      </c>
      <c r="E19" s="1582">
        <v>0</v>
      </c>
      <c r="F19" s="360">
        <f t="shared" si="0"/>
        <v>0</v>
      </c>
      <c r="G19" s="1998"/>
      <c r="H19" s="1999"/>
      <c r="I19" s="2000"/>
    </row>
    <row r="20" spans="1:9" ht="29.25" customHeight="1">
      <c r="A20" s="1422" t="s">
        <v>1657</v>
      </c>
      <c r="B20" s="1414" t="s">
        <v>2005</v>
      </c>
      <c r="C20" s="358" t="s">
        <v>89</v>
      </c>
      <c r="D20" s="358">
        <v>1</v>
      </c>
      <c r="E20" s="1582">
        <v>0</v>
      </c>
      <c r="F20" s="360">
        <f t="shared" si="0"/>
        <v>0</v>
      </c>
      <c r="G20" s="1998"/>
      <c r="H20" s="1999"/>
      <c r="I20" s="2000"/>
    </row>
    <row r="21" spans="1:9" ht="37.200000000000003" customHeight="1">
      <c r="A21" s="1423" t="s">
        <v>2091</v>
      </c>
      <c r="B21" s="1731" t="s">
        <v>2095</v>
      </c>
      <c r="C21" s="1548" t="s">
        <v>89</v>
      </c>
      <c r="D21" s="1548">
        <v>1</v>
      </c>
      <c r="E21" s="1582">
        <v>0</v>
      </c>
      <c r="F21" s="360">
        <f t="shared" si="0"/>
        <v>0</v>
      </c>
      <c r="G21" s="1998"/>
      <c r="H21" s="1999"/>
      <c r="I21" s="2000"/>
    </row>
    <row r="22" spans="1:9" ht="51" customHeight="1">
      <c r="A22" s="1423" t="s">
        <v>2092</v>
      </c>
      <c r="B22" s="1731" t="s">
        <v>2096</v>
      </c>
      <c r="C22" s="1708" t="s">
        <v>89</v>
      </c>
      <c r="D22" s="1708">
        <v>1</v>
      </c>
      <c r="E22" s="1582">
        <v>0</v>
      </c>
      <c r="F22" s="360">
        <f t="shared" ref="F22:F23" si="2">ROUND((E22*D22),0)</f>
        <v>0</v>
      </c>
      <c r="G22" s="1707"/>
      <c r="H22" s="1705"/>
      <c r="I22" s="1706"/>
    </row>
    <row r="23" spans="1:9" ht="43.95" customHeight="1">
      <c r="A23" s="1423" t="s">
        <v>2093</v>
      </c>
      <c r="B23" s="1731" t="s">
        <v>2097</v>
      </c>
      <c r="C23" s="1708" t="s">
        <v>89</v>
      </c>
      <c r="D23" s="1708">
        <v>1</v>
      </c>
      <c r="E23" s="1582">
        <v>0</v>
      </c>
      <c r="F23" s="360">
        <f t="shared" si="2"/>
        <v>0</v>
      </c>
      <c r="G23" s="1707"/>
      <c r="H23" s="1705"/>
      <c r="I23" s="1706"/>
    </row>
    <row r="24" spans="1:9" ht="29.25" customHeight="1">
      <c r="A24" s="1423" t="s">
        <v>1658</v>
      </c>
      <c r="B24" s="1547" t="s">
        <v>1851</v>
      </c>
      <c r="C24" s="1548" t="s">
        <v>89</v>
      </c>
      <c r="D24" s="1548">
        <v>1</v>
      </c>
      <c r="E24" s="1582">
        <v>0</v>
      </c>
      <c r="F24" s="360">
        <f t="shared" ref="F24" si="3">ROUND((E24*D24),0)</f>
        <v>0</v>
      </c>
      <c r="G24" s="1998"/>
      <c r="H24" s="1999"/>
      <c r="I24" s="2000"/>
    </row>
    <row r="25" spans="1:9" ht="29.25" customHeight="1">
      <c r="A25" s="1423" t="s">
        <v>1659</v>
      </c>
      <c r="B25" s="1483" t="s">
        <v>405</v>
      </c>
      <c r="C25" s="1488" t="s">
        <v>89</v>
      </c>
      <c r="D25" s="1488">
        <v>1</v>
      </c>
      <c r="E25" s="1582">
        <v>0</v>
      </c>
      <c r="F25" s="360">
        <f t="shared" ref="F25" si="4">ROUND((E25*D25),0)</f>
        <v>0</v>
      </c>
      <c r="G25" s="1998"/>
      <c r="H25" s="1999"/>
      <c r="I25" s="2000"/>
    </row>
    <row r="26" spans="1:9" ht="29.25" customHeight="1">
      <c r="A26" s="1423" t="s">
        <v>1660</v>
      </c>
      <c r="B26" s="1414" t="s">
        <v>95</v>
      </c>
      <c r="C26" s="358" t="s">
        <v>89</v>
      </c>
      <c r="D26" s="358">
        <v>1</v>
      </c>
      <c r="E26" s="1582">
        <v>0</v>
      </c>
      <c r="F26" s="360">
        <f t="shared" si="0"/>
        <v>0</v>
      </c>
      <c r="G26" s="1998"/>
      <c r="H26" s="1999"/>
      <c r="I26" s="2000"/>
    </row>
    <row r="27" spans="1:9" ht="29.25" customHeight="1">
      <c r="A27" s="1423" t="s">
        <v>1661</v>
      </c>
      <c r="B27" s="1772" t="s">
        <v>2237</v>
      </c>
      <c r="C27" s="358" t="s">
        <v>89</v>
      </c>
      <c r="D27" s="358">
        <v>1</v>
      </c>
      <c r="E27" s="1582">
        <v>0</v>
      </c>
      <c r="F27" s="360">
        <f t="shared" si="0"/>
        <v>0</v>
      </c>
      <c r="G27" s="1998"/>
      <c r="H27" s="1999"/>
      <c r="I27" s="2000"/>
    </row>
    <row r="28" spans="1:9" ht="29.25" customHeight="1">
      <c r="A28" s="1423" t="s">
        <v>1847</v>
      </c>
      <c r="B28" s="423" t="s">
        <v>406</v>
      </c>
      <c r="C28" s="358" t="s">
        <v>89</v>
      </c>
      <c r="D28" s="358">
        <v>1</v>
      </c>
      <c r="E28" s="1582">
        <v>0</v>
      </c>
      <c r="F28" s="360">
        <f t="shared" si="0"/>
        <v>0</v>
      </c>
      <c r="G28" s="1998"/>
      <c r="H28" s="1999"/>
      <c r="I28" s="2000"/>
    </row>
    <row r="29" spans="1:9" ht="31.95" customHeight="1">
      <c r="A29" s="1423" t="s">
        <v>1848</v>
      </c>
      <c r="B29" s="1414" t="s">
        <v>1982</v>
      </c>
      <c r="C29" s="358" t="s">
        <v>89</v>
      </c>
      <c r="D29" s="358">
        <v>1</v>
      </c>
      <c r="E29" s="1582">
        <v>0</v>
      </c>
      <c r="F29" s="360">
        <f t="shared" si="0"/>
        <v>0</v>
      </c>
      <c r="G29" s="1998"/>
      <c r="H29" s="1999"/>
      <c r="I29" s="2000"/>
    </row>
    <row r="30" spans="1:9" ht="29.25" customHeight="1">
      <c r="A30" s="1423" t="s">
        <v>1849</v>
      </c>
      <c r="B30" s="1414" t="s">
        <v>1662</v>
      </c>
      <c r="C30" s="358" t="s">
        <v>89</v>
      </c>
      <c r="D30" s="358">
        <v>1</v>
      </c>
      <c r="E30" s="1582">
        <v>0</v>
      </c>
      <c r="F30" s="360">
        <f t="shared" si="0"/>
        <v>0</v>
      </c>
      <c r="G30" s="1998"/>
      <c r="H30" s="1999"/>
      <c r="I30" s="2000"/>
    </row>
    <row r="31" spans="1:9" ht="20.100000000000001" customHeight="1">
      <c r="A31" s="1985" t="s">
        <v>86</v>
      </c>
      <c r="B31" s="1986"/>
      <c r="C31" s="1986"/>
      <c r="D31" s="1986"/>
      <c r="E31" s="1987"/>
      <c r="F31" s="391">
        <f>SUM(F10:F30)</f>
        <v>0</v>
      </c>
      <c r="G31" s="2001"/>
      <c r="H31" s="1999"/>
      <c r="I31" s="2000"/>
    </row>
    <row r="32" spans="1:9" ht="29.25" customHeight="1">
      <c r="A32" s="1424">
        <v>4.2</v>
      </c>
      <c r="B32" s="1414" t="s">
        <v>146</v>
      </c>
      <c r="C32" s="1420" t="s">
        <v>89</v>
      </c>
      <c r="D32" s="425">
        <v>1</v>
      </c>
      <c r="E32" s="1582">
        <v>0</v>
      </c>
      <c r="F32" s="360">
        <f>ROUND((E32*D32),0)</f>
        <v>0</v>
      </c>
      <c r="G32" s="1998"/>
      <c r="H32" s="1999"/>
      <c r="I32" s="2000"/>
    </row>
    <row r="33" spans="1:9" ht="29.25" customHeight="1">
      <c r="A33" s="1424">
        <v>4.21</v>
      </c>
      <c r="B33" s="1414" t="s">
        <v>1821</v>
      </c>
      <c r="C33" s="1420" t="s">
        <v>89</v>
      </c>
      <c r="D33" s="425">
        <v>1</v>
      </c>
      <c r="E33" s="1582">
        <v>0</v>
      </c>
      <c r="F33" s="357">
        <f>ROUND((E33*D33),0)</f>
        <v>0</v>
      </c>
      <c r="G33" s="1998"/>
      <c r="H33" s="1999"/>
      <c r="I33" s="2000"/>
    </row>
    <row r="34" spans="1:9" ht="29.25" customHeight="1">
      <c r="A34" s="1424">
        <v>4.22</v>
      </c>
      <c r="B34" s="417" t="s">
        <v>85</v>
      </c>
      <c r="C34" s="352" t="s">
        <v>89</v>
      </c>
      <c r="D34" s="425">
        <v>1</v>
      </c>
      <c r="E34" s="351">
        <f>F56</f>
        <v>0</v>
      </c>
      <c r="F34" s="354">
        <f>ROUND((E34*D34),0)</f>
        <v>0</v>
      </c>
      <c r="G34" s="1998" t="s">
        <v>624</v>
      </c>
      <c r="H34" s="1999"/>
      <c r="I34" s="2000"/>
    </row>
    <row r="35" spans="1:9" ht="29.25" customHeight="1">
      <c r="A35" s="1424">
        <v>4.2300000000000004</v>
      </c>
      <c r="B35" s="419" t="s">
        <v>340</v>
      </c>
      <c r="C35" s="352" t="s">
        <v>89</v>
      </c>
      <c r="D35" s="426" t="s">
        <v>948</v>
      </c>
      <c r="E35" s="1585">
        <v>0</v>
      </c>
      <c r="F35" s="354">
        <f>ROUND(E35*F31,0)</f>
        <v>0</v>
      </c>
      <c r="G35" s="1998"/>
      <c r="H35" s="1999"/>
      <c r="I35" s="2000"/>
    </row>
    <row r="36" spans="1:9" ht="29.25" customHeight="1">
      <c r="A36" s="1424">
        <v>4.24</v>
      </c>
      <c r="B36" s="417" t="s">
        <v>98</v>
      </c>
      <c r="C36" s="352" t="s">
        <v>89</v>
      </c>
      <c r="D36" s="386" t="s">
        <v>948</v>
      </c>
      <c r="E36" s="1585">
        <v>0</v>
      </c>
      <c r="F36" s="354">
        <f>ROUND(E36*F31,0)</f>
        <v>0</v>
      </c>
      <c r="G36" s="1998"/>
      <c r="H36" s="1999"/>
      <c r="I36" s="2000"/>
    </row>
    <row r="37" spans="1:9" ht="29.25" customHeight="1">
      <c r="A37" s="1424">
        <v>4.25</v>
      </c>
      <c r="B37" s="417" t="s">
        <v>189</v>
      </c>
      <c r="C37" s="352" t="s">
        <v>89</v>
      </c>
      <c r="D37" s="386" t="s">
        <v>948</v>
      </c>
      <c r="E37" s="1607">
        <v>0</v>
      </c>
      <c r="F37" s="354">
        <f>ROUND(E37*F31,0)</f>
        <v>0</v>
      </c>
      <c r="G37" s="1998"/>
      <c r="H37" s="1999"/>
      <c r="I37" s="2000"/>
    </row>
    <row r="38" spans="1:9" ht="20.100000000000001" customHeight="1">
      <c r="A38" s="1988" t="s">
        <v>760</v>
      </c>
      <c r="B38" s="1986"/>
      <c r="C38" s="1986"/>
      <c r="D38" s="1986"/>
      <c r="E38" s="1987"/>
      <c r="F38" s="391">
        <f>SUM(F32:F37)</f>
        <v>0</v>
      </c>
      <c r="G38" s="2001"/>
      <c r="H38" s="1999"/>
      <c r="I38" s="2000"/>
    </row>
    <row r="39" spans="1:9" ht="29.25" customHeight="1">
      <c r="A39" s="1424">
        <v>4.26</v>
      </c>
      <c r="B39" s="1388" t="s">
        <v>81</v>
      </c>
      <c r="C39" s="1389" t="s">
        <v>89</v>
      </c>
      <c r="D39" s="387" t="s">
        <v>948</v>
      </c>
      <c r="E39" s="1586">
        <v>0</v>
      </c>
      <c r="F39" s="354">
        <f>ROUND(E39*(F38+F31),0)</f>
        <v>0</v>
      </c>
      <c r="G39" s="1998"/>
      <c r="H39" s="1999"/>
      <c r="I39" s="2000"/>
    </row>
    <row r="40" spans="1:9" ht="20.100000000000001" customHeight="1" thickBot="1">
      <c r="A40" s="1982" t="s">
        <v>84</v>
      </c>
      <c r="B40" s="1983"/>
      <c r="C40" s="1983"/>
      <c r="D40" s="1983"/>
      <c r="E40" s="1984"/>
      <c r="F40" s="392">
        <f>SUM(F31+F38+F39)</f>
        <v>0</v>
      </c>
      <c r="G40" s="2001"/>
      <c r="H40" s="1999"/>
      <c r="I40" s="2000"/>
    </row>
    <row r="41" spans="1:9" s="430" customFormat="1" ht="20.100000000000001" customHeight="1">
      <c r="A41" s="427"/>
      <c r="B41" s="427"/>
      <c r="C41" s="427"/>
      <c r="D41" s="427"/>
      <c r="E41" s="427"/>
      <c r="F41" s="428"/>
      <c r="G41" s="428"/>
      <c r="H41" s="428"/>
      <c r="I41" s="429"/>
    </row>
    <row r="42" spans="1:9" ht="16.2" thickBot="1">
      <c r="A42" s="431"/>
    </row>
    <row r="43" spans="1:9" ht="36.75" customHeight="1" thickBot="1">
      <c r="A43" s="1991" t="s">
        <v>85</v>
      </c>
      <c r="B43" s="1889"/>
      <c r="C43" s="433" t="s">
        <v>91</v>
      </c>
      <c r="D43" s="433" t="s">
        <v>113</v>
      </c>
      <c r="E43" s="433" t="s">
        <v>776</v>
      </c>
      <c r="F43" s="433" t="s">
        <v>114</v>
      </c>
      <c r="G43" s="1622" t="s">
        <v>184</v>
      </c>
      <c r="H43" s="433" t="s">
        <v>620</v>
      </c>
      <c r="I43" s="434" t="s">
        <v>621</v>
      </c>
    </row>
    <row r="44" spans="1:9" ht="20.100000000000001" customHeight="1">
      <c r="A44" s="1989" t="s">
        <v>166</v>
      </c>
      <c r="B44" s="1990"/>
      <c r="C44" s="435" t="s">
        <v>157</v>
      </c>
      <c r="D44" s="1602">
        <v>0</v>
      </c>
      <c r="E44" s="1602">
        <v>0</v>
      </c>
      <c r="F44" s="388">
        <f t="shared" ref="F44:F50" si="5">E44*D44</f>
        <v>0</v>
      </c>
      <c r="G44" s="1642"/>
      <c r="H44" s="436"/>
      <c r="I44" s="1605">
        <v>0</v>
      </c>
    </row>
    <row r="45" spans="1:9" ht="20.100000000000001" customHeight="1">
      <c r="A45" s="1996" t="s">
        <v>176</v>
      </c>
      <c r="B45" s="1997"/>
      <c r="C45" s="437" t="s">
        <v>157</v>
      </c>
      <c r="D45" s="1603">
        <v>0</v>
      </c>
      <c r="E45" s="1603">
        <v>0</v>
      </c>
      <c r="F45" s="389">
        <f t="shared" si="5"/>
        <v>0</v>
      </c>
      <c r="G45" s="1643"/>
      <c r="H45" s="438"/>
      <c r="I45" s="1606">
        <v>0</v>
      </c>
    </row>
    <row r="46" spans="1:9" ht="20.100000000000001" customHeight="1">
      <c r="A46" s="1996" t="s">
        <v>94</v>
      </c>
      <c r="B46" s="1997"/>
      <c r="C46" s="437" t="s">
        <v>157</v>
      </c>
      <c r="D46" s="1603">
        <v>0</v>
      </c>
      <c r="E46" s="1603">
        <v>0</v>
      </c>
      <c r="F46" s="389">
        <f t="shared" si="5"/>
        <v>0</v>
      </c>
      <c r="G46" s="1643"/>
      <c r="H46" s="438"/>
      <c r="I46" s="1606">
        <v>0</v>
      </c>
    </row>
    <row r="47" spans="1:9" ht="20.100000000000001" customHeight="1">
      <c r="A47" s="1996" t="s">
        <v>263</v>
      </c>
      <c r="B47" s="1997"/>
      <c r="C47" s="437" t="s">
        <v>157</v>
      </c>
      <c r="D47" s="1603">
        <v>0</v>
      </c>
      <c r="E47" s="1603">
        <v>0</v>
      </c>
      <c r="F47" s="389">
        <f>E47*D47</f>
        <v>0</v>
      </c>
      <c r="G47" s="1643"/>
      <c r="H47" s="438"/>
      <c r="I47" s="1606">
        <v>0</v>
      </c>
    </row>
    <row r="48" spans="1:9" ht="20.100000000000001" customHeight="1">
      <c r="A48" s="1996" t="s">
        <v>622</v>
      </c>
      <c r="B48" s="1997"/>
      <c r="C48" s="437" t="s">
        <v>157</v>
      </c>
      <c r="D48" s="1603">
        <v>0</v>
      </c>
      <c r="E48" s="1603">
        <v>0</v>
      </c>
      <c r="F48" s="389">
        <f>E48*D48</f>
        <v>0</v>
      </c>
      <c r="G48" s="1643"/>
      <c r="H48" s="438"/>
      <c r="I48" s="1606">
        <v>0</v>
      </c>
    </row>
    <row r="49" spans="1:15" ht="20.100000000000001" customHeight="1">
      <c r="A49" s="1996" t="s">
        <v>167</v>
      </c>
      <c r="B49" s="1997"/>
      <c r="C49" s="437" t="s">
        <v>157</v>
      </c>
      <c r="D49" s="1603">
        <v>0</v>
      </c>
      <c r="E49" s="1603">
        <v>0</v>
      </c>
      <c r="F49" s="389">
        <f t="shared" si="5"/>
        <v>0</v>
      </c>
      <c r="G49" s="1643"/>
      <c r="H49" s="438"/>
      <c r="I49" s="1606">
        <v>0</v>
      </c>
      <c r="O49" s="412" t="s">
        <v>1589</v>
      </c>
    </row>
    <row r="50" spans="1:15" ht="20.100000000000001" customHeight="1">
      <c r="A50" s="1996" t="s">
        <v>264</v>
      </c>
      <c r="B50" s="1997"/>
      <c r="C50" s="437" t="s">
        <v>157</v>
      </c>
      <c r="D50" s="1603">
        <v>0</v>
      </c>
      <c r="E50" s="1603">
        <v>0</v>
      </c>
      <c r="F50" s="389">
        <f t="shared" si="5"/>
        <v>0</v>
      </c>
      <c r="G50" s="1643"/>
      <c r="H50" s="438"/>
      <c r="I50" s="1606">
        <v>0</v>
      </c>
      <c r="O50" s="412" t="s">
        <v>540</v>
      </c>
    </row>
    <row r="51" spans="1:15" ht="20.100000000000001" customHeight="1">
      <c r="A51" s="1996" t="s">
        <v>265</v>
      </c>
      <c r="B51" s="1997"/>
      <c r="C51" s="437" t="s">
        <v>157</v>
      </c>
      <c r="D51" s="1603">
        <v>0</v>
      </c>
      <c r="E51" s="1603">
        <v>0</v>
      </c>
      <c r="F51" s="389">
        <f>E51*D51</f>
        <v>0</v>
      </c>
      <c r="G51" s="1643"/>
      <c r="H51" s="438"/>
      <c r="I51" s="1606">
        <v>0</v>
      </c>
    </row>
    <row r="52" spans="1:15" ht="20.100000000000001" customHeight="1">
      <c r="A52" s="1996" t="s">
        <v>260</v>
      </c>
      <c r="B52" s="1997"/>
      <c r="C52" s="437" t="s">
        <v>157</v>
      </c>
      <c r="D52" s="1603">
        <v>0</v>
      </c>
      <c r="E52" s="1603">
        <v>0</v>
      </c>
      <c r="F52" s="389">
        <f>E52*D52</f>
        <v>0</v>
      </c>
      <c r="G52" s="1643"/>
      <c r="H52" s="438"/>
      <c r="I52" s="1606">
        <v>0</v>
      </c>
    </row>
    <row r="53" spans="1:15" ht="20.100000000000001" customHeight="1" thickBot="1">
      <c r="A53" s="1994" t="s">
        <v>267</v>
      </c>
      <c r="B53" s="1995"/>
      <c r="C53" s="439"/>
      <c r="D53" s="439"/>
      <c r="E53" s="439"/>
      <c r="F53" s="393">
        <f>SUM(F44:F52)</f>
        <v>0</v>
      </c>
      <c r="G53" s="1644"/>
      <c r="H53" s="446" t="s">
        <v>1590</v>
      </c>
      <c r="I53" s="394">
        <f>SUM(I44:I52)</f>
        <v>0</v>
      </c>
    </row>
    <row r="54" spans="1:15" ht="20.100000000000001" customHeight="1" thickTop="1">
      <c r="A54" s="1989" t="s">
        <v>931</v>
      </c>
      <c r="B54" s="1990"/>
      <c r="C54" s="435" t="s">
        <v>157</v>
      </c>
      <c r="D54" s="1602">
        <v>0</v>
      </c>
      <c r="E54" s="1602">
        <v>0</v>
      </c>
      <c r="F54" s="388">
        <f>E54*D54</f>
        <v>0</v>
      </c>
      <c r="G54" s="2002" t="s">
        <v>1591</v>
      </c>
      <c r="H54" s="2003"/>
      <c r="I54" s="447" t="s">
        <v>1199</v>
      </c>
    </row>
    <row r="55" spans="1:15" ht="20.100000000000001" customHeight="1" thickBot="1">
      <c r="A55" s="1992" t="s">
        <v>174</v>
      </c>
      <c r="B55" s="1993"/>
      <c r="C55" s="440" t="s">
        <v>157</v>
      </c>
      <c r="D55" s="1604">
        <v>0</v>
      </c>
      <c r="E55" s="1604">
        <v>0</v>
      </c>
      <c r="F55" s="390">
        <f>E55*D55</f>
        <v>0</v>
      </c>
      <c r="G55" s="2004" t="s">
        <v>1592</v>
      </c>
      <c r="H55" s="2005"/>
      <c r="I55" s="448" t="s">
        <v>1199</v>
      </c>
    </row>
    <row r="56" spans="1:15" s="442" customFormat="1" ht="20.100000000000001" customHeight="1" thickTop="1" thickBot="1">
      <c r="A56" s="1869" t="s">
        <v>175</v>
      </c>
      <c r="B56" s="1870"/>
      <c r="C56" s="441"/>
      <c r="D56" s="441"/>
      <c r="E56" s="441"/>
      <c r="F56" s="395">
        <f>SUM(F53:F55)</f>
        <v>0</v>
      </c>
      <c r="G56" s="2006" t="s">
        <v>1603</v>
      </c>
      <c r="H56" s="2007"/>
      <c r="I56" s="450">
        <f>I53</f>
        <v>0</v>
      </c>
    </row>
    <row r="57" spans="1:15">
      <c r="C57" s="444"/>
      <c r="D57" s="444"/>
      <c r="E57" s="444"/>
      <c r="F57" s="535" t="s">
        <v>2283</v>
      </c>
      <c r="G57" s="535"/>
      <c r="H57" s="5"/>
      <c r="I57" s="535" t="s">
        <v>1593</v>
      </c>
    </row>
    <row r="58" spans="1:15">
      <c r="A58" s="493"/>
    </row>
  </sheetData>
  <mergeCells count="59">
    <mergeCell ref="G38:I38"/>
    <mergeCell ref="G40:I40"/>
    <mergeCell ref="G32:I32"/>
    <mergeCell ref="G33:I33"/>
    <mergeCell ref="G35:I35"/>
    <mergeCell ref="G36:I36"/>
    <mergeCell ref="G37:I37"/>
    <mergeCell ref="G39:I39"/>
    <mergeCell ref="G54:H54"/>
    <mergeCell ref="G55:H55"/>
    <mergeCell ref="G56:H56"/>
    <mergeCell ref="G4:I4"/>
    <mergeCell ref="G5:I5"/>
    <mergeCell ref="G6:I6"/>
    <mergeCell ref="G9:I9"/>
    <mergeCell ref="G34:I34"/>
    <mergeCell ref="G10:I10"/>
    <mergeCell ref="G11:I11"/>
    <mergeCell ref="G12:I12"/>
    <mergeCell ref="G13:I13"/>
    <mergeCell ref="G14:I14"/>
    <mergeCell ref="G15:I15"/>
    <mergeCell ref="G16:I16"/>
    <mergeCell ref="G17:I17"/>
    <mergeCell ref="G29:I29"/>
    <mergeCell ref="G30:I30"/>
    <mergeCell ref="G31:I31"/>
    <mergeCell ref="G18:I18"/>
    <mergeCell ref="G19:I19"/>
    <mergeCell ref="G20:I20"/>
    <mergeCell ref="G21:I21"/>
    <mergeCell ref="G24:I24"/>
    <mergeCell ref="G25:I25"/>
    <mergeCell ref="G26:I26"/>
    <mergeCell ref="G27:I27"/>
    <mergeCell ref="G28:I28"/>
    <mergeCell ref="A4:B4"/>
    <mergeCell ref="C4:F4"/>
    <mergeCell ref="A5:B5"/>
    <mergeCell ref="C5:F5"/>
    <mergeCell ref="A6:B6"/>
    <mergeCell ref="C6:F6"/>
    <mergeCell ref="A45:B45"/>
    <mergeCell ref="A51:B51"/>
    <mergeCell ref="A50:B50"/>
    <mergeCell ref="A49:B49"/>
    <mergeCell ref="A48:B48"/>
    <mergeCell ref="A47:B47"/>
    <mergeCell ref="A46:B46"/>
    <mergeCell ref="A56:B56"/>
    <mergeCell ref="A55:B55"/>
    <mergeCell ref="A54:B54"/>
    <mergeCell ref="A53:B53"/>
    <mergeCell ref="A52:B52"/>
    <mergeCell ref="A40:E40"/>
    <mergeCell ref="A31:E31"/>
    <mergeCell ref="A38:E38"/>
    <mergeCell ref="A44:B44"/>
    <mergeCell ref="A43:B43"/>
  </mergeCells>
  <phoneticPr fontId="0" type="noConversion"/>
  <dataValidations disablePrompts="1" count="1">
    <dataValidation type="list" allowBlank="1" showInputMessage="1" showErrorMessage="1" sqref="H44:H52" xr:uid="{00000000-0002-0000-0D00-000000000000}">
      <formula1>yesno</formula1>
    </dataValidation>
  </dataValidations>
  <printOptions horizontalCentered="1"/>
  <pageMargins left="0.5" right="0.5" top="1" bottom="1" header="0.5" footer="0.34"/>
  <pageSetup scale="57" fitToHeight="3" orientation="landscape" r:id="rId1"/>
  <headerFooter alignWithMargins="0">
    <oddHeader>&amp;C&amp;"Arial,Bold"&amp;12&amp;UProject Activity 4: Roadway Analysis</oddHeader>
    <oddFooter>&amp;L&amp;F
&amp;A&amp;CPage &amp;P of &amp;N&amp;R&amp;D</oddFooter>
  </headerFooter>
  <rowBreaks count="1" manualBreakCount="1">
    <brk id="31" max="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44"/>
  <sheetViews>
    <sheetView showRuler="0" view="pageBreakPreview" zoomScale="85" zoomScaleNormal="85" zoomScaleSheetLayoutView="85" workbookViewId="0"/>
  </sheetViews>
  <sheetFormatPr defaultColWidth="9.109375" defaultRowHeight="15.6"/>
  <cols>
    <col min="1" max="1" width="7.33203125" style="412" customWidth="1"/>
    <col min="2" max="2" width="50.88671875" style="412" customWidth="1"/>
    <col min="3" max="3" width="12.6640625" style="537" customWidth="1"/>
    <col min="4" max="7" width="12.6640625" style="412" customWidth="1"/>
    <col min="8" max="8" width="88.6640625" style="412" customWidth="1"/>
    <col min="9" max="16384" width="9.109375" style="412"/>
  </cols>
  <sheetData>
    <row r="1" spans="1:8" ht="20.100000000000001" customHeight="1">
      <c r="A1" s="465" t="s">
        <v>641</v>
      </c>
      <c r="B1" s="411"/>
      <c r="D1" s="411"/>
      <c r="E1" s="411"/>
      <c r="F1" s="411"/>
      <c r="G1" s="411"/>
      <c r="H1" s="1339" t="str">
        <f>'Project Information'!$B$3</f>
        <v>Enter project name &amp; description</v>
      </c>
    </row>
    <row r="2" spans="1:8" ht="20.100000000000001" customHeight="1">
      <c r="A2" s="361"/>
      <c r="B2" s="411"/>
      <c r="D2" s="411"/>
      <c r="E2" s="411"/>
      <c r="F2" s="411"/>
      <c r="G2" s="411"/>
      <c r="H2" s="1339" t="str">
        <f>'Project Information'!$B$1</f>
        <v>999999-1-32-01</v>
      </c>
    </row>
    <row r="3" spans="1:8" ht="15.75" customHeight="1" thickBot="1">
      <c r="A3" s="361"/>
      <c r="B3" s="411"/>
      <c r="C3" s="474"/>
      <c r="D3" s="411"/>
      <c r="E3" s="411"/>
      <c r="F3" s="411"/>
      <c r="G3" s="411"/>
      <c r="H3" s="452"/>
    </row>
    <row r="4" spans="1:8" s="361" customFormat="1" ht="28.5" customHeight="1" thickBot="1">
      <c r="A4" s="1887" t="s">
        <v>1583</v>
      </c>
      <c r="B4" s="1888"/>
      <c r="C4" s="1345"/>
      <c r="D4" s="1889" t="s">
        <v>1584</v>
      </c>
      <c r="E4" s="1889"/>
      <c r="F4" s="1889"/>
      <c r="G4" s="1889"/>
      <c r="H4" s="385" t="s">
        <v>1585</v>
      </c>
    </row>
    <row r="5" spans="1:8" s="361" customFormat="1" ht="28.5" customHeight="1">
      <c r="A5" s="2024" t="s">
        <v>1587</v>
      </c>
      <c r="B5" s="2025"/>
      <c r="C5" s="1348"/>
      <c r="D5" s="2026"/>
      <c r="E5" s="2026"/>
      <c r="F5" s="2026"/>
      <c r="G5" s="2026"/>
      <c r="H5" s="470"/>
    </row>
    <row r="6" spans="1:8" s="361" customFormat="1" ht="28.5" customHeight="1" thickBot="1">
      <c r="A6" s="1893" t="s">
        <v>1586</v>
      </c>
      <c r="B6" s="1894"/>
      <c r="C6" s="1346"/>
      <c r="D6" s="1866"/>
      <c r="E6" s="1866"/>
      <c r="F6" s="1866"/>
      <c r="G6" s="1866"/>
      <c r="H6" s="383"/>
    </row>
    <row r="7" spans="1:8" s="361" customFormat="1">
      <c r="A7" s="1373" t="s">
        <v>1620</v>
      </c>
      <c r="B7" s="414"/>
    </row>
    <row r="8" spans="1:8" s="361" customFormat="1" ht="15" customHeight="1" thickBot="1">
      <c r="A8" s="1373"/>
      <c r="B8" s="414"/>
    </row>
    <row r="9" spans="1:8" ht="48" customHeight="1">
      <c r="A9" s="488" t="s">
        <v>82</v>
      </c>
      <c r="B9" s="1352" t="s">
        <v>211</v>
      </c>
      <c r="C9" s="1355" t="s">
        <v>1621</v>
      </c>
      <c r="D9" s="1355" t="s">
        <v>91</v>
      </c>
      <c r="E9" s="1355" t="s">
        <v>1318</v>
      </c>
      <c r="F9" s="1355" t="s">
        <v>1319</v>
      </c>
      <c r="G9" s="1355" t="s">
        <v>114</v>
      </c>
      <c r="H9" s="1353" t="s">
        <v>184</v>
      </c>
    </row>
    <row r="10" spans="1:8" ht="30" customHeight="1">
      <c r="A10" s="416">
        <v>5.0999999999999996</v>
      </c>
      <c r="B10" s="409" t="s">
        <v>100</v>
      </c>
      <c r="C10" s="540"/>
      <c r="D10" s="351" t="s">
        <v>111</v>
      </c>
      <c r="E10" s="1580">
        <v>0</v>
      </c>
      <c r="F10" s="1580">
        <v>0</v>
      </c>
      <c r="G10" s="354">
        <f>(ROUND((F10*E10),0))</f>
        <v>0</v>
      </c>
      <c r="H10" s="1351"/>
    </row>
    <row r="11" spans="1:8" s="430" customFormat="1" ht="30" customHeight="1">
      <c r="A11" s="1787">
        <v>5.2</v>
      </c>
      <c r="B11" s="2027" t="s">
        <v>1252</v>
      </c>
      <c r="C11" s="2027"/>
      <c r="D11" s="2027"/>
      <c r="E11" s="2027"/>
      <c r="F11" s="2027"/>
      <c r="G11" s="2027"/>
      <c r="H11" s="1363"/>
    </row>
    <row r="12" spans="1:8" ht="30" customHeight="1">
      <c r="A12" s="1335" t="s">
        <v>2231</v>
      </c>
      <c r="B12" s="1415" t="s">
        <v>789</v>
      </c>
      <c r="C12" s="540"/>
      <c r="D12" s="357" t="s">
        <v>157</v>
      </c>
      <c r="E12" s="1582">
        <v>0</v>
      </c>
      <c r="F12" s="1582">
        <v>0</v>
      </c>
      <c r="G12" s="360">
        <f>(ROUND((F12*E12),0))</f>
        <v>0</v>
      </c>
      <c r="H12" s="1363"/>
    </row>
    <row r="13" spans="1:8" ht="30" customHeight="1">
      <c r="A13" s="1335" t="s">
        <v>2232</v>
      </c>
      <c r="B13" s="1415" t="s">
        <v>1128</v>
      </c>
      <c r="C13" s="540"/>
      <c r="D13" s="357" t="s">
        <v>157</v>
      </c>
      <c r="E13" s="1582">
        <v>0</v>
      </c>
      <c r="F13" s="1582">
        <v>0</v>
      </c>
      <c r="G13" s="360">
        <f>(ROUND((F13*E13),0))</f>
        <v>0</v>
      </c>
      <c r="H13" s="1363"/>
    </row>
    <row r="14" spans="1:8" s="1342" customFormat="1" ht="30" customHeight="1">
      <c r="A14" s="1422">
        <v>5.3</v>
      </c>
      <c r="B14" s="1415" t="s">
        <v>257</v>
      </c>
      <c r="C14" s="540"/>
      <c r="D14" s="357" t="s">
        <v>111</v>
      </c>
      <c r="E14" s="1582">
        <v>0</v>
      </c>
      <c r="F14" s="1582">
        <v>0</v>
      </c>
      <c r="G14" s="360">
        <f t="shared" ref="G14" si="0">(ROUND((F14*E14),0))</f>
        <v>0</v>
      </c>
      <c r="H14" s="1343"/>
    </row>
    <row r="15" spans="1:8" ht="30" customHeight="1">
      <c r="A15" s="1787">
        <v>5.4</v>
      </c>
      <c r="B15" s="1349" t="s">
        <v>101</v>
      </c>
      <c r="C15" s="1349"/>
      <c r="D15" s="357" t="s">
        <v>111</v>
      </c>
      <c r="E15" s="1582">
        <v>0</v>
      </c>
      <c r="F15" s="1582">
        <v>0</v>
      </c>
      <c r="G15" s="360">
        <f t="shared" ref="G15:G40" si="1">(ROUND((F15*E15),0))</f>
        <v>0</v>
      </c>
      <c r="H15" s="1363"/>
    </row>
    <row r="16" spans="1:8" ht="30" customHeight="1">
      <c r="A16" s="1787">
        <v>5.5</v>
      </c>
      <c r="B16" s="1349" t="s">
        <v>88</v>
      </c>
      <c r="C16" s="555"/>
      <c r="D16" s="357" t="s">
        <v>111</v>
      </c>
      <c r="E16" s="1582">
        <v>0</v>
      </c>
      <c r="F16" s="1582">
        <v>0</v>
      </c>
      <c r="G16" s="360">
        <f t="shared" si="1"/>
        <v>0</v>
      </c>
      <c r="H16" s="1363"/>
    </row>
    <row r="17" spans="1:8" ht="30" customHeight="1">
      <c r="A17" s="1787">
        <v>5.6</v>
      </c>
      <c r="B17" s="1349" t="s">
        <v>102</v>
      </c>
      <c r="C17" s="555"/>
      <c r="D17" s="357" t="s">
        <v>111</v>
      </c>
      <c r="E17" s="1582">
        <v>0</v>
      </c>
      <c r="F17" s="1582">
        <v>0</v>
      </c>
      <c r="G17" s="360">
        <f t="shared" si="1"/>
        <v>0</v>
      </c>
      <c r="H17" s="1363"/>
    </row>
    <row r="18" spans="1:8" ht="30" customHeight="1">
      <c r="A18" s="1787">
        <v>5.7</v>
      </c>
      <c r="B18" s="1349" t="s">
        <v>103</v>
      </c>
      <c r="C18" s="1349"/>
      <c r="D18" s="357" t="s">
        <v>111</v>
      </c>
      <c r="E18" s="1582">
        <v>0</v>
      </c>
      <c r="F18" s="1582">
        <v>0</v>
      </c>
      <c r="G18" s="360">
        <f t="shared" si="1"/>
        <v>0</v>
      </c>
      <c r="H18" s="1363"/>
    </row>
    <row r="19" spans="1:8" ht="30" customHeight="1">
      <c r="A19" s="1787">
        <v>5.8</v>
      </c>
      <c r="B19" s="1349" t="s">
        <v>115</v>
      </c>
      <c r="C19" s="1374"/>
      <c r="D19" s="357" t="s">
        <v>111</v>
      </c>
      <c r="E19" s="1582">
        <v>0</v>
      </c>
      <c r="F19" s="1582">
        <v>0</v>
      </c>
      <c r="G19" s="360">
        <f t="shared" si="1"/>
        <v>0</v>
      </c>
      <c r="H19" s="1363"/>
    </row>
    <row r="20" spans="1:8" ht="30" customHeight="1">
      <c r="A20" s="1787">
        <v>5.9</v>
      </c>
      <c r="B20" s="1349" t="s">
        <v>1246</v>
      </c>
      <c r="C20" s="1374"/>
      <c r="D20" s="357" t="s">
        <v>111</v>
      </c>
      <c r="E20" s="1582">
        <v>0</v>
      </c>
      <c r="F20" s="1582">
        <v>0</v>
      </c>
      <c r="G20" s="360">
        <f t="shared" si="1"/>
        <v>0</v>
      </c>
      <c r="H20" s="1363"/>
    </row>
    <row r="21" spans="1:8" ht="30" customHeight="1">
      <c r="A21" s="1788">
        <v>5.0999999999999996</v>
      </c>
      <c r="B21" s="1349" t="s">
        <v>104</v>
      </c>
      <c r="C21" s="1374"/>
      <c r="D21" s="357" t="s">
        <v>111</v>
      </c>
      <c r="E21" s="1582">
        <v>0</v>
      </c>
      <c r="F21" s="1582">
        <v>0</v>
      </c>
      <c r="G21" s="360">
        <f t="shared" si="1"/>
        <v>0</v>
      </c>
      <c r="H21" s="1363"/>
    </row>
    <row r="22" spans="1:8" ht="30" customHeight="1">
      <c r="A22" s="1788">
        <v>5.1100000000000003</v>
      </c>
      <c r="B22" s="1349" t="s">
        <v>105</v>
      </c>
      <c r="C22" s="1374"/>
      <c r="D22" s="357" t="s">
        <v>111</v>
      </c>
      <c r="E22" s="1582">
        <v>0</v>
      </c>
      <c r="F22" s="1582">
        <v>0</v>
      </c>
      <c r="G22" s="360">
        <f t="shared" si="1"/>
        <v>0</v>
      </c>
      <c r="H22" s="1363"/>
    </row>
    <row r="23" spans="1:8" ht="30" customHeight="1">
      <c r="A23" s="1788">
        <v>5.12</v>
      </c>
      <c r="B23" s="1349" t="s">
        <v>106</v>
      </c>
      <c r="C23" s="1374"/>
      <c r="D23" s="357" t="s">
        <v>111</v>
      </c>
      <c r="E23" s="1582">
        <v>0</v>
      </c>
      <c r="F23" s="1582">
        <v>0</v>
      </c>
      <c r="G23" s="360">
        <f t="shared" si="1"/>
        <v>0</v>
      </c>
      <c r="H23" s="1363"/>
    </row>
    <row r="24" spans="1:8" ht="30" customHeight="1">
      <c r="A24" s="1788">
        <v>5.13</v>
      </c>
      <c r="B24" s="1349" t="s">
        <v>231</v>
      </c>
      <c r="C24" s="1374"/>
      <c r="D24" s="357" t="s">
        <v>157</v>
      </c>
      <c r="E24" s="1582">
        <v>0</v>
      </c>
      <c r="F24" s="1582">
        <v>0</v>
      </c>
      <c r="G24" s="360">
        <f t="shared" si="1"/>
        <v>0</v>
      </c>
      <c r="H24" s="1363"/>
    </row>
    <row r="25" spans="1:8" ht="30" customHeight="1">
      <c r="A25" s="1788">
        <v>5.14</v>
      </c>
      <c r="B25" s="1415" t="s">
        <v>2163</v>
      </c>
      <c r="C25" s="1425"/>
      <c r="D25" s="357" t="s">
        <v>111</v>
      </c>
      <c r="E25" s="1582">
        <v>0</v>
      </c>
      <c r="F25" s="1582">
        <v>0</v>
      </c>
      <c r="G25" s="360">
        <f t="shared" si="1"/>
        <v>0</v>
      </c>
      <c r="H25" s="1363"/>
    </row>
    <row r="26" spans="1:8" ht="30" customHeight="1">
      <c r="A26" s="1788">
        <v>5.15</v>
      </c>
      <c r="B26" s="1415" t="s">
        <v>2164</v>
      </c>
      <c r="C26" s="1425"/>
      <c r="D26" s="357" t="s">
        <v>111</v>
      </c>
      <c r="E26" s="1582">
        <v>0</v>
      </c>
      <c r="F26" s="1582">
        <v>0</v>
      </c>
      <c r="G26" s="360">
        <f t="shared" si="1"/>
        <v>0</v>
      </c>
      <c r="H26" s="1363"/>
    </row>
    <row r="27" spans="1:8" ht="30" customHeight="1">
      <c r="A27" s="1788">
        <v>5.16</v>
      </c>
      <c r="B27" s="1415" t="s">
        <v>109</v>
      </c>
      <c r="C27" s="1425"/>
      <c r="D27" s="357" t="s">
        <v>157</v>
      </c>
      <c r="E27" s="1582">
        <v>0</v>
      </c>
      <c r="F27" s="1582">
        <v>0</v>
      </c>
      <c r="G27" s="360">
        <f t="shared" si="1"/>
        <v>0</v>
      </c>
      <c r="H27" s="1363"/>
    </row>
    <row r="28" spans="1:8" ht="30" customHeight="1">
      <c r="A28" s="1788">
        <v>5.17</v>
      </c>
      <c r="B28" s="1415" t="s">
        <v>1262</v>
      </c>
      <c r="C28" s="1425"/>
      <c r="D28" s="357" t="s">
        <v>111</v>
      </c>
      <c r="E28" s="1582">
        <v>0</v>
      </c>
      <c r="F28" s="1582">
        <v>0</v>
      </c>
      <c r="G28" s="360">
        <f t="shared" si="1"/>
        <v>0</v>
      </c>
      <c r="H28" s="1363"/>
    </row>
    <row r="29" spans="1:8" ht="30" customHeight="1">
      <c r="A29" s="1788">
        <v>5.18</v>
      </c>
      <c r="B29" s="1415" t="s">
        <v>1263</v>
      </c>
      <c r="C29" s="1425"/>
      <c r="D29" s="357" t="s">
        <v>157</v>
      </c>
      <c r="E29" s="1582">
        <v>0</v>
      </c>
      <c r="F29" s="1582">
        <v>0</v>
      </c>
      <c r="G29" s="360">
        <f t="shared" si="1"/>
        <v>0</v>
      </c>
      <c r="H29" s="1363"/>
    </row>
    <row r="30" spans="1:8" ht="30" customHeight="1">
      <c r="A30" s="1788">
        <v>5.19</v>
      </c>
      <c r="B30" s="1415" t="s">
        <v>1264</v>
      </c>
      <c r="C30" s="1425"/>
      <c r="D30" s="357" t="s">
        <v>111</v>
      </c>
      <c r="E30" s="1582">
        <v>0</v>
      </c>
      <c r="F30" s="1582">
        <v>0</v>
      </c>
      <c r="G30" s="360">
        <f t="shared" si="1"/>
        <v>0</v>
      </c>
      <c r="H30" s="1363"/>
    </row>
    <row r="31" spans="1:8" ht="30" customHeight="1">
      <c r="A31" s="1788">
        <v>5.2</v>
      </c>
      <c r="B31" s="1415" t="s">
        <v>110</v>
      </c>
      <c r="C31" s="1425"/>
      <c r="D31" s="357" t="s">
        <v>111</v>
      </c>
      <c r="E31" s="1582">
        <v>0</v>
      </c>
      <c r="F31" s="1582">
        <v>0</v>
      </c>
      <c r="G31" s="360">
        <f t="shared" si="1"/>
        <v>0</v>
      </c>
      <c r="H31" s="1363"/>
    </row>
    <row r="32" spans="1:8" ht="30" customHeight="1">
      <c r="A32" s="1788">
        <v>5.21</v>
      </c>
      <c r="B32" s="2028" t="s">
        <v>2165</v>
      </c>
      <c r="C32" s="2029"/>
      <c r="D32" s="2029"/>
      <c r="E32" s="2029"/>
      <c r="F32" s="2029"/>
      <c r="G32" s="2030"/>
      <c r="H32" s="1489"/>
    </row>
    <row r="33" spans="1:8" ht="30" customHeight="1">
      <c r="A33" s="1788" t="s">
        <v>2233</v>
      </c>
      <c r="B33" s="1494" t="s">
        <v>1850</v>
      </c>
      <c r="C33" s="1425"/>
      <c r="D33" s="357" t="s">
        <v>111</v>
      </c>
      <c r="E33" s="1582">
        <v>0</v>
      </c>
      <c r="F33" s="1582">
        <v>0</v>
      </c>
      <c r="G33" s="360">
        <f t="shared" ref="G33" si="2">(ROUND((F33*E33),0))</f>
        <v>0</v>
      </c>
      <c r="H33" s="1363"/>
    </row>
    <row r="34" spans="1:8" ht="30" customHeight="1">
      <c r="A34" s="1788" t="s">
        <v>2234</v>
      </c>
      <c r="B34" s="1494" t="s">
        <v>1852</v>
      </c>
      <c r="C34" s="1425"/>
      <c r="D34" s="357" t="s">
        <v>111</v>
      </c>
      <c r="E34" s="1582">
        <v>0</v>
      </c>
      <c r="F34" s="1582">
        <v>0</v>
      </c>
      <c r="G34" s="360">
        <f t="shared" ref="G34" si="3">(ROUND((F34*E34),0))</f>
        <v>0</v>
      </c>
      <c r="H34" s="1489"/>
    </row>
    <row r="35" spans="1:8" ht="30" customHeight="1">
      <c r="A35" s="1788">
        <v>5.22</v>
      </c>
      <c r="B35" s="2028" t="s">
        <v>2166</v>
      </c>
      <c r="C35" s="2029"/>
      <c r="D35" s="2029"/>
      <c r="E35" s="2029"/>
      <c r="F35" s="2029"/>
      <c r="G35" s="2030"/>
      <c r="H35" s="1489"/>
    </row>
    <row r="36" spans="1:8" ht="30" customHeight="1">
      <c r="A36" s="1788" t="s">
        <v>2235</v>
      </c>
      <c r="B36" s="1494" t="s">
        <v>2167</v>
      </c>
      <c r="C36" s="1425"/>
      <c r="D36" s="357" t="s">
        <v>111</v>
      </c>
      <c r="E36" s="1582">
        <v>0</v>
      </c>
      <c r="F36" s="1582">
        <v>0</v>
      </c>
      <c r="G36" s="360">
        <f t="shared" ref="G36:G37" si="4">(ROUND((F36*E36),0))</f>
        <v>0</v>
      </c>
      <c r="H36" s="1489"/>
    </row>
    <row r="37" spans="1:8" ht="30" customHeight="1">
      <c r="A37" s="1788" t="s">
        <v>2236</v>
      </c>
      <c r="B37" s="1494" t="s">
        <v>1853</v>
      </c>
      <c r="C37" s="1425"/>
      <c r="D37" s="357" t="s">
        <v>111</v>
      </c>
      <c r="E37" s="1582">
        <v>0</v>
      </c>
      <c r="F37" s="1582">
        <v>0</v>
      </c>
      <c r="G37" s="360">
        <f t="shared" si="4"/>
        <v>0</v>
      </c>
      <c r="H37" s="1489"/>
    </row>
    <row r="38" spans="1:8" ht="30" customHeight="1">
      <c r="A38" s="1788">
        <v>5.23</v>
      </c>
      <c r="B38" s="1415" t="s">
        <v>2168</v>
      </c>
      <c r="C38" s="1425"/>
      <c r="D38" s="357" t="s">
        <v>111</v>
      </c>
      <c r="E38" s="1582">
        <v>0</v>
      </c>
      <c r="F38" s="1582">
        <v>0</v>
      </c>
      <c r="G38" s="360">
        <f t="shared" si="1"/>
        <v>0</v>
      </c>
      <c r="H38" s="1363"/>
    </row>
    <row r="39" spans="1:8" ht="30" customHeight="1">
      <c r="A39" s="1788">
        <v>5.24</v>
      </c>
      <c r="B39" s="1415" t="s">
        <v>258</v>
      </c>
      <c r="C39" s="1425"/>
      <c r="D39" s="480" t="s">
        <v>111</v>
      </c>
      <c r="E39" s="1582">
        <v>0</v>
      </c>
      <c r="F39" s="1582">
        <v>0</v>
      </c>
      <c r="G39" s="360">
        <f t="shared" si="1"/>
        <v>0</v>
      </c>
      <c r="H39" s="1363"/>
    </row>
    <row r="40" spans="1:8" ht="30" customHeight="1">
      <c r="A40" s="787">
        <v>5.25</v>
      </c>
      <c r="B40" s="1415" t="s">
        <v>2169</v>
      </c>
      <c r="C40" s="1425"/>
      <c r="D40" s="357" t="s">
        <v>111</v>
      </c>
      <c r="E40" s="1582">
        <v>0</v>
      </c>
      <c r="F40" s="1582">
        <v>0</v>
      </c>
      <c r="G40" s="360">
        <f t="shared" si="1"/>
        <v>0</v>
      </c>
      <c r="H40" s="1363"/>
    </row>
    <row r="41" spans="1:8" ht="20.100000000000001" customHeight="1">
      <c r="A41" s="2020" t="s">
        <v>331</v>
      </c>
      <c r="B41" s="2021"/>
      <c r="C41" s="2021"/>
      <c r="D41" s="2021"/>
      <c r="E41" s="2021"/>
      <c r="F41" s="2021"/>
      <c r="G41" s="469">
        <f>SUM(G10:G40)</f>
        <v>0</v>
      </c>
      <c r="H41" s="492"/>
    </row>
    <row r="42" spans="1:8" ht="30" customHeight="1">
      <c r="A42" s="787">
        <v>5.26</v>
      </c>
      <c r="B42" s="409" t="s">
        <v>340</v>
      </c>
      <c r="C42" s="1374"/>
      <c r="D42" s="351" t="s">
        <v>89</v>
      </c>
      <c r="E42" s="351" t="s">
        <v>948</v>
      </c>
      <c r="F42" s="1608">
        <v>0</v>
      </c>
      <c r="G42" s="354">
        <f>ROUND(F42*G41,0)</f>
        <v>0</v>
      </c>
      <c r="H42" s="1351"/>
    </row>
    <row r="43" spans="1:8" ht="30" customHeight="1">
      <c r="A43" s="787">
        <v>5.27</v>
      </c>
      <c r="B43" s="409" t="s">
        <v>189</v>
      </c>
      <c r="C43" s="1374"/>
      <c r="D43" s="351" t="s">
        <v>89</v>
      </c>
      <c r="E43" s="351" t="s">
        <v>948</v>
      </c>
      <c r="F43" s="1608">
        <v>0</v>
      </c>
      <c r="G43" s="354">
        <f>ROUND(F43*G41,0)</f>
        <v>0</v>
      </c>
      <c r="H43" s="1351"/>
    </row>
    <row r="44" spans="1:8" ht="20.100000000000001" customHeight="1" thickBot="1">
      <c r="A44" s="2022" t="s">
        <v>453</v>
      </c>
      <c r="B44" s="2023"/>
      <c r="C44" s="2023"/>
      <c r="D44" s="2023"/>
      <c r="E44" s="2023"/>
      <c r="F44" s="2023"/>
      <c r="G44" s="548">
        <f>SUM(G41:G43)</f>
        <v>0</v>
      </c>
      <c r="H44" s="549"/>
    </row>
  </sheetData>
  <mergeCells count="11">
    <mergeCell ref="A41:F41"/>
    <mergeCell ref="A44:F44"/>
    <mergeCell ref="A4:B4"/>
    <mergeCell ref="D4:G4"/>
    <mergeCell ref="A5:B5"/>
    <mergeCell ref="D5:G5"/>
    <mergeCell ref="A6:B6"/>
    <mergeCell ref="D6:G6"/>
    <mergeCell ref="B11:G11"/>
    <mergeCell ref="B32:G32"/>
    <mergeCell ref="B35:G35"/>
  </mergeCells>
  <phoneticPr fontId="0" type="noConversion"/>
  <printOptions horizontalCentered="1"/>
  <pageMargins left="0.5" right="0.5" top="1" bottom="1" header="0.5" footer="0.5"/>
  <pageSetup scale="61" fitToHeight="3" orientation="landscape" horizontalDpi="4294967292" r:id="rId1"/>
  <headerFooter alignWithMargins="0">
    <oddHeader>&amp;C&amp;"Arial,Bold"&amp;12&amp;UProject Activity 5: Roadway Plans</oddHeader>
    <oddFooter>&amp;L&amp;F
&amp;A&amp;CPage &amp;P of &amp;N&amp;R&amp;D</oddFooter>
  </headerFooter>
  <rowBreaks count="2" manualBreakCount="2">
    <brk id="24" max="16383" man="1"/>
    <brk id="4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autoPageBreaks="0" fitToPage="1"/>
  </sheetPr>
  <dimension ref="A1:BY56"/>
  <sheetViews>
    <sheetView showRuler="0" view="pageBreakPreview" zoomScaleNormal="85" zoomScaleSheetLayoutView="100" zoomScalePageLayoutView="70" workbookViewId="0"/>
  </sheetViews>
  <sheetFormatPr defaultColWidth="9.109375" defaultRowHeight="13.2"/>
  <cols>
    <col min="1" max="1" width="8.33203125" style="523" customWidth="1"/>
    <col min="2" max="2" width="50.6640625" style="5" customWidth="1"/>
    <col min="3" max="6" width="12.6640625" style="5" customWidth="1"/>
    <col min="7" max="7" width="88.6640625" style="5" customWidth="1"/>
    <col min="8" max="8" width="21.44140625" style="5" customWidth="1"/>
    <col min="9" max="9" width="12.33203125" style="512" customWidth="1"/>
    <col min="10" max="16384" width="9.109375" style="512"/>
  </cols>
  <sheetData>
    <row r="1" spans="1:77" ht="20.100000000000001" customHeight="1">
      <c r="A1" s="510" t="s">
        <v>641</v>
      </c>
      <c r="B1" s="511"/>
      <c r="C1" s="511"/>
      <c r="D1" s="511"/>
      <c r="E1" s="511"/>
      <c r="F1" s="511"/>
      <c r="I1" s="1339" t="str">
        <f>'Project Information'!$B$3</f>
        <v>Enter project name &amp; description</v>
      </c>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row>
    <row r="2" spans="1:77" ht="20.100000000000001" customHeight="1">
      <c r="A2" s="413"/>
      <c r="B2" s="511"/>
      <c r="C2" s="511"/>
      <c r="D2" s="511"/>
      <c r="E2" s="511"/>
      <c r="F2" s="511"/>
      <c r="G2" s="512"/>
      <c r="H2" s="512"/>
      <c r="I2" s="1339" t="str">
        <f>'Project Information'!$B$1</f>
        <v>999999-1-32-01</v>
      </c>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row>
    <row r="3" spans="1:77" ht="15.6" thickBot="1">
      <c r="A3" s="413"/>
      <c r="B3" s="511"/>
      <c r="C3" s="511"/>
      <c r="D3" s="511"/>
      <c r="E3" s="511"/>
      <c r="F3" s="511"/>
      <c r="G3" s="512"/>
      <c r="H3" s="512"/>
      <c r="I3" s="452"/>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row>
    <row r="4" spans="1:77" s="361" customFormat="1" ht="28.5" customHeight="1" thickBot="1">
      <c r="A4" s="1887" t="s">
        <v>1583</v>
      </c>
      <c r="B4" s="1888"/>
      <c r="C4" s="1889" t="s">
        <v>1584</v>
      </c>
      <c r="D4" s="1889"/>
      <c r="E4" s="1889"/>
      <c r="F4" s="1889"/>
      <c r="G4" s="2008" t="s">
        <v>1585</v>
      </c>
      <c r="H4" s="2035"/>
      <c r="I4" s="2036"/>
    </row>
    <row r="5" spans="1:77" s="361" customFormat="1" ht="28.5" customHeight="1">
      <c r="A5" s="1890" t="s">
        <v>1587</v>
      </c>
      <c r="B5" s="1891"/>
      <c r="C5" s="1892"/>
      <c r="D5" s="1892"/>
      <c r="E5" s="1892"/>
      <c r="F5" s="1892"/>
      <c r="G5" s="2011"/>
      <c r="H5" s="2037"/>
      <c r="I5" s="2038"/>
    </row>
    <row r="6" spans="1:77" s="361" customFormat="1" ht="28.5" customHeight="1" thickBot="1">
      <c r="A6" s="1893" t="s">
        <v>1586</v>
      </c>
      <c r="B6" s="1894"/>
      <c r="C6" s="1866"/>
      <c r="D6" s="1866"/>
      <c r="E6" s="1866"/>
      <c r="F6" s="1866"/>
      <c r="G6" s="2014"/>
      <c r="H6" s="2039"/>
      <c r="I6" s="2040"/>
    </row>
    <row r="7" spans="1:77" s="361" customFormat="1" ht="15.6">
      <c r="A7" s="1373" t="s">
        <v>1620</v>
      </c>
      <c r="B7" s="414"/>
    </row>
    <row r="8" spans="1:77" s="361" customFormat="1" ht="15" customHeight="1" thickBot="1">
      <c r="A8" s="1373"/>
      <c r="B8" s="414"/>
    </row>
    <row r="9" spans="1:77" s="516" customFormat="1" ht="48" customHeight="1">
      <c r="A9" s="455" t="s">
        <v>82</v>
      </c>
      <c r="B9" s="513" t="s">
        <v>211</v>
      </c>
      <c r="C9" s="410" t="s">
        <v>91</v>
      </c>
      <c r="D9" s="410" t="s">
        <v>113</v>
      </c>
      <c r="E9" s="410" t="s">
        <v>776</v>
      </c>
      <c r="F9" s="410" t="s">
        <v>114</v>
      </c>
      <c r="G9" s="2042" t="s">
        <v>184</v>
      </c>
      <c r="H9" s="2043"/>
      <c r="I9" s="2044"/>
    </row>
    <row r="10" spans="1:77" s="516" customFormat="1" ht="30" customHeight="1">
      <c r="A10" s="1428" t="s">
        <v>1642</v>
      </c>
      <c r="B10" s="589" t="s">
        <v>1640</v>
      </c>
      <c r="C10" s="1416" t="s">
        <v>1641</v>
      </c>
      <c r="D10" s="1582">
        <v>0</v>
      </c>
      <c r="E10" s="1582">
        <v>0</v>
      </c>
      <c r="F10" s="357">
        <f>ROUND((E10*D10),0)</f>
        <v>0</v>
      </c>
      <c r="G10" s="2045"/>
      <c r="H10" s="2046"/>
      <c r="I10" s="2047"/>
    </row>
    <row r="11" spans="1:77" s="516" customFormat="1" ht="30" customHeight="1">
      <c r="A11" s="1429" t="s">
        <v>1663</v>
      </c>
      <c r="B11" s="1430" t="s">
        <v>1971</v>
      </c>
      <c r="C11" s="1431" t="s">
        <v>1686</v>
      </c>
      <c r="D11" s="1580">
        <v>0</v>
      </c>
      <c r="E11" s="1580">
        <v>0</v>
      </c>
      <c r="F11" s="354">
        <f>ROUND((E11*D11),0)</f>
        <v>0</v>
      </c>
      <c r="G11" s="2033"/>
      <c r="H11" s="2031"/>
      <c r="I11" s="2034"/>
    </row>
    <row r="12" spans="1:77" ht="30" customHeight="1">
      <c r="A12" s="1422" t="s">
        <v>1664</v>
      </c>
      <c r="B12" s="1415" t="s">
        <v>158</v>
      </c>
      <c r="C12" s="480" t="s">
        <v>162</v>
      </c>
      <c r="D12" s="1580">
        <v>0</v>
      </c>
      <c r="E12" s="1580">
        <v>0</v>
      </c>
      <c r="F12" s="354">
        <f t="shared" ref="F12:F27" si="0">ROUND((E12*D12),0)</f>
        <v>0</v>
      </c>
      <c r="G12" s="2033"/>
      <c r="H12" s="2031"/>
      <c r="I12" s="2034"/>
    </row>
    <row r="13" spans="1:77" ht="30" customHeight="1">
      <c r="A13" s="1432" t="s">
        <v>1665</v>
      </c>
      <c r="B13" s="482" t="s">
        <v>159</v>
      </c>
      <c r="C13" s="357" t="s">
        <v>157</v>
      </c>
      <c r="D13" s="1580">
        <v>0</v>
      </c>
      <c r="E13" s="1580">
        <v>0</v>
      </c>
      <c r="F13" s="483">
        <f t="shared" si="0"/>
        <v>0</v>
      </c>
      <c r="G13" s="2033"/>
      <c r="H13" s="2031"/>
      <c r="I13" s="2034"/>
    </row>
    <row r="14" spans="1:77" ht="30" customHeight="1">
      <c r="A14" s="1432" t="s">
        <v>1666</v>
      </c>
      <c r="B14" s="1415" t="s">
        <v>1203</v>
      </c>
      <c r="C14" s="480" t="s">
        <v>163</v>
      </c>
      <c r="D14" s="1580">
        <v>0</v>
      </c>
      <c r="E14" s="1580">
        <v>0</v>
      </c>
      <c r="F14" s="354">
        <f t="shared" si="0"/>
        <v>0</v>
      </c>
      <c r="G14" s="2033"/>
      <c r="H14" s="2031"/>
      <c r="I14" s="2034"/>
    </row>
    <row r="15" spans="1:77" s="517" customFormat="1" ht="30" customHeight="1">
      <c r="A15" s="1422" t="s">
        <v>1667</v>
      </c>
      <c r="B15" s="1415" t="s">
        <v>1265</v>
      </c>
      <c r="C15" s="480" t="s">
        <v>157</v>
      </c>
      <c r="D15" s="1580">
        <v>0</v>
      </c>
      <c r="E15" s="1580">
        <v>0</v>
      </c>
      <c r="F15" s="354">
        <f t="shared" si="0"/>
        <v>0</v>
      </c>
      <c r="G15" s="2033"/>
      <c r="H15" s="2031"/>
      <c r="I15" s="2034"/>
    </row>
    <row r="16" spans="1:77" s="517" customFormat="1" ht="30" customHeight="1">
      <c r="A16" s="1422" t="s">
        <v>1668</v>
      </c>
      <c r="B16" s="482" t="s">
        <v>1983</v>
      </c>
      <c r="C16" s="480" t="s">
        <v>1266</v>
      </c>
      <c r="D16" s="1580">
        <v>0</v>
      </c>
      <c r="E16" s="1580">
        <v>0</v>
      </c>
      <c r="F16" s="354">
        <f t="shared" si="0"/>
        <v>0</v>
      </c>
      <c r="G16" s="2033"/>
      <c r="H16" s="2031"/>
      <c r="I16" s="2034"/>
    </row>
    <row r="17" spans="1:9" ht="41.4">
      <c r="A17" s="1422" t="s">
        <v>1669</v>
      </c>
      <c r="B17" s="1415" t="s">
        <v>1687</v>
      </c>
      <c r="C17" s="480" t="s">
        <v>1688</v>
      </c>
      <c r="D17" s="1580">
        <v>0</v>
      </c>
      <c r="E17" s="1580">
        <v>0</v>
      </c>
      <c r="F17" s="354">
        <f t="shared" si="0"/>
        <v>0</v>
      </c>
      <c r="G17" s="2033"/>
      <c r="H17" s="2031"/>
      <c r="I17" s="2034"/>
    </row>
    <row r="18" spans="1:9" ht="30" customHeight="1">
      <c r="A18" s="1422" t="s">
        <v>1670</v>
      </c>
      <c r="B18" s="451" t="s">
        <v>160</v>
      </c>
      <c r="C18" s="480" t="s">
        <v>157</v>
      </c>
      <c r="D18" s="1580">
        <v>0</v>
      </c>
      <c r="E18" s="1580">
        <v>0</v>
      </c>
      <c r="F18" s="354">
        <f t="shared" si="0"/>
        <v>0</v>
      </c>
      <c r="G18" s="2033"/>
      <c r="H18" s="2031"/>
      <c r="I18" s="2034"/>
    </row>
    <row r="19" spans="1:9" ht="30" customHeight="1">
      <c r="A19" s="1422" t="s">
        <v>1671</v>
      </c>
      <c r="B19" s="451" t="s">
        <v>161</v>
      </c>
      <c r="C19" s="480" t="s">
        <v>157</v>
      </c>
      <c r="D19" s="1580">
        <v>0</v>
      </c>
      <c r="E19" s="1580">
        <v>0</v>
      </c>
      <c r="F19" s="354">
        <f t="shared" si="0"/>
        <v>0</v>
      </c>
      <c r="G19" s="2033"/>
      <c r="H19" s="2031"/>
      <c r="I19" s="2034"/>
    </row>
    <row r="20" spans="1:9" ht="30" customHeight="1">
      <c r="A20" s="1423" t="s">
        <v>1672</v>
      </c>
      <c r="B20" s="482" t="s">
        <v>521</v>
      </c>
      <c r="C20" s="480" t="s">
        <v>1266</v>
      </c>
      <c r="D20" s="1580">
        <v>0</v>
      </c>
      <c r="E20" s="1580">
        <v>0</v>
      </c>
      <c r="F20" s="354">
        <f t="shared" si="0"/>
        <v>0</v>
      </c>
      <c r="G20" s="2033"/>
      <c r="H20" s="2031"/>
      <c r="I20" s="2034"/>
    </row>
    <row r="21" spans="1:9" ht="30" customHeight="1">
      <c r="A21" s="1423" t="s">
        <v>2170</v>
      </c>
      <c r="B21" s="1551" t="s">
        <v>1972</v>
      </c>
      <c r="C21" s="480" t="s">
        <v>1266</v>
      </c>
      <c r="D21" s="1580">
        <v>0</v>
      </c>
      <c r="E21" s="1580">
        <v>0</v>
      </c>
      <c r="F21" s="354">
        <f t="shared" ref="F21" si="1">ROUND((E21*D21),0)</f>
        <v>0</v>
      </c>
      <c r="G21" s="2031"/>
      <c r="H21" s="2032"/>
      <c r="I21" s="2000"/>
    </row>
    <row r="22" spans="1:9" ht="30" customHeight="1">
      <c r="A22" s="1423" t="s">
        <v>1673</v>
      </c>
      <c r="B22" s="451" t="s">
        <v>522</v>
      </c>
      <c r="C22" s="357" t="s">
        <v>157</v>
      </c>
      <c r="D22" s="1580">
        <v>0</v>
      </c>
      <c r="E22" s="1580">
        <v>0</v>
      </c>
      <c r="F22" s="483">
        <f t="shared" si="0"/>
        <v>0</v>
      </c>
      <c r="G22" s="2033"/>
      <c r="H22" s="2031"/>
      <c r="I22" s="2034"/>
    </row>
    <row r="23" spans="1:9" ht="30" customHeight="1">
      <c r="A23" s="1423" t="s">
        <v>1674</v>
      </c>
      <c r="B23" s="451" t="s">
        <v>410</v>
      </c>
      <c r="C23" s="480" t="s">
        <v>89</v>
      </c>
      <c r="D23" s="354">
        <v>1</v>
      </c>
      <c r="E23" s="1580">
        <v>0</v>
      </c>
      <c r="F23" s="354">
        <f t="shared" si="0"/>
        <v>0</v>
      </c>
      <c r="G23" s="2033"/>
      <c r="H23" s="2031"/>
      <c r="I23" s="2034"/>
    </row>
    <row r="24" spans="1:9" ht="30" customHeight="1">
      <c r="A24" s="1423" t="s">
        <v>1675</v>
      </c>
      <c r="B24" s="484" t="s">
        <v>249</v>
      </c>
      <c r="C24" s="357" t="s">
        <v>157</v>
      </c>
      <c r="D24" s="1580">
        <v>0</v>
      </c>
      <c r="E24" s="1580">
        <v>0</v>
      </c>
      <c r="F24" s="354">
        <f t="shared" si="0"/>
        <v>0</v>
      </c>
      <c r="G24" s="2033"/>
      <c r="H24" s="2031"/>
      <c r="I24" s="2034"/>
    </row>
    <row r="25" spans="1:9" ht="30" customHeight="1">
      <c r="A25" s="1423" t="s">
        <v>1676</v>
      </c>
      <c r="B25" s="484" t="s">
        <v>148</v>
      </c>
      <c r="C25" s="485" t="s">
        <v>89</v>
      </c>
      <c r="D25" s="354">
        <v>1</v>
      </c>
      <c r="E25" s="1580">
        <v>0</v>
      </c>
      <c r="F25" s="483">
        <f t="shared" si="0"/>
        <v>0</v>
      </c>
      <c r="G25" s="2033"/>
      <c r="H25" s="2031"/>
      <c r="I25" s="2034"/>
    </row>
    <row r="26" spans="1:9" ht="30" customHeight="1">
      <c r="A26" s="1427" t="s">
        <v>2281</v>
      </c>
      <c r="B26" s="1789" t="s">
        <v>2237</v>
      </c>
      <c r="C26" s="357" t="s">
        <v>89</v>
      </c>
      <c r="D26" s="354">
        <v>1</v>
      </c>
      <c r="E26" s="1580">
        <v>0</v>
      </c>
      <c r="F26" s="483">
        <f t="shared" si="0"/>
        <v>0</v>
      </c>
      <c r="G26" s="2031"/>
      <c r="H26" s="2032"/>
      <c r="I26" s="2041"/>
    </row>
    <row r="27" spans="1:9" ht="30" customHeight="1">
      <c r="A27" s="1792" t="s">
        <v>1677</v>
      </c>
      <c r="B27" s="1774" t="s">
        <v>210</v>
      </c>
      <c r="C27" s="357" t="s">
        <v>89</v>
      </c>
      <c r="D27" s="505">
        <v>1</v>
      </c>
      <c r="E27" s="1580">
        <v>0</v>
      </c>
      <c r="F27" s="483">
        <f t="shared" si="0"/>
        <v>0</v>
      </c>
      <c r="G27" s="2033"/>
      <c r="H27" s="2031"/>
      <c r="I27" s="2034"/>
    </row>
    <row r="28" spans="1:9" ht="30" customHeight="1">
      <c r="A28" s="1793" t="s">
        <v>1678</v>
      </c>
      <c r="B28" s="482" t="s">
        <v>2013</v>
      </c>
      <c r="C28" s="357" t="s">
        <v>89</v>
      </c>
      <c r="D28" s="505">
        <v>1</v>
      </c>
      <c r="E28" s="1580">
        <v>0</v>
      </c>
      <c r="F28" s="483">
        <f>ROUND((E28*D28),0)</f>
        <v>0</v>
      </c>
      <c r="G28" s="2033"/>
      <c r="H28" s="2031"/>
      <c r="I28" s="2034"/>
    </row>
    <row r="29" spans="1:9" ht="30" customHeight="1">
      <c r="A29" s="1793" t="s">
        <v>1679</v>
      </c>
      <c r="B29" s="1551" t="s">
        <v>1974</v>
      </c>
      <c r="C29" s="357" t="s">
        <v>89</v>
      </c>
      <c r="D29" s="505">
        <v>1</v>
      </c>
      <c r="E29" s="1580">
        <v>0</v>
      </c>
      <c r="F29" s="483">
        <f>ROUND((E29*D29),0)</f>
        <v>0</v>
      </c>
      <c r="G29" s="2031"/>
      <c r="H29" s="2032"/>
      <c r="I29" s="2000"/>
    </row>
    <row r="30" spans="1:9" ht="30" customHeight="1">
      <c r="A30" s="1793" t="s">
        <v>1680</v>
      </c>
      <c r="B30" s="1551" t="s">
        <v>1973</v>
      </c>
      <c r="C30" s="357" t="s">
        <v>89</v>
      </c>
      <c r="D30" s="505">
        <v>1</v>
      </c>
      <c r="E30" s="1580">
        <v>0</v>
      </c>
      <c r="F30" s="483">
        <f>ROUND((E30*D30),0)</f>
        <v>0</v>
      </c>
      <c r="G30" s="2031"/>
      <c r="H30" s="2032"/>
      <c r="I30" s="2000"/>
    </row>
    <row r="31" spans="1:9" ht="30" customHeight="1">
      <c r="A31" s="1793" t="s">
        <v>1643</v>
      </c>
      <c r="B31" s="1710" t="s">
        <v>632</v>
      </c>
      <c r="C31" s="357" t="s">
        <v>89</v>
      </c>
      <c r="D31" s="505">
        <v>1</v>
      </c>
      <c r="E31" s="1580">
        <v>0</v>
      </c>
      <c r="F31" s="483">
        <f>ROUND((E31*D31),0)</f>
        <v>0</v>
      </c>
      <c r="G31" s="1711"/>
      <c r="H31" s="1712"/>
      <c r="I31" s="1709"/>
    </row>
    <row r="32" spans="1:9" ht="30" customHeight="1">
      <c r="A32" s="1793" t="s">
        <v>1681</v>
      </c>
      <c r="B32" s="451" t="s">
        <v>681</v>
      </c>
      <c r="C32" s="357" t="s">
        <v>89</v>
      </c>
      <c r="D32" s="505">
        <v>1</v>
      </c>
      <c r="E32" s="1580">
        <v>0</v>
      </c>
      <c r="F32" s="483">
        <f>ROUND((E32*D32),0)</f>
        <v>0</v>
      </c>
      <c r="G32" s="2033"/>
      <c r="H32" s="2031"/>
      <c r="I32" s="2034"/>
    </row>
    <row r="33" spans="1:11" ht="20.100000000000001" customHeight="1">
      <c r="A33" s="2069" t="s">
        <v>87</v>
      </c>
      <c r="B33" s="2070"/>
      <c r="C33" s="2070"/>
      <c r="D33" s="2070"/>
      <c r="E33" s="2071"/>
      <c r="F33" s="479">
        <f>SUM(F10:F32)</f>
        <v>0</v>
      </c>
      <c r="G33" s="2051"/>
      <c r="H33" s="2052"/>
      <c r="I33" s="2053"/>
    </row>
    <row r="34" spans="1:11" ht="30" customHeight="1">
      <c r="A34" s="1793" t="s">
        <v>1682</v>
      </c>
      <c r="B34" s="409" t="s">
        <v>146</v>
      </c>
      <c r="C34" s="351" t="s">
        <v>89</v>
      </c>
      <c r="D34" s="486">
        <v>1</v>
      </c>
      <c r="E34" s="1580">
        <v>0</v>
      </c>
      <c r="F34" s="483">
        <f>ROUND((E34*D34),0)</f>
        <v>0</v>
      </c>
      <c r="G34" s="2033"/>
      <c r="H34" s="2031"/>
      <c r="I34" s="2034"/>
    </row>
    <row r="35" spans="1:11" ht="30" customHeight="1">
      <c r="A35" s="1793" t="s">
        <v>1683</v>
      </c>
      <c r="B35" s="409" t="s">
        <v>85</v>
      </c>
      <c r="C35" s="351" t="s">
        <v>89</v>
      </c>
      <c r="D35" s="486">
        <v>1</v>
      </c>
      <c r="E35" s="354">
        <f>F55</f>
        <v>0</v>
      </c>
      <c r="F35" s="483">
        <f>ROUND((E35*D35),0)</f>
        <v>0</v>
      </c>
      <c r="G35" s="2048" t="s">
        <v>624</v>
      </c>
      <c r="H35" s="2049"/>
      <c r="I35" s="2050"/>
    </row>
    <row r="36" spans="1:11" ht="30" customHeight="1">
      <c r="A36" s="1793" t="s">
        <v>1684</v>
      </c>
      <c r="B36" s="1476" t="s">
        <v>1818</v>
      </c>
      <c r="C36" s="357" t="s">
        <v>89</v>
      </c>
      <c r="D36" s="1326">
        <v>1</v>
      </c>
      <c r="E36" s="1582">
        <v>0</v>
      </c>
      <c r="F36" s="357">
        <f>ROUND((E36*D36),0)</f>
        <v>0</v>
      </c>
      <c r="G36" s="2046"/>
      <c r="H36" s="2075"/>
      <c r="I36" s="2076"/>
    </row>
    <row r="37" spans="1:11" ht="30" customHeight="1">
      <c r="A37" s="1793" t="s">
        <v>1975</v>
      </c>
      <c r="B37" s="1415" t="s">
        <v>340</v>
      </c>
      <c r="C37" s="357" t="s">
        <v>89</v>
      </c>
      <c r="D37" s="487" t="s">
        <v>948</v>
      </c>
      <c r="E37" s="1585">
        <v>0</v>
      </c>
      <c r="F37" s="354">
        <f>ROUND(E37*F33,0)</f>
        <v>0</v>
      </c>
      <c r="G37" s="2033"/>
      <c r="H37" s="2031"/>
      <c r="I37" s="2034"/>
    </row>
    <row r="38" spans="1:11" ht="30" customHeight="1">
      <c r="A38" s="1793" t="s">
        <v>1976</v>
      </c>
      <c r="B38" s="484" t="s">
        <v>98</v>
      </c>
      <c r="C38" s="357" t="s">
        <v>89</v>
      </c>
      <c r="D38" s="487" t="s">
        <v>948</v>
      </c>
      <c r="E38" s="1585">
        <v>0</v>
      </c>
      <c r="F38" s="354">
        <f>ROUND(E38*F33,0)</f>
        <v>0</v>
      </c>
      <c r="G38" s="2061"/>
      <c r="H38" s="2062"/>
      <c r="I38" s="2063"/>
    </row>
    <row r="39" spans="1:11" ht="30" customHeight="1">
      <c r="A39" s="1793" t="s">
        <v>2014</v>
      </c>
      <c r="B39" s="1426" t="s">
        <v>189</v>
      </c>
      <c r="C39" s="357" t="s">
        <v>89</v>
      </c>
      <c r="D39" s="506" t="s">
        <v>948</v>
      </c>
      <c r="E39" s="1585">
        <v>0</v>
      </c>
      <c r="F39" s="354">
        <f>ROUND(E39*F33,0)</f>
        <v>0</v>
      </c>
      <c r="G39" s="2033"/>
      <c r="H39" s="2031"/>
      <c r="I39" s="2034"/>
    </row>
    <row r="40" spans="1:11" ht="20.100000000000001" customHeight="1">
      <c r="A40" s="2072" t="s">
        <v>761</v>
      </c>
      <c r="B40" s="2073"/>
      <c r="C40" s="2073"/>
      <c r="D40" s="2073"/>
      <c r="E40" s="2074"/>
      <c r="F40" s="478">
        <f>SUM(F34:F39)</f>
        <v>0</v>
      </c>
      <c r="G40" s="2051"/>
      <c r="H40" s="2052"/>
      <c r="I40" s="2053"/>
    </row>
    <row r="41" spans="1:11" ht="30" customHeight="1">
      <c r="A41" s="1423" t="s">
        <v>2282</v>
      </c>
      <c r="B41" s="409" t="s">
        <v>81</v>
      </c>
      <c r="C41" s="351" t="s">
        <v>89</v>
      </c>
      <c r="D41" s="507" t="s">
        <v>948</v>
      </c>
      <c r="E41" s="1586">
        <v>0</v>
      </c>
      <c r="F41" s="354">
        <f>ROUND(E41*(F40+F33),0)</f>
        <v>0</v>
      </c>
      <c r="G41" s="2033"/>
      <c r="H41" s="2031"/>
      <c r="I41" s="2034"/>
    </row>
    <row r="42" spans="1:11" ht="20.100000000000001" customHeight="1" thickBot="1">
      <c r="A42" s="2066" t="s">
        <v>1685</v>
      </c>
      <c r="B42" s="2067"/>
      <c r="C42" s="2067"/>
      <c r="D42" s="2067"/>
      <c r="E42" s="2068"/>
      <c r="F42" s="477">
        <f>SUM(F33+F40+F41)</f>
        <v>0</v>
      </c>
      <c r="G42" s="2058"/>
      <c r="H42" s="2059"/>
      <c r="I42" s="2060"/>
    </row>
    <row r="43" spans="1:11" s="522" customFormat="1" ht="12.75" customHeight="1">
      <c r="A43" s="519"/>
      <c r="B43" s="519"/>
      <c r="C43" s="519"/>
      <c r="D43" s="519"/>
      <c r="E43" s="519"/>
      <c r="F43" s="520"/>
      <c r="G43" s="521"/>
      <c r="H43" s="521"/>
    </row>
    <row r="44" spans="1:11" ht="13.8" thickBot="1"/>
    <row r="45" spans="1:11" s="412" customFormat="1" ht="36.75" customHeight="1" thickBot="1">
      <c r="A45" s="2077" t="s">
        <v>85</v>
      </c>
      <c r="B45" s="2078"/>
      <c r="C45" s="433" t="s">
        <v>91</v>
      </c>
      <c r="D45" s="433" t="s">
        <v>113</v>
      </c>
      <c r="E45" s="433" t="s">
        <v>776</v>
      </c>
      <c r="F45" s="433" t="s">
        <v>114</v>
      </c>
      <c r="G45" s="1563" t="s">
        <v>184</v>
      </c>
      <c r="H45" s="1563" t="s">
        <v>620</v>
      </c>
      <c r="I45" s="434" t="s">
        <v>621</v>
      </c>
    </row>
    <row r="46" spans="1:11" ht="19.5" customHeight="1">
      <c r="A46" s="2064" t="s">
        <v>259</v>
      </c>
      <c r="B46" s="2065"/>
      <c r="C46" s="500" t="s">
        <v>157</v>
      </c>
      <c r="D46" s="1584">
        <v>0</v>
      </c>
      <c r="E46" s="1584">
        <v>0</v>
      </c>
      <c r="F46" s="500">
        <f t="shared" ref="F46:F51" si="2">E46*D46</f>
        <v>0</v>
      </c>
      <c r="G46" s="1566"/>
      <c r="H46" s="1562"/>
      <c r="I46" s="1588">
        <v>0</v>
      </c>
      <c r="J46" s="526"/>
      <c r="K46" s="5"/>
    </row>
    <row r="47" spans="1:11" ht="19.5" customHeight="1">
      <c r="A47" s="2056" t="s">
        <v>177</v>
      </c>
      <c r="B47" s="2057"/>
      <c r="C47" s="351" t="s">
        <v>157</v>
      </c>
      <c r="D47" s="1580">
        <v>0</v>
      </c>
      <c r="E47" s="1580">
        <v>0</v>
      </c>
      <c r="F47" s="351">
        <f t="shared" si="2"/>
        <v>0</v>
      </c>
      <c r="G47" s="1566"/>
      <c r="H47" s="527"/>
      <c r="I47" s="1589">
        <v>0</v>
      </c>
      <c r="J47" s="526"/>
      <c r="K47" s="5"/>
    </row>
    <row r="48" spans="1:11" ht="19.5" customHeight="1">
      <c r="A48" s="2056" t="s">
        <v>178</v>
      </c>
      <c r="B48" s="2057"/>
      <c r="C48" s="351" t="s">
        <v>157</v>
      </c>
      <c r="D48" s="1580">
        <v>0</v>
      </c>
      <c r="E48" s="1580">
        <v>0</v>
      </c>
      <c r="F48" s="351">
        <f t="shared" si="2"/>
        <v>0</v>
      </c>
      <c r="G48" s="1566"/>
      <c r="H48" s="527"/>
      <c r="I48" s="1589">
        <v>0</v>
      </c>
      <c r="J48" s="526"/>
      <c r="K48" s="5"/>
    </row>
    <row r="49" spans="1:11" ht="19.5" customHeight="1">
      <c r="A49" s="2056" t="s">
        <v>179</v>
      </c>
      <c r="B49" s="2057"/>
      <c r="C49" s="351" t="s">
        <v>157</v>
      </c>
      <c r="D49" s="1580">
        <v>0</v>
      </c>
      <c r="E49" s="1580">
        <v>0</v>
      </c>
      <c r="F49" s="351">
        <f t="shared" si="2"/>
        <v>0</v>
      </c>
      <c r="G49" s="1566"/>
      <c r="H49" s="527"/>
      <c r="I49" s="1589">
        <v>0</v>
      </c>
      <c r="J49" s="526"/>
      <c r="K49" s="5"/>
    </row>
    <row r="50" spans="1:11" ht="19.5" customHeight="1">
      <c r="A50" s="2056" t="s">
        <v>914</v>
      </c>
      <c r="B50" s="2057"/>
      <c r="C50" s="351" t="s">
        <v>157</v>
      </c>
      <c r="D50" s="1580">
        <v>0</v>
      </c>
      <c r="E50" s="1580">
        <v>0</v>
      </c>
      <c r="F50" s="351">
        <f t="shared" si="2"/>
        <v>0</v>
      </c>
      <c r="G50" s="1566"/>
      <c r="H50" s="527"/>
      <c r="I50" s="1589">
        <v>0</v>
      </c>
      <c r="J50" s="526"/>
      <c r="K50" s="5"/>
    </row>
    <row r="51" spans="1:11" ht="19.5" customHeight="1">
      <c r="A51" s="2056" t="s">
        <v>260</v>
      </c>
      <c r="B51" s="2057"/>
      <c r="C51" s="351" t="s">
        <v>157</v>
      </c>
      <c r="D51" s="1580">
        <v>0</v>
      </c>
      <c r="E51" s="1580">
        <v>0</v>
      </c>
      <c r="F51" s="351">
        <f t="shared" si="2"/>
        <v>0</v>
      </c>
      <c r="G51" s="1566"/>
      <c r="H51" s="527"/>
      <c r="I51" s="1589">
        <v>0</v>
      </c>
      <c r="J51" s="526"/>
      <c r="K51" s="5"/>
    </row>
    <row r="52" spans="1:11" ht="19.5" customHeight="1" thickBot="1">
      <c r="A52" s="2079" t="s">
        <v>267</v>
      </c>
      <c r="B52" s="2080"/>
      <c r="C52" s="529"/>
      <c r="D52" s="529"/>
      <c r="E52" s="529"/>
      <c r="F52" s="503">
        <f>SUM(F46:F51)</f>
        <v>0</v>
      </c>
      <c r="G52" s="528"/>
      <c r="H52" s="1564"/>
      <c r="I52" s="508">
        <f>SUM(I46:I51)</f>
        <v>0</v>
      </c>
      <c r="J52" s="526"/>
      <c r="K52" s="5"/>
    </row>
    <row r="53" spans="1:11" ht="19.5" customHeight="1" thickTop="1">
      <c r="A53" s="2054" t="s">
        <v>931</v>
      </c>
      <c r="B53" s="2055"/>
      <c r="C53" s="500" t="s">
        <v>157</v>
      </c>
      <c r="D53" s="1584">
        <v>0</v>
      </c>
      <c r="E53" s="1584">
        <v>0</v>
      </c>
      <c r="F53" s="500">
        <f>E53*D53</f>
        <v>0</v>
      </c>
      <c r="G53" s="2085" t="s">
        <v>1591</v>
      </c>
      <c r="H53" s="2086"/>
      <c r="I53" s="447" t="s">
        <v>1199</v>
      </c>
      <c r="J53" s="526"/>
      <c r="K53" s="5"/>
    </row>
    <row r="54" spans="1:11" ht="19.5" customHeight="1" thickBot="1">
      <c r="A54" s="2083" t="s">
        <v>174</v>
      </c>
      <c r="B54" s="2084"/>
      <c r="C54" s="504" t="s">
        <v>157</v>
      </c>
      <c r="D54" s="1587">
        <v>0</v>
      </c>
      <c r="E54" s="1587">
        <v>0</v>
      </c>
      <c r="F54" s="504">
        <f>E54*D54</f>
        <v>0</v>
      </c>
      <c r="G54" s="2087" t="s">
        <v>1592</v>
      </c>
      <c r="H54" s="2088"/>
      <c r="I54" s="448" t="s">
        <v>1199</v>
      </c>
      <c r="J54" s="526"/>
      <c r="K54" s="5"/>
    </row>
    <row r="55" spans="1:11" ht="19.5" customHeight="1" thickTop="1" thickBot="1">
      <c r="A55" s="2081" t="s">
        <v>175</v>
      </c>
      <c r="B55" s="2082"/>
      <c r="C55" s="531"/>
      <c r="D55" s="531"/>
      <c r="E55" s="531"/>
      <c r="F55" s="501">
        <f>SUM(F52:F54)</f>
        <v>0</v>
      </c>
      <c r="G55" s="532" t="s">
        <v>1603</v>
      </c>
      <c r="H55" s="1565"/>
      <c r="I55" s="509">
        <f>I52</f>
        <v>0</v>
      </c>
      <c r="J55" s="533"/>
      <c r="K55" s="534"/>
    </row>
    <row r="56" spans="1:11">
      <c r="A56" s="5"/>
      <c r="B56" s="512"/>
      <c r="F56" s="535" t="s">
        <v>2284</v>
      </c>
      <c r="I56" s="535" t="s">
        <v>1593</v>
      </c>
    </row>
  </sheetData>
  <mergeCells count="58">
    <mergeCell ref="G37:I37"/>
    <mergeCell ref="A45:B45"/>
    <mergeCell ref="A52:B52"/>
    <mergeCell ref="A55:B55"/>
    <mergeCell ref="A50:B50"/>
    <mergeCell ref="A49:B49"/>
    <mergeCell ref="A48:B48"/>
    <mergeCell ref="A54:B54"/>
    <mergeCell ref="G53:H53"/>
    <mergeCell ref="G54:H54"/>
    <mergeCell ref="G35:I35"/>
    <mergeCell ref="G34:I34"/>
    <mergeCell ref="G33:I33"/>
    <mergeCell ref="A53:B53"/>
    <mergeCell ref="A51:B51"/>
    <mergeCell ref="G42:I42"/>
    <mergeCell ref="G41:I41"/>
    <mergeCell ref="G40:I40"/>
    <mergeCell ref="G39:I39"/>
    <mergeCell ref="G38:I38"/>
    <mergeCell ref="A47:B47"/>
    <mergeCell ref="A46:B46"/>
    <mergeCell ref="A42:E42"/>
    <mergeCell ref="A33:E33"/>
    <mergeCell ref="A40:E40"/>
    <mergeCell ref="G36:I36"/>
    <mergeCell ref="G9:I9"/>
    <mergeCell ref="G19:I19"/>
    <mergeCell ref="G18:I18"/>
    <mergeCell ref="G17:I17"/>
    <mergeCell ref="G16:I16"/>
    <mergeCell ref="G15:I15"/>
    <mergeCell ref="G10:I10"/>
    <mergeCell ref="G11:I11"/>
    <mergeCell ref="G32:I32"/>
    <mergeCell ref="G28:I28"/>
    <mergeCell ref="G27:I27"/>
    <mergeCell ref="G25:I25"/>
    <mergeCell ref="G24:I24"/>
    <mergeCell ref="G29:I29"/>
    <mergeCell ref="G30:I30"/>
    <mergeCell ref="G26:I26"/>
    <mergeCell ref="G21:I21"/>
    <mergeCell ref="G23:I23"/>
    <mergeCell ref="G22:I22"/>
    <mergeCell ref="G20:I20"/>
    <mergeCell ref="A4:B4"/>
    <mergeCell ref="C4:F4"/>
    <mergeCell ref="G4:I4"/>
    <mergeCell ref="A5:B5"/>
    <mergeCell ref="C5:F5"/>
    <mergeCell ref="G5:I5"/>
    <mergeCell ref="A6:B6"/>
    <mergeCell ref="C6:F6"/>
    <mergeCell ref="G6:I6"/>
    <mergeCell ref="G14:I14"/>
    <mergeCell ref="G13:I13"/>
    <mergeCell ref="G12:I12"/>
  </mergeCells>
  <phoneticPr fontId="0" type="noConversion"/>
  <dataValidations disablePrompts="1" count="1">
    <dataValidation type="list" allowBlank="1" showInputMessage="1" showErrorMessage="1" sqref="H46:H51" xr:uid="{00000000-0002-0000-0F00-000000000000}">
      <formula1>yesno</formula1>
    </dataValidation>
  </dataValidations>
  <printOptions horizontalCentered="1"/>
  <pageMargins left="0.5" right="0.5" top="1" bottom="1" header="0.5" footer="0.5"/>
  <pageSetup scale="53" fitToHeight="0" orientation="landscape" horizontalDpi="4294967292" verticalDpi="300" r:id="rId1"/>
  <headerFooter alignWithMargins="0">
    <oddHeader>&amp;C&amp;"Arial,Bold"&amp;12&amp;UProject Activity 6a: Drainage Analysis</oddHeader>
    <oddFooter>&amp;L&amp;F
&amp;A&amp;C&amp;P of &amp;N&amp;R&amp;D</oddFooter>
  </headerFooter>
  <rowBreaks count="1" manualBreakCount="1">
    <brk id="24" max="6"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22"/>
  <sheetViews>
    <sheetView showRuler="0" view="pageBreakPreview" zoomScaleNormal="85" zoomScaleSheetLayoutView="100" workbookViewId="0"/>
  </sheetViews>
  <sheetFormatPr defaultColWidth="9.109375" defaultRowHeight="13.2"/>
  <cols>
    <col min="1" max="1" width="6.33203125" style="537" customWidth="1"/>
    <col min="2" max="2" width="50.6640625" style="537" customWidth="1"/>
    <col min="3" max="7" width="12.6640625" style="537" customWidth="1"/>
    <col min="8" max="8" width="100.6640625" style="537" customWidth="1"/>
    <col min="9" max="16384" width="9.109375" style="537"/>
  </cols>
  <sheetData>
    <row r="1" spans="1:8" ht="20.100000000000001" customHeight="1">
      <c r="A1" s="539" t="s">
        <v>641</v>
      </c>
      <c r="H1" s="1339" t="str">
        <f>'Project Information'!$B$3</f>
        <v>Enter project name &amp; description</v>
      </c>
    </row>
    <row r="2" spans="1:8" ht="20.100000000000001" customHeight="1">
      <c r="H2" s="1339" t="str">
        <f>'Project Information'!$B$1</f>
        <v>999999-1-32-01</v>
      </c>
    </row>
    <row r="3" spans="1:8" s="361" customFormat="1" ht="14.4" thickBot="1">
      <c r="A3" s="472"/>
      <c r="B3" s="473"/>
      <c r="C3" s="474"/>
      <c r="D3" s="474"/>
      <c r="E3" s="474"/>
      <c r="F3" s="474"/>
      <c r="G3" s="474"/>
      <c r="H3" s="474"/>
    </row>
    <row r="4" spans="1:8" s="361" customFormat="1" ht="28.5" customHeight="1" thickBot="1">
      <c r="A4" s="1887" t="s">
        <v>1583</v>
      </c>
      <c r="B4" s="1888"/>
      <c r="C4" s="1889" t="s">
        <v>1584</v>
      </c>
      <c r="D4" s="1889"/>
      <c r="E4" s="1889"/>
      <c r="F4" s="1889"/>
      <c r="G4" s="2008" t="s">
        <v>1585</v>
      </c>
      <c r="H4" s="2036"/>
    </row>
    <row r="5" spans="1:8" s="361" customFormat="1" ht="28.5" customHeight="1">
      <c r="A5" s="2090" t="s">
        <v>1587</v>
      </c>
      <c r="B5" s="2091"/>
      <c r="C5" s="1892"/>
      <c r="D5" s="1892"/>
      <c r="E5" s="1892"/>
      <c r="F5" s="1892"/>
      <c r="G5" s="2011"/>
      <c r="H5" s="2038"/>
    </row>
    <row r="6" spans="1:8" s="361" customFormat="1" ht="28.5" customHeight="1" thickBot="1">
      <c r="A6" s="2092" t="s">
        <v>1586</v>
      </c>
      <c r="B6" s="2093"/>
      <c r="C6" s="1866"/>
      <c r="D6" s="1866"/>
      <c r="E6" s="1866"/>
      <c r="F6" s="1866"/>
      <c r="G6" s="2014"/>
      <c r="H6" s="2040"/>
    </row>
    <row r="7" spans="1:8" s="361" customFormat="1" ht="15.6">
      <c r="A7" s="1373" t="s">
        <v>1620</v>
      </c>
      <c r="B7" s="414"/>
    </row>
    <row r="8" spans="1:8" s="361" customFormat="1" ht="15" customHeight="1">
      <c r="A8" s="1373"/>
      <c r="B8" s="414"/>
    </row>
    <row r="9" spans="1:8" s="412" customFormat="1" ht="48" customHeight="1">
      <c r="A9" s="542" t="s">
        <v>82</v>
      </c>
      <c r="B9" s="543" t="s">
        <v>211</v>
      </c>
      <c r="C9" s="494" t="s">
        <v>1621</v>
      </c>
      <c r="D9" s="494" t="s">
        <v>91</v>
      </c>
      <c r="E9" s="494" t="s">
        <v>1318</v>
      </c>
      <c r="F9" s="494" t="s">
        <v>1319</v>
      </c>
      <c r="G9" s="494" t="s">
        <v>114</v>
      </c>
      <c r="H9" s="543" t="s">
        <v>184</v>
      </c>
    </row>
    <row r="10" spans="1:8" ht="30" customHeight="1">
      <c r="A10" s="1433" t="s">
        <v>1689</v>
      </c>
      <c r="B10" s="1386" t="s">
        <v>1261</v>
      </c>
      <c r="C10" s="540"/>
      <c r="D10" s="544" t="s">
        <v>111</v>
      </c>
      <c r="E10" s="1590">
        <v>0</v>
      </c>
      <c r="F10" s="1590">
        <v>0</v>
      </c>
      <c r="G10" s="545">
        <f t="shared" ref="G10:G18" si="0">(ROUND((F10*E10),0))</f>
        <v>0</v>
      </c>
      <c r="H10" s="540"/>
    </row>
    <row r="11" spans="1:8" ht="30" customHeight="1">
      <c r="A11" s="1433" t="s">
        <v>1690</v>
      </c>
      <c r="B11" s="1386" t="s">
        <v>407</v>
      </c>
      <c r="C11" s="540"/>
      <c r="D11" s="544" t="s">
        <v>111</v>
      </c>
      <c r="E11" s="1590">
        <v>0</v>
      </c>
      <c r="F11" s="1590">
        <v>0</v>
      </c>
      <c r="G11" s="545">
        <f t="shared" si="0"/>
        <v>0</v>
      </c>
      <c r="H11" s="540"/>
    </row>
    <row r="12" spans="1:8" ht="30" customHeight="1">
      <c r="A12" s="1433" t="s">
        <v>1691</v>
      </c>
      <c r="B12" s="1386" t="s">
        <v>2240</v>
      </c>
      <c r="C12" s="540"/>
      <c r="D12" s="544" t="s">
        <v>89</v>
      </c>
      <c r="E12" s="1777">
        <v>1</v>
      </c>
      <c r="F12" s="1590">
        <v>0</v>
      </c>
      <c r="G12" s="545">
        <f t="shared" ref="G12" si="1">(ROUND((F12*E12),0))</f>
        <v>0</v>
      </c>
      <c r="H12" s="540"/>
    </row>
    <row r="13" spans="1:8" ht="30" customHeight="1">
      <c r="A13" s="1790" t="s">
        <v>1692</v>
      </c>
      <c r="B13" s="1386" t="s">
        <v>107</v>
      </c>
      <c r="C13" s="540"/>
      <c r="D13" s="544" t="s">
        <v>111</v>
      </c>
      <c r="E13" s="1590">
        <v>0</v>
      </c>
      <c r="F13" s="1590">
        <v>0</v>
      </c>
      <c r="G13" s="545">
        <f t="shared" si="0"/>
        <v>0</v>
      </c>
      <c r="H13" s="540"/>
    </row>
    <row r="14" spans="1:8" ht="30" customHeight="1">
      <c r="A14" s="1790" t="s">
        <v>1693</v>
      </c>
      <c r="B14" s="1386" t="s">
        <v>248</v>
      </c>
      <c r="C14" s="540"/>
      <c r="D14" s="544" t="s">
        <v>157</v>
      </c>
      <c r="E14" s="1590">
        <v>0</v>
      </c>
      <c r="F14" s="1590">
        <v>0</v>
      </c>
      <c r="G14" s="545">
        <f t="shared" si="0"/>
        <v>0</v>
      </c>
      <c r="H14" s="540"/>
    </row>
    <row r="15" spans="1:8" ht="30" customHeight="1">
      <c r="A15" s="1790" t="s">
        <v>1694</v>
      </c>
      <c r="B15" s="1386" t="s">
        <v>2171</v>
      </c>
      <c r="C15" s="540"/>
      <c r="D15" s="544" t="s">
        <v>111</v>
      </c>
      <c r="E15" s="1590">
        <v>0</v>
      </c>
      <c r="F15" s="1590">
        <v>0</v>
      </c>
      <c r="G15" s="545">
        <f t="shared" si="0"/>
        <v>0</v>
      </c>
      <c r="H15" s="540"/>
    </row>
    <row r="16" spans="1:8" ht="30" customHeight="1">
      <c r="A16" s="1790" t="s">
        <v>1695</v>
      </c>
      <c r="B16" s="1386" t="s">
        <v>108</v>
      </c>
      <c r="C16" s="540"/>
      <c r="D16" s="544" t="s">
        <v>157</v>
      </c>
      <c r="E16" s="1590">
        <v>0</v>
      </c>
      <c r="F16" s="1590">
        <v>0</v>
      </c>
      <c r="G16" s="545">
        <f t="shared" si="0"/>
        <v>0</v>
      </c>
      <c r="H16" s="540"/>
    </row>
    <row r="17" spans="1:9" s="412" customFormat="1" ht="30" customHeight="1">
      <c r="A17" s="1790" t="s">
        <v>1696</v>
      </c>
      <c r="B17" s="1415" t="s">
        <v>2172</v>
      </c>
      <c r="C17" s="1374"/>
      <c r="D17" s="357" t="s">
        <v>111</v>
      </c>
      <c r="E17" s="1582">
        <v>0</v>
      </c>
      <c r="F17" s="1582">
        <v>0</v>
      </c>
      <c r="G17" s="360">
        <f t="shared" si="0"/>
        <v>0</v>
      </c>
      <c r="H17" s="1385"/>
    </row>
    <row r="18" spans="1:9" ht="30" customHeight="1">
      <c r="A18" s="1790" t="s">
        <v>1697</v>
      </c>
      <c r="B18" s="1386" t="s">
        <v>2173</v>
      </c>
      <c r="C18" s="540"/>
      <c r="D18" s="544" t="s">
        <v>111</v>
      </c>
      <c r="E18" s="1590">
        <v>0</v>
      </c>
      <c r="F18" s="1590">
        <v>0</v>
      </c>
      <c r="G18" s="545">
        <f t="shared" si="0"/>
        <v>0</v>
      </c>
      <c r="H18" s="540"/>
    </row>
    <row r="19" spans="1:9" ht="20.100000000000001" customHeight="1">
      <c r="A19" s="2089" t="s">
        <v>1594</v>
      </c>
      <c r="B19" s="2089"/>
      <c r="C19" s="2089"/>
      <c r="D19" s="2089"/>
      <c r="E19" s="2089"/>
      <c r="F19" s="2089"/>
      <c r="G19" s="552">
        <f>SUM(G10:G18)</f>
        <v>0</v>
      </c>
      <c r="H19" s="553"/>
      <c r="I19" s="538"/>
    </row>
    <row r="20" spans="1:9" ht="30" customHeight="1">
      <c r="A20" s="1791" t="s">
        <v>1698</v>
      </c>
      <c r="B20" s="555" t="s">
        <v>340</v>
      </c>
      <c r="C20" s="555"/>
      <c r="D20" s="547" t="s">
        <v>89</v>
      </c>
      <c r="E20" s="547" t="s">
        <v>948</v>
      </c>
      <c r="F20" s="1591">
        <v>0</v>
      </c>
      <c r="G20" s="546">
        <f>ROUND(F20*G19,0)</f>
        <v>0</v>
      </c>
      <c r="H20" s="541"/>
    </row>
    <row r="21" spans="1:9" ht="30" customHeight="1">
      <c r="A21" s="1791" t="s">
        <v>1699</v>
      </c>
      <c r="B21" s="555" t="s">
        <v>189</v>
      </c>
      <c r="C21" s="555"/>
      <c r="D21" s="547" t="s">
        <v>89</v>
      </c>
      <c r="E21" s="547" t="s">
        <v>948</v>
      </c>
      <c r="F21" s="1591">
        <v>0</v>
      </c>
      <c r="G21" s="546">
        <f>ROUND(F21*G19,0)</f>
        <v>0</v>
      </c>
      <c r="H21" s="541"/>
    </row>
    <row r="22" spans="1:9" ht="20.100000000000001" customHeight="1">
      <c r="A22" s="2089" t="s">
        <v>1595</v>
      </c>
      <c r="B22" s="2089"/>
      <c r="C22" s="2089"/>
      <c r="D22" s="2089"/>
      <c r="E22" s="2089"/>
      <c r="F22" s="2089"/>
      <c r="G22" s="552">
        <f>SUM(G19:G21)</f>
        <v>0</v>
      </c>
      <c r="H22" s="554"/>
      <c r="I22" s="538"/>
    </row>
  </sheetData>
  <mergeCells count="11">
    <mergeCell ref="A19:F19"/>
    <mergeCell ref="A22:F22"/>
    <mergeCell ref="A4:B4"/>
    <mergeCell ref="C4:F4"/>
    <mergeCell ref="G4:H4"/>
    <mergeCell ref="A5:B5"/>
    <mergeCell ref="C5:F5"/>
    <mergeCell ref="G5:H5"/>
    <mergeCell ref="A6:B6"/>
    <mergeCell ref="C6:F6"/>
    <mergeCell ref="G6:H6"/>
  </mergeCells>
  <printOptions horizontalCentered="1"/>
  <pageMargins left="0.5" right="0.5" top="1" bottom="1" header="0.5" footer="0.5"/>
  <pageSetup scale="58" fitToHeight="3" orientation="landscape" horizontalDpi="4294967292" r:id="rId1"/>
  <headerFooter alignWithMargins="0">
    <oddHeader>&amp;C&amp;"Arial,Bold"&amp;14&amp;U&amp;A</oddHeader>
    <oddFooter>&amp;L&amp;F
&amp;A&amp;CPage &amp;P of &amp;N&amp;R&amp;D</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42"/>
  <sheetViews>
    <sheetView zoomScaleNormal="100" zoomScaleSheetLayoutView="100" workbookViewId="0"/>
  </sheetViews>
  <sheetFormatPr defaultColWidth="9.109375" defaultRowHeight="13.2"/>
  <cols>
    <col min="1" max="1" width="118.33203125" style="366" customWidth="1"/>
    <col min="2" max="16384" width="9.109375" style="365"/>
  </cols>
  <sheetData>
    <row r="1" spans="1:14">
      <c r="A1" s="899" t="s">
        <v>1340</v>
      </c>
    </row>
    <row r="2" spans="1:14">
      <c r="N2" s="365" t="s">
        <v>440</v>
      </c>
    </row>
    <row r="3" spans="1:14" ht="79.2">
      <c r="A3" s="366" t="s">
        <v>1341</v>
      </c>
    </row>
    <row r="4" spans="1:14">
      <c r="A4" s="367" t="s">
        <v>1342</v>
      </c>
    </row>
    <row r="6" spans="1:14" ht="39.6">
      <c r="A6" s="366" t="s">
        <v>1343</v>
      </c>
    </row>
    <row r="8" spans="1:14">
      <c r="A8" s="900" t="s">
        <v>1344</v>
      </c>
    </row>
    <row r="9" spans="1:14">
      <c r="A9" s="368"/>
    </row>
    <row r="10" spans="1:14">
      <c r="A10" s="312" t="s">
        <v>1345</v>
      </c>
    </row>
    <row r="11" spans="1:14">
      <c r="A11" s="312" t="s">
        <v>1346</v>
      </c>
    </row>
    <row r="12" spans="1:14">
      <c r="A12" s="312" t="s">
        <v>1347</v>
      </c>
    </row>
    <row r="13" spans="1:14">
      <c r="A13" s="312" t="s">
        <v>1348</v>
      </c>
    </row>
    <row r="14" spans="1:14">
      <c r="A14" s="312" t="s">
        <v>1349</v>
      </c>
    </row>
    <row r="15" spans="1:14">
      <c r="A15" s="312" t="s">
        <v>1350</v>
      </c>
    </row>
    <row r="16" spans="1:14">
      <c r="A16" s="312" t="s">
        <v>1351</v>
      </c>
    </row>
    <row r="17" spans="1:1">
      <c r="A17" s="312" t="s">
        <v>1352</v>
      </c>
    </row>
    <row r="19" spans="1:1">
      <c r="A19" s="900" t="s">
        <v>1291</v>
      </c>
    </row>
    <row r="20" spans="1:1">
      <c r="A20" s="368"/>
    </row>
    <row r="21" spans="1:1">
      <c r="A21" s="312" t="s">
        <v>1353</v>
      </c>
    </row>
    <row r="22" spans="1:1">
      <c r="A22" s="312" t="s">
        <v>1354</v>
      </c>
    </row>
    <row r="23" spans="1:1">
      <c r="A23" s="312" t="s">
        <v>1355</v>
      </c>
    </row>
    <row r="24" spans="1:1">
      <c r="A24" s="312" t="s">
        <v>1356</v>
      </c>
    </row>
    <row r="25" spans="1:1">
      <c r="A25" s="312" t="s">
        <v>1357</v>
      </c>
    </row>
    <row r="26" spans="1:1">
      <c r="A26" s="312" t="s">
        <v>1358</v>
      </c>
    </row>
    <row r="28" spans="1:1">
      <c r="A28" s="900" t="s">
        <v>1303</v>
      </c>
    </row>
    <row r="30" spans="1:1">
      <c r="A30" s="312" t="s">
        <v>1359</v>
      </c>
    </row>
    <row r="31" spans="1:1">
      <c r="A31" s="312" t="s">
        <v>1360</v>
      </c>
    </row>
    <row r="32" spans="1:1">
      <c r="A32" s="312" t="s">
        <v>1361</v>
      </c>
    </row>
    <row r="33" spans="1:1">
      <c r="A33" s="312" t="s">
        <v>1362</v>
      </c>
    </row>
    <row r="34" spans="1:1">
      <c r="A34" s="312" t="s">
        <v>1363</v>
      </c>
    </row>
    <row r="35" spans="1:1">
      <c r="A35" s="312" t="s">
        <v>1364</v>
      </c>
    </row>
    <row r="36" spans="1:1">
      <c r="A36" s="312" t="s">
        <v>1365</v>
      </c>
    </row>
    <row r="37" spans="1:1">
      <c r="A37" s="312" t="s">
        <v>1366</v>
      </c>
    </row>
    <row r="38" spans="1:1">
      <c r="A38" s="312" t="s">
        <v>1367</v>
      </c>
    </row>
    <row r="39" spans="1:1">
      <c r="A39" s="312" t="s">
        <v>1368</v>
      </c>
    </row>
    <row r="40" spans="1:1">
      <c r="A40" s="312" t="s">
        <v>1369</v>
      </c>
    </row>
    <row r="41" spans="1:1">
      <c r="A41" s="313" t="s">
        <v>1370</v>
      </c>
    </row>
    <row r="42" spans="1:1">
      <c r="A42" s="312" t="s">
        <v>1371</v>
      </c>
    </row>
  </sheetData>
  <pageMargins left="0.75" right="0.75" top="1" bottom="1" header="0.5" footer="0.5"/>
  <pageSetup orientation="landscape" r:id="rId1"/>
  <headerFooter alignWithMargins="0">
    <oddFooter>&amp;CPage &amp;P of &amp;N</oddFooter>
  </headerFooter>
  <rowBreaks count="2" manualBreakCount="2">
    <brk id="27" max="16383" man="1"/>
    <brk id="64"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autoPageBreaks="0" fitToPage="1"/>
  </sheetPr>
  <dimension ref="A1:K668"/>
  <sheetViews>
    <sheetView showRuler="0" view="pageBreakPreview" zoomScaleNormal="85" zoomScaleSheetLayoutView="100" workbookViewId="0"/>
  </sheetViews>
  <sheetFormatPr defaultColWidth="9.109375" defaultRowHeight="15.6"/>
  <cols>
    <col min="1" max="1" width="6.33203125" style="562" customWidth="1"/>
    <col min="2" max="2" width="50.6640625" style="563" customWidth="1"/>
    <col min="3" max="5" width="12.6640625" style="557" customWidth="1"/>
    <col min="6" max="6" width="12.6640625" style="558" customWidth="1"/>
    <col min="7" max="7" width="53.33203125" style="558" customWidth="1"/>
    <col min="8" max="8" width="22.33203125" style="559" customWidth="1"/>
    <col min="9" max="9" width="12.6640625" style="557" customWidth="1"/>
    <col min="10" max="10" width="19.109375" style="557" customWidth="1"/>
    <col min="11" max="16384" width="9.109375" style="557"/>
  </cols>
  <sheetData>
    <row r="1" spans="1:9">
      <c r="A1" s="571" t="s">
        <v>641</v>
      </c>
      <c r="B1" s="556"/>
      <c r="H1" s="557"/>
      <c r="I1" s="1339" t="str">
        <f>'Project Information'!$B$3</f>
        <v>Enter project name &amp; description</v>
      </c>
    </row>
    <row r="2" spans="1:9">
      <c r="A2" s="413"/>
      <c r="B2" s="556"/>
      <c r="H2" s="557"/>
      <c r="I2" s="1339" t="str">
        <f>'Project Information'!$B$1</f>
        <v>999999-1-32-01</v>
      </c>
    </row>
    <row r="3" spans="1:9" s="361" customFormat="1" ht="14.4" thickBot="1">
      <c r="A3" s="472"/>
      <c r="B3" s="473"/>
      <c r="C3" s="474"/>
      <c r="D3" s="474"/>
      <c r="E3" s="474"/>
      <c r="F3" s="474"/>
      <c r="G3" s="474"/>
      <c r="H3" s="474"/>
      <c r="I3" s="474"/>
    </row>
    <row r="4" spans="1:9" s="361" customFormat="1" ht="28.5" customHeight="1" thickBot="1">
      <c r="A4" s="1887" t="s">
        <v>1583</v>
      </c>
      <c r="B4" s="1888"/>
      <c r="C4" s="1889" t="s">
        <v>1584</v>
      </c>
      <c r="D4" s="1889"/>
      <c r="E4" s="1889"/>
      <c r="F4" s="1889"/>
      <c r="G4" s="2008" t="s">
        <v>1585</v>
      </c>
      <c r="H4" s="2009"/>
      <c r="I4" s="2010"/>
    </row>
    <row r="5" spans="1:9" s="361" customFormat="1" ht="28.5" customHeight="1">
      <c r="A5" s="1890" t="s">
        <v>1587</v>
      </c>
      <c r="B5" s="1891"/>
      <c r="C5" s="1892"/>
      <c r="D5" s="1892"/>
      <c r="E5" s="1892"/>
      <c r="F5" s="1892"/>
      <c r="G5" s="2011"/>
      <c r="H5" s="2012"/>
      <c r="I5" s="2013"/>
    </row>
    <row r="6" spans="1:9" s="361" customFormat="1" ht="28.5" customHeight="1" thickBot="1">
      <c r="A6" s="1893" t="s">
        <v>1586</v>
      </c>
      <c r="B6" s="1894"/>
      <c r="C6" s="1866"/>
      <c r="D6" s="1866"/>
      <c r="E6" s="1866"/>
      <c r="F6" s="1866"/>
      <c r="G6" s="2014"/>
      <c r="H6" s="2015"/>
      <c r="I6" s="2016"/>
    </row>
    <row r="7" spans="1:9" s="361" customFormat="1">
      <c r="A7" s="1373" t="s">
        <v>1620</v>
      </c>
      <c r="B7" s="414"/>
    </row>
    <row r="8" spans="1:9" s="361" customFormat="1" ht="15" customHeight="1" thickBot="1">
      <c r="A8" s="1373"/>
      <c r="B8" s="414"/>
    </row>
    <row r="9" spans="1:9" ht="48" customHeight="1">
      <c r="A9" s="565" t="s">
        <v>82</v>
      </c>
      <c r="B9" s="410" t="s">
        <v>211</v>
      </c>
      <c r="C9" s="410" t="s">
        <v>91</v>
      </c>
      <c r="D9" s="410" t="s">
        <v>113</v>
      </c>
      <c r="E9" s="410" t="s">
        <v>776</v>
      </c>
      <c r="F9" s="566" t="s">
        <v>114</v>
      </c>
      <c r="G9" s="1647"/>
      <c r="H9" s="2017" t="s">
        <v>184</v>
      </c>
      <c r="I9" s="2101"/>
    </row>
    <row r="10" spans="1:9" ht="30" customHeight="1">
      <c r="A10" s="382">
        <v>7.1</v>
      </c>
      <c r="B10" s="1415" t="s">
        <v>1700</v>
      </c>
      <c r="C10" s="572" t="s">
        <v>89</v>
      </c>
      <c r="D10" s="573" t="s">
        <v>665</v>
      </c>
      <c r="E10" s="1055">
        <f>F30</f>
        <v>0</v>
      </c>
      <c r="F10" s="579">
        <f>ROUND(D10*E10,0)</f>
        <v>0</v>
      </c>
      <c r="G10" s="2096" t="s">
        <v>1652</v>
      </c>
      <c r="H10" s="2097"/>
      <c r="I10" s="2098"/>
    </row>
    <row r="11" spans="1:9" ht="30" customHeight="1">
      <c r="A11" s="574">
        <v>7.2</v>
      </c>
      <c r="B11" s="1414" t="s">
        <v>2017</v>
      </c>
      <c r="C11" s="572" t="s">
        <v>89</v>
      </c>
      <c r="D11" s="573" t="s">
        <v>665</v>
      </c>
      <c r="E11" s="1592">
        <v>0</v>
      </c>
      <c r="F11" s="579">
        <f t="shared" ref="F11:F25" si="0">ROUND(D11*E11,0)</f>
        <v>0</v>
      </c>
      <c r="G11" s="2096"/>
      <c r="H11" s="2099"/>
      <c r="I11" s="2100"/>
    </row>
    <row r="12" spans="1:9" ht="30" customHeight="1">
      <c r="A12" s="382">
        <v>7.3</v>
      </c>
      <c r="B12" s="451" t="s">
        <v>661</v>
      </c>
      <c r="C12" s="572" t="s">
        <v>89</v>
      </c>
      <c r="D12" s="573" t="s">
        <v>665</v>
      </c>
      <c r="E12" s="1592">
        <v>0</v>
      </c>
      <c r="F12" s="579">
        <f t="shared" si="0"/>
        <v>0</v>
      </c>
      <c r="G12" s="2096"/>
      <c r="H12" s="2099"/>
      <c r="I12" s="2100"/>
    </row>
    <row r="13" spans="1:9" ht="30" customHeight="1">
      <c r="A13" s="574">
        <v>7.4</v>
      </c>
      <c r="B13" s="451" t="s">
        <v>1267</v>
      </c>
      <c r="C13" s="572" t="s">
        <v>89</v>
      </c>
      <c r="D13" s="573" t="s">
        <v>665</v>
      </c>
      <c r="E13" s="1592">
        <v>0</v>
      </c>
      <c r="F13" s="579">
        <f t="shared" si="0"/>
        <v>0</v>
      </c>
      <c r="G13" s="2096"/>
      <c r="H13" s="2099"/>
      <c r="I13" s="2100"/>
    </row>
    <row r="14" spans="1:9" ht="30" customHeight="1">
      <c r="A14" s="382">
        <v>7.5</v>
      </c>
      <c r="B14" s="451" t="s">
        <v>222</v>
      </c>
      <c r="C14" s="572" t="s">
        <v>89</v>
      </c>
      <c r="D14" s="573" t="s">
        <v>665</v>
      </c>
      <c r="E14" s="1055">
        <f>F31</f>
        <v>0</v>
      </c>
      <c r="F14" s="579">
        <f t="shared" si="0"/>
        <v>0</v>
      </c>
      <c r="G14" s="2096" t="s">
        <v>1652</v>
      </c>
      <c r="H14" s="2097"/>
      <c r="I14" s="2098"/>
    </row>
    <row r="15" spans="1:9" ht="30" customHeight="1">
      <c r="A15" s="574">
        <v>7.6</v>
      </c>
      <c r="B15" s="451" t="s">
        <v>223</v>
      </c>
      <c r="C15" s="572" t="s">
        <v>89</v>
      </c>
      <c r="D15" s="573" t="s">
        <v>665</v>
      </c>
      <c r="E15" s="1055">
        <f>SUM(F32:F33)</f>
        <v>0</v>
      </c>
      <c r="F15" s="579">
        <f t="shared" si="0"/>
        <v>0</v>
      </c>
      <c r="G15" s="2096" t="s">
        <v>624</v>
      </c>
      <c r="H15" s="2097"/>
      <c r="I15" s="2098"/>
    </row>
    <row r="16" spans="1:9" ht="30" customHeight="1">
      <c r="A16" s="382">
        <v>7.7</v>
      </c>
      <c r="B16" s="451" t="s">
        <v>220</v>
      </c>
      <c r="C16" s="572" t="s">
        <v>89</v>
      </c>
      <c r="D16" s="573" t="s">
        <v>665</v>
      </c>
      <c r="E16" s="1593">
        <v>0</v>
      </c>
      <c r="F16" s="579">
        <f t="shared" si="0"/>
        <v>0</v>
      </c>
      <c r="G16" s="2096"/>
      <c r="H16" s="2099"/>
      <c r="I16" s="2100"/>
    </row>
    <row r="17" spans="1:11" ht="30" customHeight="1">
      <c r="A17" s="574">
        <v>7.8</v>
      </c>
      <c r="B17" s="451" t="s">
        <v>225</v>
      </c>
      <c r="C17" s="572" t="s">
        <v>89</v>
      </c>
      <c r="D17" s="573" t="s">
        <v>665</v>
      </c>
      <c r="E17" s="1593">
        <v>0</v>
      </c>
      <c r="F17" s="579">
        <f t="shared" si="0"/>
        <v>0</v>
      </c>
      <c r="G17" s="2096"/>
      <c r="H17" s="2099"/>
      <c r="I17" s="2100"/>
    </row>
    <row r="18" spans="1:11" ht="30" customHeight="1">
      <c r="A18" s="382">
        <v>7.9</v>
      </c>
      <c r="B18" s="451" t="s">
        <v>224</v>
      </c>
      <c r="C18" s="572" t="s">
        <v>89</v>
      </c>
      <c r="D18" s="573" t="s">
        <v>665</v>
      </c>
      <c r="E18" s="1055">
        <f>F34</f>
        <v>0</v>
      </c>
      <c r="F18" s="579">
        <f t="shared" si="0"/>
        <v>0</v>
      </c>
      <c r="G18" s="2096" t="s">
        <v>1652</v>
      </c>
      <c r="H18" s="2097"/>
      <c r="I18" s="2098"/>
    </row>
    <row r="19" spans="1:11" s="560" customFormat="1" ht="30" customHeight="1">
      <c r="A19" s="575">
        <v>7.1</v>
      </c>
      <c r="B19" s="451" t="s">
        <v>1247</v>
      </c>
      <c r="C19" s="572" t="s">
        <v>89</v>
      </c>
      <c r="D19" s="573" t="s">
        <v>665</v>
      </c>
      <c r="E19" s="1592">
        <v>0</v>
      </c>
      <c r="F19" s="579">
        <f t="shared" si="0"/>
        <v>0</v>
      </c>
      <c r="G19" s="2096"/>
      <c r="H19" s="2099"/>
      <c r="I19" s="2100"/>
    </row>
    <row r="20" spans="1:11" ht="30" customHeight="1">
      <c r="A20" s="576">
        <v>7.11</v>
      </c>
      <c r="B20" s="409" t="s">
        <v>268</v>
      </c>
      <c r="C20" s="572" t="s">
        <v>89</v>
      </c>
      <c r="D20" s="573" t="s">
        <v>665</v>
      </c>
      <c r="E20" s="1592">
        <v>0</v>
      </c>
      <c r="F20" s="579">
        <f t="shared" si="0"/>
        <v>0</v>
      </c>
      <c r="G20" s="2096"/>
      <c r="H20" s="2099"/>
      <c r="I20" s="2100"/>
    </row>
    <row r="21" spans="1:11" ht="30" customHeight="1">
      <c r="A21" s="577">
        <v>7.12</v>
      </c>
      <c r="B21" s="409" t="s">
        <v>221</v>
      </c>
      <c r="C21" s="572" t="s">
        <v>89</v>
      </c>
      <c r="D21" s="573" t="s">
        <v>665</v>
      </c>
      <c r="E21" s="1592">
        <v>0</v>
      </c>
      <c r="F21" s="579">
        <f t="shared" si="0"/>
        <v>0</v>
      </c>
      <c r="G21" s="2096"/>
      <c r="H21" s="2099"/>
      <c r="I21" s="2100"/>
    </row>
    <row r="22" spans="1:11" ht="30" customHeight="1">
      <c r="A22" s="576">
        <v>7.13</v>
      </c>
      <c r="B22" s="409" t="s">
        <v>226</v>
      </c>
      <c r="C22" s="572" t="s">
        <v>89</v>
      </c>
      <c r="D22" s="573" t="s">
        <v>665</v>
      </c>
      <c r="E22" s="1592">
        <v>0</v>
      </c>
      <c r="F22" s="579">
        <f t="shared" si="0"/>
        <v>0</v>
      </c>
      <c r="G22" s="2096"/>
      <c r="H22" s="2099"/>
      <c r="I22" s="2100"/>
    </row>
    <row r="23" spans="1:11" ht="30" customHeight="1">
      <c r="A23" s="577">
        <v>7.14</v>
      </c>
      <c r="B23" s="409" t="s">
        <v>663</v>
      </c>
      <c r="C23" s="572" t="s">
        <v>89</v>
      </c>
      <c r="D23" s="578" t="s">
        <v>665</v>
      </c>
      <c r="E23" s="1592">
        <v>0</v>
      </c>
      <c r="F23" s="579">
        <f>ROUND(D23*E23,0)</f>
        <v>0</v>
      </c>
      <c r="G23" s="2096"/>
      <c r="H23" s="2099"/>
      <c r="I23" s="2100"/>
    </row>
    <row r="24" spans="1:11" ht="30" customHeight="1">
      <c r="A24" s="576">
        <v>7.15</v>
      </c>
      <c r="B24" s="409" t="s">
        <v>664</v>
      </c>
      <c r="C24" s="572" t="s">
        <v>89</v>
      </c>
      <c r="D24" s="573" t="s">
        <v>665</v>
      </c>
      <c r="E24" s="1592">
        <v>0</v>
      </c>
      <c r="F24" s="579">
        <f t="shared" si="0"/>
        <v>0</v>
      </c>
      <c r="G24" s="2096"/>
      <c r="H24" s="2099"/>
      <c r="I24" s="2100"/>
    </row>
    <row r="25" spans="1:11" ht="30" customHeight="1">
      <c r="A25" s="577">
        <v>7.16</v>
      </c>
      <c r="B25" s="409" t="s">
        <v>269</v>
      </c>
      <c r="C25" s="572" t="s">
        <v>89</v>
      </c>
      <c r="D25" s="573" t="s">
        <v>665</v>
      </c>
      <c r="E25" s="1592">
        <v>0</v>
      </c>
      <c r="F25" s="579">
        <f t="shared" si="0"/>
        <v>0</v>
      </c>
      <c r="G25" s="2096"/>
      <c r="H25" s="2099"/>
      <c r="I25" s="2100"/>
    </row>
    <row r="26" spans="1:11" ht="30" customHeight="1">
      <c r="A26" s="577">
        <v>7.17</v>
      </c>
      <c r="B26" s="451" t="s">
        <v>250</v>
      </c>
      <c r="C26" s="572" t="s">
        <v>89</v>
      </c>
      <c r="D26" s="573" t="s">
        <v>665</v>
      </c>
      <c r="E26" s="1592">
        <v>0</v>
      </c>
      <c r="F26" s="579">
        <f>ROUND(D26*E26,0)</f>
        <v>0</v>
      </c>
      <c r="G26" s="2096"/>
      <c r="H26" s="2099"/>
      <c r="I26" s="2100"/>
    </row>
    <row r="27" spans="1:11" ht="20.100000000000001" customHeight="1" thickBot="1">
      <c r="A27" s="2094" t="s">
        <v>414</v>
      </c>
      <c r="B27" s="2095"/>
      <c r="C27" s="2095"/>
      <c r="D27" s="2095"/>
      <c r="E27" s="2095"/>
      <c r="F27" s="580">
        <f>SUM(F10:F26,F35)</f>
        <v>0</v>
      </c>
      <c r="G27" s="2110"/>
      <c r="H27" s="2111"/>
      <c r="I27" s="2112"/>
    </row>
    <row r="28" spans="1:11" ht="16.2" thickBot="1">
      <c r="A28" s="557"/>
      <c r="B28" s="557"/>
      <c r="E28" s="559"/>
      <c r="H28" s="557"/>
    </row>
    <row r="29" spans="1:11" s="412" customFormat="1" ht="36.75" customHeight="1" thickBot="1">
      <c r="A29" s="2077" t="s">
        <v>85</v>
      </c>
      <c r="B29" s="2078"/>
      <c r="C29" s="433" t="s">
        <v>91</v>
      </c>
      <c r="D29" s="433" t="s">
        <v>113</v>
      </c>
      <c r="E29" s="433" t="s">
        <v>776</v>
      </c>
      <c r="F29" s="433" t="s">
        <v>114</v>
      </c>
      <c r="G29" s="1634" t="s">
        <v>184</v>
      </c>
      <c r="H29" s="433" t="s">
        <v>620</v>
      </c>
      <c r="I29" s="434" t="s">
        <v>621</v>
      </c>
    </row>
    <row r="30" spans="1:11" s="512" customFormat="1" ht="19.5" customHeight="1">
      <c r="A30" s="2108" t="s">
        <v>1596</v>
      </c>
      <c r="B30" s="2109"/>
      <c r="C30" s="500" t="s">
        <v>157</v>
      </c>
      <c r="D30" s="1584">
        <v>0</v>
      </c>
      <c r="E30" s="1584">
        <v>0</v>
      </c>
      <c r="F30" s="500">
        <f t="shared" ref="F30:F35" si="1">E30*D30</f>
        <v>0</v>
      </c>
      <c r="G30" s="500"/>
      <c r="H30" s="525"/>
      <c r="I30" s="1588">
        <v>0</v>
      </c>
      <c r="J30" s="526"/>
      <c r="K30" s="5"/>
    </row>
    <row r="31" spans="1:11" s="512" customFormat="1" ht="19.5" customHeight="1">
      <c r="A31" s="2104" t="s">
        <v>1597</v>
      </c>
      <c r="B31" s="2105"/>
      <c r="C31" s="351" t="s">
        <v>157</v>
      </c>
      <c r="D31" s="1580">
        <v>0</v>
      </c>
      <c r="E31" s="1580">
        <v>0</v>
      </c>
      <c r="F31" s="351">
        <f t="shared" si="1"/>
        <v>0</v>
      </c>
      <c r="G31" s="351"/>
      <c r="H31" s="527"/>
      <c r="I31" s="1589">
        <v>0</v>
      </c>
      <c r="J31" s="526"/>
      <c r="K31" s="5"/>
    </row>
    <row r="32" spans="1:11" s="512" customFormat="1" ht="19.5" customHeight="1">
      <c r="A32" s="2104" t="s">
        <v>1598</v>
      </c>
      <c r="B32" s="2105"/>
      <c r="C32" s="351" t="s">
        <v>157</v>
      </c>
      <c r="D32" s="1580">
        <v>0</v>
      </c>
      <c r="E32" s="1580">
        <v>0</v>
      </c>
      <c r="F32" s="351">
        <f t="shared" si="1"/>
        <v>0</v>
      </c>
      <c r="G32" s="351"/>
      <c r="H32" s="527"/>
      <c r="I32" s="1589">
        <v>0</v>
      </c>
      <c r="J32" s="526"/>
      <c r="K32" s="5"/>
    </row>
    <row r="33" spans="1:11" s="512" customFormat="1" ht="19.5" customHeight="1">
      <c r="A33" s="2104" t="s">
        <v>1599</v>
      </c>
      <c r="B33" s="2105"/>
      <c r="C33" s="351" t="s">
        <v>157</v>
      </c>
      <c r="D33" s="1580">
        <v>0</v>
      </c>
      <c r="E33" s="1580">
        <v>0</v>
      </c>
      <c r="F33" s="351">
        <f t="shared" si="1"/>
        <v>0</v>
      </c>
      <c r="G33" s="351"/>
      <c r="H33" s="527"/>
      <c r="I33" s="1589">
        <v>0</v>
      </c>
      <c r="J33" s="526"/>
      <c r="K33" s="5"/>
    </row>
    <row r="34" spans="1:11" s="512" customFormat="1" ht="19.5" customHeight="1">
      <c r="A34" s="2104" t="s">
        <v>1600</v>
      </c>
      <c r="B34" s="2105"/>
      <c r="C34" s="351" t="s">
        <v>157</v>
      </c>
      <c r="D34" s="1580">
        <v>0</v>
      </c>
      <c r="E34" s="1580">
        <v>0</v>
      </c>
      <c r="F34" s="351">
        <f t="shared" si="1"/>
        <v>0</v>
      </c>
      <c r="G34" s="351"/>
      <c r="H34" s="527"/>
      <c r="I34" s="1589">
        <v>0</v>
      </c>
      <c r="J34" s="526"/>
      <c r="K34" s="5"/>
    </row>
    <row r="35" spans="1:11" s="512" customFormat="1" ht="32.25" customHeight="1" thickBot="1">
      <c r="A35" s="2106" t="s">
        <v>1701</v>
      </c>
      <c r="B35" s="2107"/>
      <c r="C35" s="504" t="s">
        <v>157</v>
      </c>
      <c r="D35" s="1587">
        <v>0</v>
      </c>
      <c r="E35" s="1587">
        <v>0</v>
      </c>
      <c r="F35" s="504">
        <f t="shared" si="1"/>
        <v>0</v>
      </c>
      <c r="G35" s="504"/>
      <c r="H35" s="570"/>
      <c r="I35" s="1594">
        <v>0</v>
      </c>
      <c r="J35" s="526"/>
      <c r="K35" s="5"/>
    </row>
    <row r="36" spans="1:11" s="512" customFormat="1" ht="19.5" customHeight="1" thickTop="1" thickBot="1">
      <c r="A36" s="2102" t="s">
        <v>175</v>
      </c>
      <c r="B36" s="2103"/>
      <c r="C36" s="531"/>
      <c r="D36" s="531"/>
      <c r="E36" s="531"/>
      <c r="F36" s="501">
        <f>SUM(F30:F35)</f>
        <v>0</v>
      </c>
      <c r="G36" s="501"/>
      <c r="H36" s="502" t="s">
        <v>1603</v>
      </c>
      <c r="I36" s="509">
        <f>SUM(I30:I35)</f>
        <v>0</v>
      </c>
      <c r="J36" s="533"/>
      <c r="K36" s="534"/>
    </row>
    <row r="37" spans="1:11" s="512" customFormat="1" ht="13.2">
      <c r="A37" s="5"/>
      <c r="C37" s="5"/>
      <c r="D37" s="5"/>
      <c r="E37" s="5"/>
      <c r="F37" s="305"/>
      <c r="G37" s="305"/>
      <c r="H37" s="5"/>
      <c r="I37" s="305" t="s">
        <v>1593</v>
      </c>
    </row>
    <row r="38" spans="1:11">
      <c r="A38" s="557"/>
      <c r="B38" s="557"/>
      <c r="E38" s="559"/>
      <c r="H38" s="557"/>
      <c r="I38" s="561"/>
      <c r="J38" s="526"/>
      <c r="K38" s="5"/>
    </row>
    <row r="39" spans="1:11">
      <c r="A39" s="557"/>
      <c r="B39" s="557"/>
      <c r="E39" s="559"/>
      <c r="H39" s="557"/>
      <c r="I39" s="526"/>
      <c r="J39" s="526"/>
      <c r="K39" s="5"/>
    </row>
    <row r="40" spans="1:11">
      <c r="A40" s="557"/>
      <c r="B40" s="557"/>
      <c r="E40" s="559"/>
      <c r="H40" s="557"/>
      <c r="I40" s="526"/>
      <c r="J40" s="526"/>
      <c r="K40" s="5"/>
    </row>
    <row r="41" spans="1:11">
      <c r="A41" s="557"/>
      <c r="B41" s="557"/>
      <c r="E41" s="559"/>
      <c r="H41" s="557"/>
    </row>
    <row r="42" spans="1:11">
      <c r="A42" s="557"/>
      <c r="B42" s="557"/>
      <c r="E42" s="559"/>
      <c r="H42" s="557"/>
    </row>
    <row r="43" spans="1:11">
      <c r="A43" s="557"/>
      <c r="B43" s="557"/>
      <c r="E43" s="559"/>
      <c r="H43" s="557"/>
    </row>
    <row r="44" spans="1:11">
      <c r="A44" s="557"/>
      <c r="B44" s="557"/>
      <c r="E44" s="559"/>
      <c r="H44" s="557"/>
    </row>
    <row r="45" spans="1:11">
      <c r="A45" s="557"/>
      <c r="B45" s="557"/>
      <c r="E45" s="559"/>
      <c r="H45" s="557"/>
    </row>
    <row r="46" spans="1:11">
      <c r="A46" s="557"/>
      <c r="B46" s="557"/>
      <c r="E46" s="559"/>
      <c r="H46" s="557"/>
    </row>
    <row r="47" spans="1:11">
      <c r="A47" s="557"/>
      <c r="B47" s="557"/>
      <c r="E47" s="559"/>
      <c r="H47" s="557"/>
    </row>
    <row r="48" spans="1:11">
      <c r="A48" s="557"/>
      <c r="B48" s="557"/>
      <c r="E48" s="559"/>
      <c r="H48" s="557"/>
    </row>
    <row r="49" spans="1:8">
      <c r="A49" s="557"/>
      <c r="B49" s="557"/>
      <c r="E49" s="559"/>
      <c r="H49" s="557"/>
    </row>
    <row r="50" spans="1:8">
      <c r="A50" s="557"/>
      <c r="B50" s="557"/>
      <c r="E50" s="559"/>
      <c r="H50" s="557"/>
    </row>
    <row r="51" spans="1:8">
      <c r="A51" s="557"/>
      <c r="B51" s="557"/>
      <c r="E51" s="559"/>
      <c r="H51" s="557"/>
    </row>
    <row r="52" spans="1:8">
      <c r="A52" s="557"/>
      <c r="B52" s="557"/>
      <c r="E52" s="559"/>
      <c r="H52" s="557"/>
    </row>
    <row r="53" spans="1:8">
      <c r="A53" s="557"/>
      <c r="B53" s="557"/>
      <c r="E53" s="559"/>
      <c r="H53" s="557"/>
    </row>
    <row r="54" spans="1:8">
      <c r="A54" s="557"/>
      <c r="B54" s="557"/>
      <c r="E54" s="559"/>
      <c r="H54" s="557"/>
    </row>
    <row r="55" spans="1:8">
      <c r="A55" s="557"/>
      <c r="B55" s="557"/>
      <c r="E55" s="559"/>
      <c r="H55" s="557"/>
    </row>
    <row r="56" spans="1:8">
      <c r="A56" s="557"/>
      <c r="B56" s="557"/>
      <c r="E56" s="559"/>
      <c r="H56" s="557"/>
    </row>
    <row r="57" spans="1:8">
      <c r="A57" s="557"/>
      <c r="B57" s="557"/>
      <c r="E57" s="559"/>
      <c r="H57" s="557"/>
    </row>
    <row r="58" spans="1:8">
      <c r="A58" s="557"/>
      <c r="B58" s="557"/>
      <c r="E58" s="559"/>
      <c r="H58" s="557"/>
    </row>
    <row r="59" spans="1:8">
      <c r="A59" s="557"/>
      <c r="B59" s="557"/>
      <c r="E59" s="559"/>
      <c r="H59" s="557"/>
    </row>
    <row r="60" spans="1:8">
      <c r="A60" s="557"/>
      <c r="B60" s="557"/>
      <c r="E60" s="559"/>
      <c r="H60" s="557"/>
    </row>
    <row r="61" spans="1:8">
      <c r="A61" s="557"/>
      <c r="B61" s="557"/>
      <c r="E61" s="559"/>
      <c r="H61" s="557"/>
    </row>
    <row r="62" spans="1:8">
      <c r="A62" s="557"/>
      <c r="B62" s="557"/>
      <c r="E62" s="559"/>
      <c r="H62" s="557"/>
    </row>
    <row r="63" spans="1:8">
      <c r="A63" s="557"/>
      <c r="B63" s="557"/>
      <c r="E63" s="559"/>
      <c r="H63" s="557"/>
    </row>
    <row r="64" spans="1:8">
      <c r="A64" s="557"/>
      <c r="B64" s="557"/>
      <c r="E64" s="559"/>
      <c r="H64" s="557"/>
    </row>
    <row r="65" spans="1:8">
      <c r="A65" s="557"/>
      <c r="B65" s="557"/>
      <c r="E65" s="559"/>
      <c r="H65" s="557"/>
    </row>
    <row r="66" spans="1:8">
      <c r="A66" s="557"/>
      <c r="B66" s="557"/>
      <c r="E66" s="559"/>
      <c r="H66" s="557"/>
    </row>
    <row r="67" spans="1:8">
      <c r="A67" s="557"/>
      <c r="B67" s="557"/>
      <c r="E67" s="559"/>
      <c r="H67" s="557"/>
    </row>
    <row r="68" spans="1:8">
      <c r="A68" s="557"/>
      <c r="B68" s="557"/>
      <c r="E68" s="559"/>
      <c r="H68" s="557"/>
    </row>
    <row r="69" spans="1:8">
      <c r="A69" s="557"/>
      <c r="B69" s="557"/>
      <c r="E69" s="559"/>
      <c r="H69" s="557"/>
    </row>
    <row r="70" spans="1:8">
      <c r="A70" s="557"/>
      <c r="B70" s="557"/>
      <c r="E70" s="559"/>
      <c r="H70" s="557"/>
    </row>
    <row r="71" spans="1:8">
      <c r="A71" s="557"/>
      <c r="B71" s="557"/>
      <c r="E71" s="559"/>
      <c r="H71" s="557"/>
    </row>
    <row r="72" spans="1:8">
      <c r="A72" s="557"/>
      <c r="B72" s="557"/>
      <c r="E72" s="559"/>
      <c r="H72" s="557"/>
    </row>
    <row r="73" spans="1:8">
      <c r="A73" s="557"/>
      <c r="B73" s="557"/>
      <c r="E73" s="559"/>
      <c r="H73" s="557"/>
    </row>
    <row r="74" spans="1:8">
      <c r="A74" s="557"/>
      <c r="B74" s="557"/>
      <c r="E74" s="559"/>
      <c r="H74" s="557"/>
    </row>
    <row r="75" spans="1:8">
      <c r="A75" s="557"/>
      <c r="B75" s="557"/>
      <c r="E75" s="559"/>
      <c r="H75" s="557"/>
    </row>
    <row r="76" spans="1:8">
      <c r="A76" s="557"/>
      <c r="B76" s="557"/>
      <c r="E76" s="559"/>
      <c r="H76" s="557"/>
    </row>
    <row r="77" spans="1:8">
      <c r="A77" s="557"/>
      <c r="B77" s="557"/>
      <c r="E77" s="559"/>
      <c r="H77" s="557"/>
    </row>
    <row r="78" spans="1:8">
      <c r="A78" s="557"/>
      <c r="B78" s="557"/>
      <c r="E78" s="559"/>
      <c r="H78" s="557"/>
    </row>
    <row r="79" spans="1:8">
      <c r="A79" s="557"/>
      <c r="B79" s="557"/>
      <c r="E79" s="559"/>
      <c r="H79" s="557"/>
    </row>
    <row r="80" spans="1:8">
      <c r="A80" s="557"/>
      <c r="B80" s="557"/>
      <c r="E80" s="559"/>
      <c r="H80" s="557"/>
    </row>
    <row r="81" spans="1:8">
      <c r="A81" s="557"/>
      <c r="B81" s="557"/>
      <c r="E81" s="559"/>
      <c r="H81" s="557"/>
    </row>
    <row r="82" spans="1:8">
      <c r="A82" s="557"/>
      <c r="B82" s="557"/>
      <c r="E82" s="559"/>
      <c r="H82" s="557"/>
    </row>
    <row r="83" spans="1:8">
      <c r="A83" s="557"/>
      <c r="B83" s="557"/>
      <c r="E83" s="559"/>
      <c r="H83" s="557"/>
    </row>
    <row r="84" spans="1:8">
      <c r="A84" s="557"/>
      <c r="B84" s="557"/>
      <c r="E84" s="559"/>
      <c r="H84" s="557"/>
    </row>
    <row r="85" spans="1:8">
      <c r="A85" s="557"/>
      <c r="B85" s="557"/>
      <c r="E85" s="559"/>
      <c r="H85" s="557"/>
    </row>
    <row r="86" spans="1:8">
      <c r="A86" s="557"/>
      <c r="B86" s="557"/>
      <c r="E86" s="559"/>
      <c r="H86" s="557"/>
    </row>
    <row r="87" spans="1:8">
      <c r="A87" s="557"/>
      <c r="B87" s="557"/>
      <c r="E87" s="559"/>
      <c r="H87" s="557"/>
    </row>
    <row r="88" spans="1:8">
      <c r="A88" s="557"/>
      <c r="B88" s="557"/>
      <c r="E88" s="559"/>
      <c r="H88" s="557"/>
    </row>
    <row r="89" spans="1:8">
      <c r="A89" s="557"/>
      <c r="B89" s="557"/>
      <c r="E89" s="559"/>
      <c r="H89" s="557"/>
    </row>
    <row r="90" spans="1:8">
      <c r="A90" s="557"/>
      <c r="B90" s="557"/>
      <c r="E90" s="559"/>
      <c r="H90" s="557"/>
    </row>
    <row r="91" spans="1:8">
      <c r="A91" s="557"/>
      <c r="B91" s="557"/>
      <c r="E91" s="559"/>
      <c r="H91" s="557"/>
    </row>
    <row r="92" spans="1:8">
      <c r="A92" s="557"/>
      <c r="B92" s="557"/>
      <c r="E92" s="559"/>
      <c r="H92" s="557"/>
    </row>
    <row r="93" spans="1:8">
      <c r="A93" s="557"/>
      <c r="B93" s="557"/>
      <c r="E93" s="559"/>
      <c r="H93" s="557"/>
    </row>
    <row r="94" spans="1:8">
      <c r="A94" s="557"/>
      <c r="B94" s="557"/>
      <c r="E94" s="559"/>
      <c r="H94" s="557"/>
    </row>
    <row r="95" spans="1:8">
      <c r="A95" s="557"/>
      <c r="B95" s="557"/>
      <c r="E95" s="559"/>
      <c r="H95" s="557"/>
    </row>
    <row r="96" spans="1:8">
      <c r="A96" s="557"/>
      <c r="B96" s="557"/>
      <c r="E96" s="559"/>
      <c r="H96" s="557"/>
    </row>
    <row r="97" spans="1:8">
      <c r="A97" s="557"/>
      <c r="B97" s="557"/>
      <c r="E97" s="559"/>
      <c r="H97" s="557"/>
    </row>
    <row r="98" spans="1:8">
      <c r="A98" s="557"/>
      <c r="B98" s="557"/>
      <c r="E98" s="559"/>
      <c r="H98" s="557"/>
    </row>
    <row r="99" spans="1:8">
      <c r="A99" s="557"/>
      <c r="B99" s="557"/>
      <c r="E99" s="559"/>
      <c r="H99" s="557"/>
    </row>
    <row r="100" spans="1:8">
      <c r="A100" s="557"/>
      <c r="B100" s="557"/>
      <c r="E100" s="559"/>
      <c r="H100" s="557"/>
    </row>
    <row r="101" spans="1:8">
      <c r="A101" s="557"/>
      <c r="B101" s="557"/>
      <c r="E101" s="559"/>
      <c r="H101" s="557"/>
    </row>
    <row r="102" spans="1:8">
      <c r="A102" s="557"/>
      <c r="B102" s="557"/>
      <c r="E102" s="559"/>
      <c r="H102" s="557"/>
    </row>
    <row r="103" spans="1:8">
      <c r="A103" s="557"/>
      <c r="B103" s="557"/>
      <c r="E103" s="559"/>
      <c r="H103" s="557"/>
    </row>
    <row r="104" spans="1:8">
      <c r="A104" s="557"/>
      <c r="B104" s="557"/>
      <c r="E104" s="559"/>
      <c r="H104" s="557"/>
    </row>
    <row r="105" spans="1:8">
      <c r="A105" s="557"/>
      <c r="B105" s="557"/>
      <c r="E105" s="559"/>
      <c r="H105" s="557"/>
    </row>
    <row r="106" spans="1:8">
      <c r="A106" s="557"/>
      <c r="B106" s="557"/>
      <c r="E106" s="559"/>
      <c r="H106" s="557"/>
    </row>
    <row r="107" spans="1:8">
      <c r="A107" s="557"/>
      <c r="B107" s="557"/>
      <c r="E107" s="559"/>
      <c r="H107" s="557"/>
    </row>
    <row r="108" spans="1:8">
      <c r="A108" s="557"/>
      <c r="B108" s="557"/>
      <c r="E108" s="559"/>
      <c r="H108" s="557"/>
    </row>
    <row r="109" spans="1:8">
      <c r="A109" s="557"/>
      <c r="B109" s="557"/>
      <c r="E109" s="559"/>
      <c r="H109" s="557"/>
    </row>
    <row r="110" spans="1:8">
      <c r="A110" s="557"/>
      <c r="B110" s="557"/>
      <c r="E110" s="559"/>
      <c r="H110" s="557"/>
    </row>
    <row r="111" spans="1:8">
      <c r="A111" s="557"/>
      <c r="B111" s="557"/>
      <c r="E111" s="559"/>
      <c r="H111" s="557"/>
    </row>
    <row r="112" spans="1:8">
      <c r="A112" s="557"/>
      <c r="B112" s="557"/>
      <c r="E112" s="559"/>
      <c r="H112" s="557"/>
    </row>
    <row r="113" spans="1:8">
      <c r="A113" s="557"/>
      <c r="B113" s="557"/>
      <c r="E113" s="559"/>
      <c r="H113" s="557"/>
    </row>
    <row r="114" spans="1:8">
      <c r="A114" s="557"/>
      <c r="B114" s="557"/>
      <c r="E114" s="559"/>
      <c r="H114" s="557"/>
    </row>
    <row r="115" spans="1:8">
      <c r="A115" s="557"/>
      <c r="B115" s="557"/>
      <c r="E115" s="559"/>
      <c r="H115" s="557"/>
    </row>
    <row r="116" spans="1:8">
      <c r="A116" s="557"/>
      <c r="B116" s="557"/>
      <c r="E116" s="559"/>
      <c r="H116" s="557"/>
    </row>
    <row r="117" spans="1:8">
      <c r="A117" s="557"/>
      <c r="B117" s="557"/>
      <c r="E117" s="559"/>
      <c r="H117" s="557"/>
    </row>
    <row r="118" spans="1:8">
      <c r="A118" s="557"/>
      <c r="B118" s="557"/>
      <c r="E118" s="559"/>
      <c r="H118" s="557"/>
    </row>
    <row r="119" spans="1:8">
      <c r="A119" s="557"/>
      <c r="B119" s="557"/>
      <c r="E119" s="559"/>
      <c r="H119" s="557"/>
    </row>
    <row r="120" spans="1:8">
      <c r="A120" s="557"/>
      <c r="B120" s="557"/>
      <c r="E120" s="559"/>
      <c r="H120" s="557"/>
    </row>
    <row r="121" spans="1:8">
      <c r="A121" s="557"/>
      <c r="B121" s="557"/>
      <c r="E121" s="559"/>
      <c r="H121" s="557"/>
    </row>
    <row r="122" spans="1:8">
      <c r="A122" s="557"/>
      <c r="B122" s="557"/>
      <c r="E122" s="559"/>
      <c r="H122" s="557"/>
    </row>
    <row r="123" spans="1:8">
      <c r="A123" s="557"/>
      <c r="B123" s="557"/>
      <c r="E123" s="559"/>
      <c r="H123" s="557"/>
    </row>
    <row r="124" spans="1:8">
      <c r="A124" s="557"/>
      <c r="B124" s="557"/>
      <c r="E124" s="559"/>
      <c r="H124" s="557"/>
    </row>
    <row r="125" spans="1:8">
      <c r="A125" s="557"/>
      <c r="B125" s="557"/>
      <c r="E125" s="559"/>
      <c r="H125" s="557"/>
    </row>
    <row r="126" spans="1:8">
      <c r="A126" s="557"/>
      <c r="B126" s="557"/>
      <c r="E126" s="559"/>
      <c r="H126" s="557"/>
    </row>
    <row r="127" spans="1:8">
      <c r="A127" s="557"/>
      <c r="B127" s="557"/>
      <c r="E127" s="559"/>
      <c r="H127" s="557"/>
    </row>
    <row r="128" spans="1:8">
      <c r="A128" s="557"/>
      <c r="B128" s="557"/>
      <c r="E128" s="559"/>
      <c r="H128" s="557"/>
    </row>
    <row r="129" spans="1:8">
      <c r="A129" s="557"/>
      <c r="B129" s="557"/>
      <c r="E129" s="559"/>
      <c r="H129" s="557"/>
    </row>
    <row r="130" spans="1:8">
      <c r="A130" s="557"/>
      <c r="B130" s="557"/>
      <c r="E130" s="559"/>
      <c r="H130" s="557"/>
    </row>
    <row r="131" spans="1:8">
      <c r="A131" s="557"/>
      <c r="B131" s="557"/>
      <c r="E131" s="559"/>
      <c r="H131" s="557"/>
    </row>
    <row r="132" spans="1:8">
      <c r="A132" s="557"/>
      <c r="B132" s="557"/>
      <c r="E132" s="559"/>
      <c r="H132" s="557"/>
    </row>
    <row r="133" spans="1:8">
      <c r="A133" s="557"/>
      <c r="B133" s="557"/>
      <c r="E133" s="559"/>
      <c r="H133" s="557"/>
    </row>
    <row r="134" spans="1:8">
      <c r="A134" s="557"/>
      <c r="B134" s="557"/>
      <c r="E134" s="559"/>
      <c r="H134" s="557"/>
    </row>
    <row r="135" spans="1:8">
      <c r="A135" s="557"/>
      <c r="B135" s="557"/>
      <c r="E135" s="559"/>
      <c r="H135" s="557"/>
    </row>
    <row r="136" spans="1:8">
      <c r="A136" s="557"/>
      <c r="B136" s="557"/>
      <c r="E136" s="559"/>
      <c r="H136" s="557"/>
    </row>
    <row r="137" spans="1:8">
      <c r="A137" s="557"/>
      <c r="B137" s="557"/>
      <c r="E137" s="559"/>
      <c r="H137" s="557"/>
    </row>
    <row r="138" spans="1:8">
      <c r="A138" s="557"/>
      <c r="B138" s="557"/>
      <c r="E138" s="559"/>
      <c r="H138" s="557"/>
    </row>
    <row r="139" spans="1:8">
      <c r="A139" s="557"/>
      <c r="B139" s="557"/>
      <c r="E139" s="559"/>
      <c r="H139" s="557"/>
    </row>
    <row r="140" spans="1:8">
      <c r="A140" s="557"/>
      <c r="B140" s="557"/>
      <c r="E140" s="559"/>
      <c r="H140" s="557"/>
    </row>
    <row r="141" spans="1:8">
      <c r="A141" s="557"/>
      <c r="B141" s="557"/>
      <c r="E141" s="559"/>
      <c r="H141" s="557"/>
    </row>
    <row r="142" spans="1:8">
      <c r="A142" s="557"/>
      <c r="B142" s="557"/>
      <c r="E142" s="559"/>
      <c r="H142" s="557"/>
    </row>
    <row r="143" spans="1:8">
      <c r="A143" s="557"/>
      <c r="B143" s="557"/>
      <c r="E143" s="559"/>
      <c r="H143" s="557"/>
    </row>
    <row r="144" spans="1:8">
      <c r="A144" s="557"/>
      <c r="B144" s="557"/>
      <c r="E144" s="559"/>
      <c r="H144" s="557"/>
    </row>
    <row r="145" spans="1:8">
      <c r="A145" s="557"/>
      <c r="B145" s="557"/>
      <c r="C145" s="559"/>
      <c r="H145" s="557"/>
    </row>
    <row r="146" spans="1:8">
      <c r="A146" s="557"/>
      <c r="B146" s="557"/>
      <c r="C146" s="559"/>
      <c r="H146" s="557"/>
    </row>
    <row r="147" spans="1:8">
      <c r="A147" s="557"/>
      <c r="B147" s="557"/>
      <c r="C147" s="559"/>
      <c r="H147" s="557"/>
    </row>
    <row r="148" spans="1:8">
      <c r="A148" s="557"/>
      <c r="B148" s="557"/>
      <c r="C148" s="559"/>
      <c r="H148" s="557"/>
    </row>
    <row r="149" spans="1:8">
      <c r="A149" s="557"/>
      <c r="B149" s="557"/>
      <c r="C149" s="559"/>
      <c r="H149" s="557"/>
    </row>
    <row r="150" spans="1:8">
      <c r="A150" s="557"/>
      <c r="B150" s="557"/>
      <c r="C150" s="559"/>
      <c r="H150" s="557"/>
    </row>
    <row r="151" spans="1:8">
      <c r="A151" s="557"/>
      <c r="B151" s="557"/>
      <c r="C151" s="559"/>
      <c r="H151" s="557"/>
    </row>
    <row r="152" spans="1:8">
      <c r="A152" s="557"/>
      <c r="B152" s="557"/>
      <c r="C152" s="559"/>
      <c r="H152" s="557"/>
    </row>
    <row r="153" spans="1:8">
      <c r="A153" s="557"/>
      <c r="B153" s="557"/>
      <c r="C153" s="559"/>
      <c r="H153" s="557"/>
    </row>
    <row r="154" spans="1:8">
      <c r="A154" s="557"/>
      <c r="B154" s="557"/>
      <c r="C154" s="559"/>
      <c r="H154" s="557"/>
    </row>
    <row r="155" spans="1:8">
      <c r="A155" s="557"/>
      <c r="B155" s="557"/>
      <c r="C155" s="559"/>
      <c r="H155" s="557"/>
    </row>
    <row r="156" spans="1:8">
      <c r="A156" s="557"/>
      <c r="B156" s="557"/>
      <c r="E156" s="559"/>
      <c r="H156" s="557"/>
    </row>
    <row r="157" spans="1:8">
      <c r="A157" s="557"/>
      <c r="B157" s="557"/>
      <c r="E157" s="559"/>
      <c r="H157" s="557"/>
    </row>
    <row r="158" spans="1:8">
      <c r="A158" s="557"/>
      <c r="B158" s="557"/>
      <c r="E158" s="559"/>
      <c r="H158" s="557"/>
    </row>
    <row r="159" spans="1:8">
      <c r="A159" s="557"/>
      <c r="B159" s="557"/>
      <c r="E159" s="559"/>
      <c r="H159" s="557"/>
    </row>
    <row r="160" spans="1:8">
      <c r="A160" s="557"/>
      <c r="B160" s="557"/>
      <c r="E160" s="559"/>
      <c r="H160" s="557"/>
    </row>
    <row r="161" spans="1:8">
      <c r="A161" s="557"/>
      <c r="B161" s="557"/>
      <c r="E161" s="559"/>
      <c r="H161" s="557"/>
    </row>
    <row r="162" spans="1:8">
      <c r="A162" s="557"/>
      <c r="B162" s="557"/>
      <c r="E162" s="559"/>
      <c r="H162" s="557"/>
    </row>
    <row r="163" spans="1:8">
      <c r="A163" s="557"/>
      <c r="B163" s="557"/>
      <c r="E163" s="559"/>
      <c r="H163" s="557"/>
    </row>
    <row r="164" spans="1:8">
      <c r="A164" s="557"/>
      <c r="B164" s="557"/>
      <c r="E164" s="559"/>
      <c r="H164" s="557"/>
    </row>
    <row r="165" spans="1:8">
      <c r="A165" s="557"/>
      <c r="B165" s="557"/>
      <c r="E165" s="559"/>
      <c r="H165" s="557"/>
    </row>
    <row r="166" spans="1:8">
      <c r="A166" s="557"/>
      <c r="B166" s="557"/>
      <c r="E166" s="559"/>
      <c r="H166" s="557"/>
    </row>
    <row r="167" spans="1:8">
      <c r="A167" s="557"/>
      <c r="B167" s="557"/>
      <c r="E167" s="559"/>
      <c r="H167" s="557"/>
    </row>
    <row r="168" spans="1:8">
      <c r="A168" s="557"/>
      <c r="B168" s="557"/>
      <c r="E168" s="559"/>
      <c r="H168" s="557"/>
    </row>
    <row r="169" spans="1:8">
      <c r="A169" s="557"/>
      <c r="B169" s="557"/>
      <c r="E169" s="559"/>
      <c r="H169" s="557"/>
    </row>
    <row r="170" spans="1:8">
      <c r="A170" s="557"/>
      <c r="B170" s="557"/>
      <c r="E170" s="559"/>
      <c r="H170" s="557"/>
    </row>
    <row r="171" spans="1:8">
      <c r="A171" s="557"/>
      <c r="B171" s="557"/>
      <c r="E171" s="559"/>
      <c r="H171" s="557"/>
    </row>
    <row r="172" spans="1:8">
      <c r="A172" s="557"/>
      <c r="B172" s="557"/>
      <c r="E172" s="559"/>
      <c r="H172" s="557"/>
    </row>
    <row r="173" spans="1:8">
      <c r="A173" s="557"/>
      <c r="B173" s="557"/>
      <c r="E173" s="559"/>
      <c r="H173" s="557"/>
    </row>
    <row r="174" spans="1:8">
      <c r="A174" s="557"/>
      <c r="B174" s="557"/>
      <c r="E174" s="559"/>
      <c r="H174" s="557"/>
    </row>
    <row r="175" spans="1:8">
      <c r="A175" s="557"/>
      <c r="B175" s="557"/>
      <c r="E175" s="559"/>
      <c r="H175" s="557"/>
    </row>
    <row r="176" spans="1:8">
      <c r="A176" s="557"/>
      <c r="B176" s="557"/>
      <c r="E176" s="559"/>
      <c r="H176" s="557"/>
    </row>
    <row r="177" spans="1:8">
      <c r="A177" s="557"/>
      <c r="B177" s="557"/>
      <c r="E177" s="559"/>
      <c r="H177" s="557"/>
    </row>
    <row r="178" spans="1:8">
      <c r="A178" s="557"/>
      <c r="B178" s="557"/>
      <c r="E178" s="559"/>
      <c r="H178" s="557"/>
    </row>
    <row r="179" spans="1:8">
      <c r="A179" s="557"/>
      <c r="B179" s="557"/>
      <c r="E179" s="559"/>
      <c r="H179" s="557"/>
    </row>
    <row r="180" spans="1:8">
      <c r="A180" s="557"/>
      <c r="B180" s="557"/>
      <c r="E180" s="559"/>
      <c r="H180" s="557"/>
    </row>
    <row r="181" spans="1:8">
      <c r="A181" s="557"/>
      <c r="B181" s="557"/>
      <c r="E181" s="559"/>
      <c r="H181" s="557"/>
    </row>
    <row r="182" spans="1:8">
      <c r="A182" s="557"/>
      <c r="B182" s="557"/>
      <c r="E182" s="559"/>
      <c r="H182" s="557"/>
    </row>
    <row r="183" spans="1:8">
      <c r="A183" s="557"/>
      <c r="B183" s="557"/>
      <c r="E183" s="559"/>
      <c r="H183" s="557"/>
    </row>
    <row r="184" spans="1:8">
      <c r="A184" s="557"/>
      <c r="B184" s="557"/>
      <c r="E184" s="559"/>
      <c r="H184" s="557"/>
    </row>
    <row r="185" spans="1:8">
      <c r="A185" s="557"/>
      <c r="B185" s="557"/>
      <c r="E185" s="559"/>
      <c r="H185" s="557"/>
    </row>
    <row r="186" spans="1:8">
      <c r="A186" s="557"/>
      <c r="B186" s="557"/>
      <c r="E186" s="559"/>
      <c r="H186" s="557"/>
    </row>
    <row r="187" spans="1:8">
      <c r="A187" s="557"/>
      <c r="B187" s="557"/>
      <c r="E187" s="559"/>
      <c r="H187" s="557"/>
    </row>
    <row r="188" spans="1:8">
      <c r="A188" s="557"/>
      <c r="B188" s="557"/>
      <c r="E188" s="559"/>
      <c r="H188" s="557"/>
    </row>
    <row r="189" spans="1:8">
      <c r="A189" s="557"/>
      <c r="B189" s="557"/>
      <c r="E189" s="559"/>
      <c r="H189" s="557"/>
    </row>
    <row r="190" spans="1:8">
      <c r="A190" s="557"/>
      <c r="B190" s="557"/>
      <c r="E190" s="559"/>
      <c r="H190" s="557"/>
    </row>
    <row r="191" spans="1:8">
      <c r="A191" s="557"/>
      <c r="B191" s="557"/>
      <c r="E191" s="559"/>
      <c r="H191" s="557"/>
    </row>
    <row r="192" spans="1:8">
      <c r="A192" s="557"/>
      <c r="B192" s="557"/>
      <c r="E192" s="559"/>
      <c r="H192" s="557"/>
    </row>
    <row r="193" spans="1:8">
      <c r="A193" s="557"/>
      <c r="B193" s="557"/>
      <c r="E193" s="559"/>
      <c r="H193" s="557"/>
    </row>
    <row r="194" spans="1:8">
      <c r="A194" s="557"/>
      <c r="B194" s="557"/>
      <c r="E194" s="559"/>
      <c r="H194" s="557"/>
    </row>
    <row r="195" spans="1:8">
      <c r="A195" s="557"/>
      <c r="B195" s="557"/>
      <c r="E195" s="559"/>
      <c r="H195" s="557"/>
    </row>
    <row r="196" spans="1:8">
      <c r="A196" s="557"/>
      <c r="B196" s="557"/>
      <c r="E196" s="559"/>
      <c r="H196" s="557"/>
    </row>
    <row r="197" spans="1:8">
      <c r="A197" s="557"/>
      <c r="B197" s="557"/>
      <c r="E197" s="559"/>
      <c r="H197" s="557"/>
    </row>
    <row r="198" spans="1:8">
      <c r="A198" s="557"/>
      <c r="B198" s="557"/>
      <c r="E198" s="559"/>
      <c r="H198" s="557"/>
    </row>
    <row r="199" spans="1:8">
      <c r="A199" s="557"/>
      <c r="B199" s="557"/>
      <c r="E199" s="559"/>
      <c r="H199" s="557"/>
    </row>
    <row r="200" spans="1:8">
      <c r="A200" s="557"/>
      <c r="B200" s="557"/>
      <c r="E200" s="559"/>
      <c r="H200" s="557"/>
    </row>
    <row r="201" spans="1:8">
      <c r="A201" s="557"/>
      <c r="B201" s="557"/>
      <c r="E201" s="559"/>
      <c r="H201" s="557"/>
    </row>
    <row r="202" spans="1:8">
      <c r="A202" s="557"/>
      <c r="B202" s="557"/>
      <c r="E202" s="559"/>
      <c r="H202" s="557"/>
    </row>
    <row r="203" spans="1:8">
      <c r="A203" s="557"/>
      <c r="B203" s="557"/>
      <c r="E203" s="559"/>
      <c r="H203" s="557"/>
    </row>
    <row r="204" spans="1:8">
      <c r="A204" s="557"/>
      <c r="B204" s="557"/>
      <c r="E204" s="559"/>
      <c r="H204" s="557"/>
    </row>
    <row r="205" spans="1:8">
      <c r="A205" s="557"/>
      <c r="B205" s="557"/>
      <c r="E205" s="559"/>
      <c r="H205" s="557"/>
    </row>
    <row r="206" spans="1:8">
      <c r="A206" s="557"/>
      <c r="B206" s="557"/>
      <c r="E206" s="559"/>
      <c r="H206" s="557"/>
    </row>
    <row r="207" spans="1:8">
      <c r="A207" s="557"/>
      <c r="B207" s="557"/>
      <c r="E207" s="559"/>
      <c r="H207" s="557"/>
    </row>
    <row r="208" spans="1:8">
      <c r="A208" s="557"/>
      <c r="B208" s="557"/>
      <c r="E208" s="559"/>
      <c r="H208" s="557"/>
    </row>
    <row r="209" spans="1:8">
      <c r="A209" s="557"/>
      <c r="B209" s="557"/>
      <c r="E209" s="559"/>
      <c r="H209" s="557"/>
    </row>
    <row r="210" spans="1:8">
      <c r="A210" s="557"/>
      <c r="B210" s="557"/>
      <c r="E210" s="559"/>
      <c r="H210" s="557"/>
    </row>
    <row r="211" spans="1:8">
      <c r="A211" s="557"/>
      <c r="B211" s="557"/>
      <c r="E211" s="559"/>
      <c r="H211" s="557"/>
    </row>
    <row r="212" spans="1:8">
      <c r="A212" s="557"/>
      <c r="B212" s="557"/>
      <c r="E212" s="559"/>
      <c r="H212" s="557"/>
    </row>
    <row r="213" spans="1:8">
      <c r="A213" s="557"/>
      <c r="B213" s="557"/>
      <c r="E213" s="559"/>
      <c r="H213" s="557"/>
    </row>
    <row r="214" spans="1:8">
      <c r="A214" s="557"/>
      <c r="B214" s="557"/>
      <c r="E214" s="559"/>
      <c r="H214" s="557"/>
    </row>
    <row r="215" spans="1:8">
      <c r="A215" s="557"/>
      <c r="B215" s="557"/>
      <c r="E215" s="559"/>
      <c r="H215" s="557"/>
    </row>
    <row r="216" spans="1:8">
      <c r="A216" s="557"/>
      <c r="B216" s="557"/>
      <c r="E216" s="559"/>
      <c r="H216" s="557"/>
    </row>
    <row r="217" spans="1:8">
      <c r="A217" s="557"/>
      <c r="B217" s="557"/>
      <c r="E217" s="559"/>
      <c r="H217" s="557"/>
    </row>
    <row r="218" spans="1:8">
      <c r="A218" s="557"/>
      <c r="B218" s="557"/>
      <c r="E218" s="559"/>
      <c r="H218" s="557"/>
    </row>
    <row r="219" spans="1:8">
      <c r="A219" s="557"/>
      <c r="B219" s="557"/>
      <c r="E219" s="559"/>
      <c r="H219" s="557"/>
    </row>
    <row r="220" spans="1:8">
      <c r="A220" s="557"/>
      <c r="B220" s="557"/>
      <c r="E220" s="559"/>
      <c r="H220" s="557"/>
    </row>
    <row r="221" spans="1:8">
      <c r="A221" s="557"/>
      <c r="B221" s="557"/>
      <c r="E221" s="559"/>
      <c r="H221" s="557"/>
    </row>
    <row r="222" spans="1:8">
      <c r="A222" s="557"/>
      <c r="B222" s="557"/>
      <c r="E222" s="559"/>
      <c r="H222" s="557"/>
    </row>
    <row r="223" spans="1:8">
      <c r="A223" s="557"/>
      <c r="B223" s="557"/>
      <c r="E223" s="559"/>
      <c r="H223" s="557"/>
    </row>
    <row r="224" spans="1:8">
      <c r="A224" s="557"/>
      <c r="B224" s="557"/>
      <c r="E224" s="559"/>
      <c r="H224" s="557"/>
    </row>
    <row r="225" spans="1:8">
      <c r="A225" s="557"/>
      <c r="B225" s="557"/>
      <c r="E225" s="559"/>
      <c r="H225" s="557"/>
    </row>
    <row r="226" spans="1:8">
      <c r="A226" s="557"/>
      <c r="B226" s="557"/>
      <c r="E226" s="559"/>
      <c r="H226" s="557"/>
    </row>
    <row r="227" spans="1:8">
      <c r="A227" s="557"/>
      <c r="B227" s="557"/>
      <c r="E227" s="559"/>
      <c r="H227" s="557"/>
    </row>
    <row r="228" spans="1:8">
      <c r="A228" s="557"/>
      <c r="B228" s="557"/>
      <c r="E228" s="559"/>
      <c r="H228" s="557"/>
    </row>
    <row r="229" spans="1:8">
      <c r="A229" s="557"/>
      <c r="B229" s="557"/>
      <c r="E229" s="559"/>
      <c r="H229" s="557"/>
    </row>
    <row r="230" spans="1:8">
      <c r="A230" s="557"/>
      <c r="B230" s="557"/>
      <c r="E230" s="559"/>
      <c r="H230" s="557"/>
    </row>
    <row r="231" spans="1:8">
      <c r="A231" s="557"/>
      <c r="B231" s="557"/>
      <c r="E231" s="559"/>
      <c r="H231" s="557"/>
    </row>
    <row r="232" spans="1:8">
      <c r="A232" s="557"/>
      <c r="B232" s="557"/>
      <c r="E232" s="559"/>
      <c r="H232" s="557"/>
    </row>
    <row r="233" spans="1:8">
      <c r="A233" s="557"/>
      <c r="B233" s="557"/>
      <c r="E233" s="559"/>
      <c r="H233" s="557"/>
    </row>
    <row r="234" spans="1:8">
      <c r="A234" s="557"/>
      <c r="B234" s="557"/>
      <c r="E234" s="559"/>
      <c r="H234" s="557"/>
    </row>
    <row r="235" spans="1:8">
      <c r="A235" s="557"/>
      <c r="B235" s="557"/>
      <c r="E235" s="559"/>
      <c r="H235" s="557"/>
    </row>
    <row r="236" spans="1:8">
      <c r="A236" s="557"/>
      <c r="B236" s="557"/>
      <c r="E236" s="559"/>
      <c r="H236" s="557"/>
    </row>
    <row r="237" spans="1:8">
      <c r="A237" s="557"/>
      <c r="B237" s="557"/>
      <c r="E237" s="559"/>
      <c r="H237" s="557"/>
    </row>
    <row r="238" spans="1:8">
      <c r="A238" s="557"/>
      <c r="B238" s="557"/>
      <c r="E238" s="559"/>
      <c r="H238" s="557"/>
    </row>
    <row r="239" spans="1:8">
      <c r="A239" s="557"/>
      <c r="B239" s="557"/>
      <c r="E239" s="559"/>
      <c r="H239" s="557"/>
    </row>
    <row r="240" spans="1:8">
      <c r="A240" s="557"/>
      <c r="B240" s="557"/>
      <c r="E240" s="559"/>
      <c r="H240" s="557"/>
    </row>
    <row r="241" spans="1:8">
      <c r="A241" s="557"/>
      <c r="B241" s="557"/>
      <c r="E241" s="559"/>
      <c r="H241" s="557"/>
    </row>
    <row r="242" spans="1:8">
      <c r="A242" s="557"/>
      <c r="B242" s="557"/>
      <c r="E242" s="559"/>
      <c r="H242" s="557"/>
    </row>
    <row r="243" spans="1:8">
      <c r="A243" s="557"/>
      <c r="B243" s="557"/>
      <c r="E243" s="559"/>
      <c r="H243" s="557"/>
    </row>
    <row r="244" spans="1:8">
      <c r="A244" s="557"/>
      <c r="B244" s="557"/>
      <c r="E244" s="559"/>
      <c r="H244" s="557"/>
    </row>
    <row r="245" spans="1:8">
      <c r="A245" s="557"/>
      <c r="B245" s="557"/>
      <c r="E245" s="559"/>
      <c r="H245" s="557"/>
    </row>
    <row r="246" spans="1:8">
      <c r="A246" s="557"/>
      <c r="B246" s="557"/>
      <c r="E246" s="559"/>
      <c r="H246" s="557"/>
    </row>
    <row r="247" spans="1:8">
      <c r="A247" s="557"/>
      <c r="B247" s="557"/>
      <c r="E247" s="559"/>
      <c r="H247" s="557"/>
    </row>
    <row r="248" spans="1:8">
      <c r="A248" s="557"/>
      <c r="B248" s="557"/>
      <c r="E248" s="559"/>
      <c r="H248" s="557"/>
    </row>
    <row r="249" spans="1:8">
      <c r="A249" s="557"/>
      <c r="B249" s="557"/>
      <c r="E249" s="559"/>
      <c r="H249" s="557"/>
    </row>
    <row r="250" spans="1:8">
      <c r="A250" s="557"/>
      <c r="B250" s="557"/>
      <c r="E250" s="559"/>
      <c r="H250" s="557"/>
    </row>
    <row r="251" spans="1:8">
      <c r="A251" s="557"/>
      <c r="B251" s="557"/>
      <c r="E251" s="559"/>
      <c r="H251" s="557"/>
    </row>
    <row r="252" spans="1:8">
      <c r="A252" s="557"/>
      <c r="B252" s="557"/>
      <c r="E252" s="559"/>
      <c r="H252" s="557"/>
    </row>
    <row r="253" spans="1:8">
      <c r="A253" s="557"/>
      <c r="B253" s="557"/>
      <c r="E253" s="559"/>
      <c r="H253" s="557"/>
    </row>
    <row r="254" spans="1:8">
      <c r="A254" s="557"/>
      <c r="B254" s="557"/>
      <c r="E254" s="559"/>
      <c r="H254" s="557"/>
    </row>
    <row r="255" spans="1:8">
      <c r="A255" s="557"/>
      <c r="B255" s="557"/>
      <c r="E255" s="559"/>
      <c r="H255" s="557"/>
    </row>
    <row r="256" spans="1:8">
      <c r="A256" s="557"/>
      <c r="B256" s="557"/>
      <c r="E256" s="559"/>
      <c r="H256" s="557"/>
    </row>
    <row r="257" spans="1:8">
      <c r="A257" s="557"/>
      <c r="B257" s="557"/>
      <c r="E257" s="559"/>
      <c r="H257" s="557"/>
    </row>
    <row r="258" spans="1:8">
      <c r="A258" s="557"/>
      <c r="B258" s="557"/>
      <c r="E258" s="559"/>
      <c r="H258" s="557"/>
    </row>
    <row r="259" spans="1:8">
      <c r="A259" s="557"/>
      <c r="B259" s="557"/>
      <c r="E259" s="559"/>
      <c r="H259" s="557"/>
    </row>
    <row r="260" spans="1:8">
      <c r="A260" s="557"/>
      <c r="B260" s="557"/>
      <c r="E260" s="559"/>
      <c r="H260" s="557"/>
    </row>
    <row r="261" spans="1:8">
      <c r="A261" s="557"/>
      <c r="B261" s="557"/>
      <c r="E261" s="559"/>
      <c r="H261" s="557"/>
    </row>
    <row r="262" spans="1:8">
      <c r="A262" s="557"/>
      <c r="B262" s="557"/>
      <c r="E262" s="559"/>
      <c r="H262" s="557"/>
    </row>
    <row r="263" spans="1:8">
      <c r="A263" s="557"/>
      <c r="B263" s="557"/>
      <c r="E263" s="559"/>
      <c r="H263" s="557"/>
    </row>
    <row r="264" spans="1:8">
      <c r="A264" s="557"/>
      <c r="B264" s="557"/>
      <c r="E264" s="559"/>
      <c r="H264" s="557"/>
    </row>
    <row r="265" spans="1:8">
      <c r="A265" s="557"/>
      <c r="B265" s="557"/>
      <c r="E265" s="559"/>
      <c r="H265" s="557"/>
    </row>
    <row r="266" spans="1:8">
      <c r="A266" s="557"/>
      <c r="B266" s="557"/>
      <c r="E266" s="559"/>
      <c r="H266" s="557"/>
    </row>
    <row r="267" spans="1:8">
      <c r="A267" s="557"/>
      <c r="B267" s="557"/>
      <c r="E267" s="559"/>
      <c r="H267" s="557"/>
    </row>
    <row r="268" spans="1:8">
      <c r="A268" s="557"/>
      <c r="B268" s="557"/>
      <c r="E268" s="559"/>
      <c r="H268" s="557"/>
    </row>
    <row r="269" spans="1:8">
      <c r="A269" s="557"/>
      <c r="B269" s="557"/>
      <c r="E269" s="559"/>
      <c r="H269" s="557"/>
    </row>
    <row r="270" spans="1:8">
      <c r="A270" s="557"/>
      <c r="B270" s="557"/>
      <c r="E270" s="559"/>
      <c r="H270" s="557"/>
    </row>
    <row r="271" spans="1:8">
      <c r="A271" s="557"/>
      <c r="B271" s="557"/>
      <c r="E271" s="559"/>
      <c r="H271" s="557"/>
    </row>
    <row r="272" spans="1:8">
      <c r="A272" s="557"/>
      <c r="B272" s="557"/>
      <c r="E272" s="559"/>
      <c r="H272" s="557"/>
    </row>
    <row r="273" spans="1:8">
      <c r="A273" s="557"/>
      <c r="B273" s="557"/>
      <c r="E273" s="559"/>
      <c r="H273" s="557"/>
    </row>
    <row r="274" spans="1:8">
      <c r="A274" s="557"/>
      <c r="B274" s="557"/>
      <c r="E274" s="559"/>
      <c r="H274" s="557"/>
    </row>
    <row r="275" spans="1:8">
      <c r="A275" s="557"/>
      <c r="B275" s="557"/>
      <c r="E275" s="559"/>
      <c r="H275" s="557"/>
    </row>
    <row r="276" spans="1:8">
      <c r="A276" s="557"/>
      <c r="B276" s="557"/>
      <c r="E276" s="559"/>
      <c r="H276" s="557"/>
    </row>
    <row r="277" spans="1:8">
      <c r="A277" s="557"/>
      <c r="B277" s="557"/>
      <c r="E277" s="559"/>
      <c r="H277" s="557"/>
    </row>
    <row r="278" spans="1:8">
      <c r="A278" s="557"/>
      <c r="B278" s="557"/>
      <c r="E278" s="559"/>
      <c r="H278" s="557"/>
    </row>
    <row r="279" spans="1:8">
      <c r="A279" s="557"/>
      <c r="B279" s="557"/>
      <c r="E279" s="559"/>
      <c r="H279" s="557"/>
    </row>
    <row r="280" spans="1:8">
      <c r="A280" s="557"/>
      <c r="B280" s="557"/>
      <c r="E280" s="559"/>
      <c r="H280" s="557"/>
    </row>
    <row r="281" spans="1:8">
      <c r="A281" s="557"/>
      <c r="B281" s="557"/>
      <c r="E281" s="559"/>
      <c r="H281" s="557"/>
    </row>
    <row r="282" spans="1:8">
      <c r="A282" s="557"/>
      <c r="B282" s="557"/>
      <c r="E282" s="559"/>
      <c r="H282" s="557"/>
    </row>
    <row r="283" spans="1:8">
      <c r="A283" s="557"/>
      <c r="B283" s="557"/>
      <c r="E283" s="559"/>
      <c r="H283" s="557"/>
    </row>
    <row r="284" spans="1:8">
      <c r="A284" s="557"/>
      <c r="B284" s="557"/>
      <c r="E284" s="559"/>
      <c r="H284" s="557"/>
    </row>
    <row r="285" spans="1:8">
      <c r="A285" s="557"/>
      <c r="B285" s="557"/>
      <c r="E285" s="559"/>
      <c r="H285" s="557"/>
    </row>
    <row r="286" spans="1:8">
      <c r="A286" s="557"/>
      <c r="B286" s="557"/>
      <c r="E286" s="559"/>
      <c r="H286" s="557"/>
    </row>
    <row r="287" spans="1:8">
      <c r="A287" s="557"/>
      <c r="B287" s="557"/>
      <c r="E287" s="559"/>
      <c r="H287" s="557"/>
    </row>
    <row r="288" spans="1:8">
      <c r="A288" s="557"/>
      <c r="B288" s="557"/>
      <c r="E288" s="559"/>
      <c r="H288" s="557"/>
    </row>
    <row r="289" spans="1:8">
      <c r="A289" s="557"/>
      <c r="B289" s="557"/>
      <c r="E289" s="559"/>
      <c r="H289" s="557"/>
    </row>
    <row r="290" spans="1:8">
      <c r="A290" s="557"/>
      <c r="B290" s="557"/>
      <c r="E290" s="559"/>
      <c r="H290" s="557"/>
    </row>
    <row r="291" spans="1:8">
      <c r="A291" s="557"/>
      <c r="B291" s="557"/>
      <c r="E291" s="559"/>
      <c r="H291" s="557"/>
    </row>
    <row r="292" spans="1:8">
      <c r="A292" s="557"/>
      <c r="B292" s="557"/>
      <c r="E292" s="559"/>
      <c r="H292" s="557"/>
    </row>
    <row r="293" spans="1:8">
      <c r="A293" s="557"/>
      <c r="B293" s="557"/>
      <c r="E293" s="559"/>
      <c r="H293" s="557"/>
    </row>
    <row r="294" spans="1:8">
      <c r="A294" s="557"/>
      <c r="B294" s="557"/>
      <c r="E294" s="559"/>
      <c r="H294" s="557"/>
    </row>
    <row r="295" spans="1:8">
      <c r="A295" s="557"/>
      <c r="B295" s="557"/>
      <c r="E295" s="559"/>
      <c r="H295" s="557"/>
    </row>
    <row r="296" spans="1:8">
      <c r="A296" s="557"/>
      <c r="B296" s="557"/>
      <c r="E296" s="559"/>
      <c r="H296" s="557"/>
    </row>
    <row r="297" spans="1:8">
      <c r="A297" s="557"/>
      <c r="B297" s="557"/>
      <c r="E297" s="559"/>
      <c r="H297" s="557"/>
    </row>
    <row r="298" spans="1:8">
      <c r="A298" s="557"/>
      <c r="B298" s="557"/>
      <c r="E298" s="559"/>
      <c r="H298" s="557"/>
    </row>
    <row r="299" spans="1:8">
      <c r="A299" s="557"/>
      <c r="B299" s="557"/>
      <c r="E299" s="559"/>
      <c r="H299" s="557"/>
    </row>
    <row r="300" spans="1:8">
      <c r="A300" s="557"/>
      <c r="B300" s="557"/>
      <c r="E300" s="559"/>
      <c r="H300" s="557"/>
    </row>
    <row r="301" spans="1:8">
      <c r="A301" s="557"/>
      <c r="B301" s="557"/>
      <c r="E301" s="559"/>
      <c r="H301" s="557"/>
    </row>
    <row r="302" spans="1:8">
      <c r="A302" s="557"/>
      <c r="B302" s="557"/>
      <c r="E302" s="559"/>
      <c r="H302" s="557"/>
    </row>
    <row r="303" spans="1:8">
      <c r="A303" s="557"/>
      <c r="B303" s="557"/>
      <c r="E303" s="559"/>
      <c r="H303" s="557"/>
    </row>
    <row r="304" spans="1:8">
      <c r="A304" s="557"/>
      <c r="B304" s="557"/>
      <c r="E304" s="559"/>
      <c r="H304" s="557"/>
    </row>
    <row r="305" spans="1:8">
      <c r="A305" s="557"/>
      <c r="B305" s="557"/>
      <c r="E305" s="559"/>
      <c r="H305" s="557"/>
    </row>
    <row r="306" spans="1:8">
      <c r="A306" s="557"/>
      <c r="B306" s="557"/>
      <c r="E306" s="559"/>
      <c r="H306" s="557"/>
    </row>
    <row r="307" spans="1:8">
      <c r="A307" s="557"/>
      <c r="B307" s="557"/>
      <c r="E307" s="559"/>
      <c r="H307" s="557"/>
    </row>
    <row r="308" spans="1:8">
      <c r="A308" s="557"/>
      <c r="B308" s="557"/>
      <c r="E308" s="559"/>
      <c r="H308" s="557"/>
    </row>
    <row r="309" spans="1:8">
      <c r="A309" s="557"/>
      <c r="B309" s="557"/>
      <c r="E309" s="559"/>
      <c r="H309" s="557"/>
    </row>
    <row r="310" spans="1:8">
      <c r="A310" s="557"/>
      <c r="B310" s="557"/>
      <c r="E310" s="559"/>
      <c r="H310" s="557"/>
    </row>
    <row r="311" spans="1:8">
      <c r="A311" s="557"/>
      <c r="B311" s="557"/>
      <c r="E311" s="559"/>
      <c r="H311" s="557"/>
    </row>
    <row r="312" spans="1:8">
      <c r="A312" s="557"/>
      <c r="B312" s="557"/>
      <c r="E312" s="559"/>
      <c r="H312" s="557"/>
    </row>
    <row r="313" spans="1:8">
      <c r="A313" s="557"/>
      <c r="B313" s="557"/>
      <c r="E313" s="559"/>
      <c r="H313" s="557"/>
    </row>
    <row r="314" spans="1:8">
      <c r="A314" s="557"/>
      <c r="B314" s="557"/>
      <c r="E314" s="559"/>
      <c r="H314" s="557"/>
    </row>
    <row r="315" spans="1:8">
      <c r="A315" s="557"/>
      <c r="B315" s="557"/>
      <c r="E315" s="559"/>
      <c r="H315" s="557"/>
    </row>
    <row r="316" spans="1:8">
      <c r="A316" s="557"/>
      <c r="B316" s="557"/>
      <c r="E316" s="559"/>
      <c r="H316" s="557"/>
    </row>
    <row r="317" spans="1:8">
      <c r="A317" s="557"/>
      <c r="B317" s="557"/>
      <c r="E317" s="559"/>
      <c r="H317" s="557"/>
    </row>
    <row r="318" spans="1:8">
      <c r="A318" s="557"/>
      <c r="B318" s="557"/>
      <c r="E318" s="559"/>
      <c r="H318" s="557"/>
    </row>
    <row r="319" spans="1:8">
      <c r="A319" s="557"/>
      <c r="B319" s="557"/>
      <c r="E319" s="559"/>
      <c r="H319" s="557"/>
    </row>
    <row r="320" spans="1:8">
      <c r="A320" s="557"/>
      <c r="B320" s="557"/>
      <c r="E320" s="559"/>
      <c r="H320" s="557"/>
    </row>
    <row r="321" spans="1:8">
      <c r="A321" s="557"/>
      <c r="B321" s="557"/>
      <c r="E321" s="559"/>
      <c r="H321" s="557"/>
    </row>
    <row r="322" spans="1:8">
      <c r="A322" s="557"/>
      <c r="B322" s="557"/>
      <c r="E322" s="559"/>
      <c r="H322" s="557"/>
    </row>
    <row r="323" spans="1:8">
      <c r="A323" s="557"/>
      <c r="B323" s="557"/>
      <c r="E323" s="559"/>
      <c r="H323" s="557"/>
    </row>
    <row r="324" spans="1:8">
      <c r="A324" s="557"/>
      <c r="B324" s="557"/>
      <c r="E324" s="559"/>
      <c r="H324" s="557"/>
    </row>
    <row r="325" spans="1:8">
      <c r="A325" s="557"/>
      <c r="B325" s="557"/>
      <c r="E325" s="559"/>
      <c r="H325" s="557"/>
    </row>
    <row r="326" spans="1:8">
      <c r="A326" s="557"/>
      <c r="B326" s="557"/>
      <c r="E326" s="559"/>
      <c r="H326" s="557"/>
    </row>
    <row r="327" spans="1:8">
      <c r="A327" s="557"/>
      <c r="B327" s="557"/>
      <c r="E327" s="559"/>
      <c r="H327" s="557"/>
    </row>
    <row r="328" spans="1:8">
      <c r="A328" s="557"/>
      <c r="B328" s="557"/>
      <c r="E328" s="559"/>
      <c r="H328" s="557"/>
    </row>
    <row r="329" spans="1:8">
      <c r="A329" s="557"/>
      <c r="B329" s="557"/>
      <c r="E329" s="559"/>
      <c r="H329" s="557"/>
    </row>
    <row r="330" spans="1:8">
      <c r="A330" s="557"/>
      <c r="B330" s="557"/>
      <c r="E330" s="559"/>
      <c r="H330" s="557"/>
    </row>
    <row r="331" spans="1:8">
      <c r="A331" s="557"/>
      <c r="B331" s="557"/>
      <c r="E331" s="559"/>
      <c r="H331" s="557"/>
    </row>
    <row r="332" spans="1:8">
      <c r="A332" s="557"/>
      <c r="B332" s="557"/>
      <c r="E332" s="559"/>
      <c r="H332" s="557"/>
    </row>
    <row r="333" spans="1:8">
      <c r="A333" s="557"/>
      <c r="B333" s="557"/>
      <c r="E333" s="559"/>
      <c r="H333" s="557"/>
    </row>
    <row r="334" spans="1:8">
      <c r="A334" s="557"/>
      <c r="B334" s="557"/>
      <c r="E334" s="559"/>
      <c r="H334" s="557"/>
    </row>
    <row r="335" spans="1:8">
      <c r="A335" s="557"/>
      <c r="B335" s="557"/>
      <c r="E335" s="559"/>
      <c r="H335" s="557"/>
    </row>
    <row r="336" spans="1:8">
      <c r="A336" s="557"/>
      <c r="B336" s="557"/>
      <c r="E336" s="559"/>
      <c r="H336" s="557"/>
    </row>
    <row r="337" spans="1:8">
      <c r="A337" s="557"/>
      <c r="B337" s="557"/>
      <c r="E337" s="559"/>
      <c r="H337" s="557"/>
    </row>
    <row r="338" spans="1:8">
      <c r="A338" s="557"/>
      <c r="B338" s="557"/>
      <c r="E338" s="559"/>
      <c r="H338" s="557"/>
    </row>
    <row r="339" spans="1:8">
      <c r="A339" s="557"/>
      <c r="B339" s="557"/>
      <c r="E339" s="559"/>
      <c r="H339" s="557"/>
    </row>
    <row r="340" spans="1:8">
      <c r="A340" s="557"/>
      <c r="B340" s="557"/>
      <c r="E340" s="559"/>
      <c r="H340" s="557"/>
    </row>
    <row r="341" spans="1:8">
      <c r="A341" s="557"/>
      <c r="B341" s="557"/>
      <c r="E341" s="559"/>
      <c r="H341" s="557"/>
    </row>
    <row r="342" spans="1:8">
      <c r="A342" s="557"/>
      <c r="B342" s="557"/>
      <c r="E342" s="559"/>
      <c r="H342" s="557"/>
    </row>
    <row r="343" spans="1:8">
      <c r="A343" s="557"/>
      <c r="B343" s="557"/>
      <c r="E343" s="559"/>
      <c r="H343" s="557"/>
    </row>
    <row r="344" spans="1:8">
      <c r="A344" s="557"/>
      <c r="B344" s="557"/>
      <c r="E344" s="559"/>
      <c r="H344" s="557"/>
    </row>
    <row r="345" spans="1:8">
      <c r="A345" s="557"/>
      <c r="B345" s="557"/>
      <c r="E345" s="559"/>
      <c r="H345" s="557"/>
    </row>
    <row r="346" spans="1:8">
      <c r="A346" s="557"/>
      <c r="B346" s="557"/>
      <c r="E346" s="559"/>
      <c r="H346" s="557"/>
    </row>
    <row r="347" spans="1:8">
      <c r="A347" s="557"/>
      <c r="B347" s="557"/>
      <c r="E347" s="559"/>
      <c r="H347" s="557"/>
    </row>
    <row r="348" spans="1:8">
      <c r="A348" s="557"/>
      <c r="B348" s="557"/>
      <c r="E348" s="559"/>
      <c r="H348" s="557"/>
    </row>
    <row r="349" spans="1:8">
      <c r="A349" s="557"/>
      <c r="B349" s="557"/>
      <c r="E349" s="559"/>
      <c r="H349" s="557"/>
    </row>
    <row r="350" spans="1:8">
      <c r="A350" s="557"/>
      <c r="B350" s="557"/>
      <c r="E350" s="559"/>
      <c r="H350" s="557"/>
    </row>
    <row r="351" spans="1:8">
      <c r="A351" s="557"/>
      <c r="B351" s="557"/>
      <c r="E351" s="559"/>
      <c r="H351" s="557"/>
    </row>
    <row r="352" spans="1:8">
      <c r="A352" s="557"/>
      <c r="B352" s="557"/>
      <c r="E352" s="559"/>
      <c r="H352" s="557"/>
    </row>
    <row r="353" spans="1:8">
      <c r="A353" s="557"/>
      <c r="B353" s="557"/>
      <c r="E353" s="559"/>
      <c r="H353" s="557"/>
    </row>
    <row r="354" spans="1:8">
      <c r="A354" s="557"/>
      <c r="B354" s="557"/>
      <c r="E354" s="559"/>
      <c r="H354" s="557"/>
    </row>
    <row r="355" spans="1:8">
      <c r="A355" s="557"/>
      <c r="B355" s="557"/>
      <c r="E355" s="559"/>
      <c r="H355" s="557"/>
    </row>
    <row r="356" spans="1:8">
      <c r="A356" s="557"/>
      <c r="B356" s="557"/>
      <c r="E356" s="559"/>
      <c r="H356" s="557"/>
    </row>
    <row r="357" spans="1:8">
      <c r="A357" s="557"/>
      <c r="B357" s="557"/>
      <c r="E357" s="559"/>
      <c r="H357" s="557"/>
    </row>
    <row r="358" spans="1:8">
      <c r="A358" s="557"/>
      <c r="B358" s="557"/>
      <c r="E358" s="559"/>
      <c r="H358" s="557"/>
    </row>
    <row r="359" spans="1:8">
      <c r="A359" s="557"/>
      <c r="B359" s="557"/>
      <c r="E359" s="559"/>
      <c r="H359" s="557"/>
    </row>
    <row r="360" spans="1:8">
      <c r="A360" s="557"/>
      <c r="B360" s="557"/>
      <c r="E360" s="559"/>
      <c r="H360" s="557"/>
    </row>
    <row r="361" spans="1:8">
      <c r="A361" s="557"/>
      <c r="B361" s="557"/>
      <c r="E361" s="559"/>
      <c r="H361" s="557"/>
    </row>
    <row r="362" spans="1:8">
      <c r="A362" s="557"/>
      <c r="B362" s="557"/>
      <c r="E362" s="559"/>
      <c r="H362" s="557"/>
    </row>
    <row r="363" spans="1:8">
      <c r="A363" s="557"/>
      <c r="B363" s="557"/>
      <c r="E363" s="559"/>
      <c r="H363" s="557"/>
    </row>
    <row r="364" spans="1:8">
      <c r="A364" s="557"/>
      <c r="B364" s="557"/>
      <c r="E364" s="559"/>
      <c r="H364" s="557"/>
    </row>
    <row r="365" spans="1:8">
      <c r="A365" s="557"/>
      <c r="B365" s="557"/>
      <c r="E365" s="559"/>
      <c r="H365" s="557"/>
    </row>
    <row r="366" spans="1:8">
      <c r="A366" s="557"/>
      <c r="B366" s="557"/>
      <c r="E366" s="559"/>
      <c r="H366" s="557"/>
    </row>
    <row r="367" spans="1:8">
      <c r="A367" s="557"/>
      <c r="B367" s="557"/>
      <c r="E367" s="559"/>
      <c r="H367" s="557"/>
    </row>
    <row r="368" spans="1:8">
      <c r="A368" s="557"/>
      <c r="B368" s="557"/>
      <c r="E368" s="559"/>
      <c r="H368" s="557"/>
    </row>
    <row r="369" spans="1:8">
      <c r="A369" s="557"/>
      <c r="B369" s="557"/>
      <c r="E369" s="559"/>
      <c r="H369" s="557"/>
    </row>
    <row r="370" spans="1:8">
      <c r="A370" s="557"/>
      <c r="B370" s="557"/>
      <c r="E370" s="559"/>
      <c r="H370" s="557"/>
    </row>
    <row r="371" spans="1:8">
      <c r="A371" s="557"/>
      <c r="B371" s="557"/>
      <c r="E371" s="559"/>
      <c r="H371" s="557"/>
    </row>
    <row r="372" spans="1:8">
      <c r="A372" s="557"/>
      <c r="B372" s="557"/>
      <c r="E372" s="559"/>
      <c r="H372" s="557"/>
    </row>
    <row r="373" spans="1:8">
      <c r="A373" s="557"/>
      <c r="B373" s="557"/>
      <c r="E373" s="559"/>
      <c r="H373" s="557"/>
    </row>
    <row r="374" spans="1:8">
      <c r="A374" s="557"/>
      <c r="B374" s="557"/>
      <c r="E374" s="559"/>
      <c r="H374" s="557"/>
    </row>
    <row r="375" spans="1:8">
      <c r="A375" s="557"/>
      <c r="B375" s="557"/>
      <c r="E375" s="559"/>
      <c r="H375" s="557"/>
    </row>
    <row r="376" spans="1:8">
      <c r="A376" s="557"/>
      <c r="B376" s="557"/>
      <c r="E376" s="559"/>
      <c r="H376" s="557"/>
    </row>
    <row r="377" spans="1:8">
      <c r="A377" s="557"/>
      <c r="B377" s="557"/>
      <c r="E377" s="559"/>
      <c r="H377" s="557"/>
    </row>
    <row r="378" spans="1:8">
      <c r="A378" s="557"/>
      <c r="B378" s="557"/>
      <c r="E378" s="559"/>
      <c r="H378" s="557"/>
    </row>
    <row r="379" spans="1:8">
      <c r="A379" s="557"/>
      <c r="B379" s="557"/>
      <c r="E379" s="559"/>
      <c r="H379" s="557"/>
    </row>
    <row r="380" spans="1:8">
      <c r="A380" s="557"/>
      <c r="B380" s="557"/>
      <c r="E380" s="559"/>
      <c r="H380" s="557"/>
    </row>
    <row r="381" spans="1:8">
      <c r="A381" s="557"/>
      <c r="B381" s="557"/>
      <c r="E381" s="559"/>
      <c r="H381" s="557"/>
    </row>
    <row r="382" spans="1:8">
      <c r="A382" s="557"/>
      <c r="B382" s="557"/>
      <c r="E382" s="559"/>
      <c r="H382" s="557"/>
    </row>
    <row r="383" spans="1:8">
      <c r="A383" s="557"/>
      <c r="B383" s="557"/>
      <c r="E383" s="559"/>
      <c r="H383" s="557"/>
    </row>
    <row r="384" spans="1:8">
      <c r="A384" s="557"/>
      <c r="B384" s="557"/>
      <c r="E384" s="559"/>
      <c r="H384" s="557"/>
    </row>
    <row r="385" spans="1:8">
      <c r="A385" s="557"/>
      <c r="B385" s="557"/>
      <c r="E385" s="559"/>
      <c r="H385" s="557"/>
    </row>
    <row r="386" spans="1:8">
      <c r="A386" s="557"/>
      <c r="B386" s="557"/>
      <c r="E386" s="559"/>
      <c r="H386" s="557"/>
    </row>
    <row r="387" spans="1:8">
      <c r="A387" s="557"/>
      <c r="B387" s="557"/>
      <c r="E387" s="559"/>
      <c r="H387" s="557"/>
    </row>
    <row r="388" spans="1:8">
      <c r="A388" s="557"/>
      <c r="B388" s="557"/>
      <c r="E388" s="559"/>
      <c r="H388" s="557"/>
    </row>
    <row r="389" spans="1:8">
      <c r="A389" s="557"/>
      <c r="B389" s="557"/>
      <c r="E389" s="559"/>
      <c r="H389" s="557"/>
    </row>
    <row r="390" spans="1:8">
      <c r="A390" s="557"/>
      <c r="B390" s="557"/>
      <c r="E390" s="559"/>
      <c r="H390" s="557"/>
    </row>
    <row r="391" spans="1:8">
      <c r="A391" s="557"/>
      <c r="B391" s="557"/>
      <c r="E391" s="559"/>
      <c r="H391" s="557"/>
    </row>
    <row r="392" spans="1:8">
      <c r="A392" s="557"/>
      <c r="B392" s="557"/>
      <c r="E392" s="559"/>
      <c r="H392" s="557"/>
    </row>
    <row r="393" spans="1:8">
      <c r="A393" s="557"/>
      <c r="B393" s="557"/>
      <c r="E393" s="559"/>
      <c r="H393" s="557"/>
    </row>
    <row r="394" spans="1:8">
      <c r="A394" s="557"/>
      <c r="B394" s="557"/>
      <c r="E394" s="559"/>
      <c r="H394" s="557"/>
    </row>
    <row r="395" spans="1:8">
      <c r="A395" s="557"/>
      <c r="B395" s="557"/>
      <c r="E395" s="559"/>
      <c r="H395" s="557"/>
    </row>
    <row r="396" spans="1:8">
      <c r="A396" s="557"/>
      <c r="B396" s="557"/>
      <c r="E396" s="559"/>
      <c r="H396" s="557"/>
    </row>
    <row r="397" spans="1:8">
      <c r="A397" s="557"/>
      <c r="B397" s="557"/>
      <c r="E397" s="559"/>
      <c r="H397" s="557"/>
    </row>
    <row r="398" spans="1:8">
      <c r="A398" s="557"/>
      <c r="B398" s="557"/>
      <c r="E398" s="559"/>
      <c r="H398" s="557"/>
    </row>
    <row r="399" spans="1:8">
      <c r="A399" s="557"/>
      <c r="B399" s="557"/>
      <c r="E399" s="559"/>
      <c r="H399" s="557"/>
    </row>
    <row r="400" spans="1:8">
      <c r="A400" s="557"/>
      <c r="B400" s="557"/>
      <c r="E400" s="559"/>
      <c r="H400" s="557"/>
    </row>
    <row r="401" spans="1:8">
      <c r="A401" s="557"/>
      <c r="B401" s="557"/>
      <c r="E401" s="559"/>
      <c r="H401" s="557"/>
    </row>
    <row r="402" spans="1:8">
      <c r="A402" s="557"/>
      <c r="B402" s="557"/>
      <c r="E402" s="559"/>
      <c r="H402" s="557"/>
    </row>
    <row r="403" spans="1:8">
      <c r="A403" s="557"/>
      <c r="B403" s="557"/>
      <c r="E403" s="559"/>
      <c r="H403" s="557"/>
    </row>
    <row r="404" spans="1:8">
      <c r="A404" s="557"/>
      <c r="B404" s="557"/>
      <c r="E404" s="559"/>
      <c r="H404" s="557"/>
    </row>
    <row r="405" spans="1:8">
      <c r="A405" s="557"/>
      <c r="B405" s="557"/>
      <c r="E405" s="559"/>
      <c r="H405" s="557"/>
    </row>
    <row r="406" spans="1:8">
      <c r="A406" s="557"/>
      <c r="B406" s="557"/>
      <c r="E406" s="559"/>
      <c r="H406" s="557"/>
    </row>
    <row r="407" spans="1:8">
      <c r="A407" s="557"/>
      <c r="B407" s="557"/>
      <c r="E407" s="559"/>
      <c r="H407" s="557"/>
    </row>
    <row r="408" spans="1:8">
      <c r="A408" s="557"/>
      <c r="B408" s="557"/>
      <c r="E408" s="559"/>
      <c r="H408" s="557"/>
    </row>
    <row r="409" spans="1:8">
      <c r="A409" s="557"/>
      <c r="B409" s="557"/>
      <c r="E409" s="559"/>
      <c r="H409" s="557"/>
    </row>
    <row r="410" spans="1:8">
      <c r="A410" s="557"/>
      <c r="B410" s="557"/>
      <c r="E410" s="559"/>
      <c r="H410" s="557"/>
    </row>
    <row r="411" spans="1:8">
      <c r="A411" s="557"/>
      <c r="B411" s="557"/>
      <c r="E411" s="559"/>
      <c r="H411" s="557"/>
    </row>
    <row r="412" spans="1:8">
      <c r="A412" s="557"/>
      <c r="B412" s="557"/>
      <c r="E412" s="559"/>
      <c r="H412" s="557"/>
    </row>
    <row r="413" spans="1:8">
      <c r="A413" s="557"/>
      <c r="B413" s="557"/>
      <c r="E413" s="559"/>
      <c r="H413" s="557"/>
    </row>
    <row r="414" spans="1:8">
      <c r="A414" s="557"/>
      <c r="B414" s="557"/>
      <c r="E414" s="559"/>
      <c r="H414" s="557"/>
    </row>
    <row r="415" spans="1:8">
      <c r="A415" s="557"/>
      <c r="B415" s="557"/>
      <c r="E415" s="559"/>
      <c r="H415" s="557"/>
    </row>
    <row r="416" spans="1:8">
      <c r="A416" s="557"/>
      <c r="B416" s="557"/>
      <c r="E416" s="559"/>
      <c r="H416" s="557"/>
    </row>
    <row r="417" spans="1:8">
      <c r="A417" s="557"/>
      <c r="B417" s="557"/>
      <c r="E417" s="559"/>
      <c r="H417" s="557"/>
    </row>
    <row r="418" spans="1:8">
      <c r="A418" s="557"/>
      <c r="B418" s="557"/>
      <c r="E418" s="559"/>
      <c r="H418" s="557"/>
    </row>
    <row r="419" spans="1:8">
      <c r="A419" s="557"/>
      <c r="B419" s="557"/>
      <c r="E419" s="559"/>
      <c r="H419" s="557"/>
    </row>
    <row r="420" spans="1:8">
      <c r="A420" s="557"/>
      <c r="B420" s="557"/>
      <c r="E420" s="559"/>
      <c r="H420" s="557"/>
    </row>
    <row r="421" spans="1:8">
      <c r="A421" s="557"/>
      <c r="B421" s="557"/>
      <c r="E421" s="559"/>
      <c r="H421" s="557"/>
    </row>
    <row r="422" spans="1:8">
      <c r="A422" s="557"/>
      <c r="B422" s="557"/>
      <c r="E422" s="559"/>
      <c r="H422" s="557"/>
    </row>
    <row r="423" spans="1:8">
      <c r="A423" s="557"/>
      <c r="B423" s="557"/>
      <c r="E423" s="559"/>
      <c r="H423" s="557"/>
    </row>
    <row r="424" spans="1:8">
      <c r="A424" s="557"/>
      <c r="B424" s="557"/>
      <c r="E424" s="559"/>
      <c r="H424" s="557"/>
    </row>
    <row r="425" spans="1:8">
      <c r="A425" s="557"/>
      <c r="B425" s="557"/>
      <c r="E425" s="559"/>
      <c r="H425" s="557"/>
    </row>
    <row r="426" spans="1:8">
      <c r="A426" s="557"/>
      <c r="B426" s="557"/>
      <c r="E426" s="559"/>
      <c r="H426" s="557"/>
    </row>
    <row r="427" spans="1:8">
      <c r="A427" s="557"/>
      <c r="B427" s="557"/>
      <c r="E427" s="559"/>
      <c r="H427" s="557"/>
    </row>
    <row r="428" spans="1:8">
      <c r="A428" s="557"/>
      <c r="B428" s="557"/>
      <c r="E428" s="559"/>
      <c r="H428" s="557"/>
    </row>
    <row r="429" spans="1:8">
      <c r="A429" s="557"/>
      <c r="B429" s="557"/>
      <c r="E429" s="559"/>
      <c r="H429" s="557"/>
    </row>
    <row r="430" spans="1:8">
      <c r="A430" s="557"/>
      <c r="B430" s="557"/>
      <c r="E430" s="559"/>
      <c r="H430" s="557"/>
    </row>
    <row r="431" spans="1:8">
      <c r="A431" s="557"/>
      <c r="B431" s="557"/>
      <c r="E431" s="559"/>
      <c r="H431" s="557"/>
    </row>
    <row r="432" spans="1:8">
      <c r="A432" s="557"/>
      <c r="B432" s="557"/>
      <c r="E432" s="559"/>
      <c r="H432" s="557"/>
    </row>
    <row r="433" spans="1:8">
      <c r="A433" s="557"/>
      <c r="B433" s="557"/>
      <c r="E433" s="559"/>
      <c r="H433" s="557"/>
    </row>
    <row r="434" spans="1:8">
      <c r="A434" s="557"/>
      <c r="B434" s="557"/>
      <c r="E434" s="559"/>
      <c r="H434" s="557"/>
    </row>
    <row r="435" spans="1:8">
      <c r="A435" s="557"/>
      <c r="B435" s="557"/>
      <c r="E435" s="559"/>
      <c r="H435" s="557"/>
    </row>
    <row r="436" spans="1:8">
      <c r="A436" s="557"/>
      <c r="B436" s="557"/>
      <c r="E436" s="559"/>
      <c r="H436" s="557"/>
    </row>
    <row r="437" spans="1:8">
      <c r="A437" s="557"/>
      <c r="B437" s="557"/>
      <c r="E437" s="559"/>
      <c r="H437" s="557"/>
    </row>
    <row r="438" spans="1:8">
      <c r="A438" s="557"/>
      <c r="B438" s="557"/>
      <c r="E438" s="559"/>
      <c r="H438" s="557"/>
    </row>
    <row r="439" spans="1:8">
      <c r="A439" s="557"/>
      <c r="B439" s="557"/>
      <c r="E439" s="559"/>
      <c r="H439" s="557"/>
    </row>
    <row r="440" spans="1:8">
      <c r="A440" s="557"/>
      <c r="B440" s="557"/>
      <c r="E440" s="559"/>
      <c r="H440" s="557"/>
    </row>
    <row r="441" spans="1:8">
      <c r="A441" s="557"/>
      <c r="B441" s="557"/>
      <c r="E441" s="559"/>
      <c r="H441" s="557"/>
    </row>
    <row r="442" spans="1:8">
      <c r="A442" s="557"/>
      <c r="B442" s="557"/>
      <c r="E442" s="559"/>
      <c r="H442" s="557"/>
    </row>
    <row r="443" spans="1:8">
      <c r="A443" s="557"/>
      <c r="B443" s="557"/>
      <c r="E443" s="559"/>
      <c r="H443" s="557"/>
    </row>
    <row r="444" spans="1:8">
      <c r="A444" s="557"/>
      <c r="B444" s="557"/>
      <c r="E444" s="559"/>
      <c r="H444" s="557"/>
    </row>
    <row r="445" spans="1:8">
      <c r="A445" s="557"/>
      <c r="B445" s="557"/>
      <c r="E445" s="559"/>
      <c r="H445" s="557"/>
    </row>
    <row r="446" spans="1:8">
      <c r="A446" s="557"/>
      <c r="B446" s="557"/>
      <c r="E446" s="559"/>
      <c r="H446" s="557"/>
    </row>
    <row r="447" spans="1:8">
      <c r="A447" s="557"/>
      <c r="B447" s="557"/>
      <c r="E447" s="559"/>
      <c r="H447" s="557"/>
    </row>
    <row r="448" spans="1:8">
      <c r="A448" s="557"/>
      <c r="B448" s="557"/>
      <c r="E448" s="559"/>
      <c r="H448" s="557"/>
    </row>
    <row r="449" spans="1:8">
      <c r="A449" s="557"/>
      <c r="B449" s="557"/>
      <c r="E449" s="559"/>
      <c r="H449" s="557"/>
    </row>
    <row r="450" spans="1:8">
      <c r="A450" s="557"/>
      <c r="B450" s="557"/>
      <c r="E450" s="559"/>
      <c r="H450" s="557"/>
    </row>
    <row r="451" spans="1:8">
      <c r="A451" s="557"/>
      <c r="B451" s="557"/>
      <c r="E451" s="559"/>
      <c r="H451" s="557"/>
    </row>
    <row r="452" spans="1:8">
      <c r="A452" s="557"/>
      <c r="B452" s="557"/>
      <c r="E452" s="559"/>
      <c r="H452" s="557"/>
    </row>
    <row r="453" spans="1:8">
      <c r="A453" s="557"/>
      <c r="B453" s="557"/>
      <c r="E453" s="559"/>
      <c r="H453" s="557"/>
    </row>
    <row r="454" spans="1:8">
      <c r="A454" s="557"/>
      <c r="B454" s="557"/>
      <c r="E454" s="559"/>
      <c r="H454" s="557"/>
    </row>
    <row r="455" spans="1:8">
      <c r="A455" s="557"/>
      <c r="B455" s="557"/>
      <c r="E455" s="559"/>
      <c r="H455" s="557"/>
    </row>
    <row r="456" spans="1:8">
      <c r="A456" s="557"/>
      <c r="B456" s="557"/>
      <c r="E456" s="559"/>
      <c r="H456" s="557"/>
    </row>
    <row r="457" spans="1:8">
      <c r="A457" s="557"/>
      <c r="B457" s="557"/>
      <c r="E457" s="559"/>
      <c r="H457" s="557"/>
    </row>
    <row r="458" spans="1:8">
      <c r="A458" s="557"/>
      <c r="B458" s="557"/>
      <c r="E458" s="559"/>
      <c r="H458" s="557"/>
    </row>
    <row r="459" spans="1:8">
      <c r="A459" s="557"/>
      <c r="B459" s="557"/>
      <c r="E459" s="559"/>
      <c r="H459" s="557"/>
    </row>
    <row r="460" spans="1:8">
      <c r="A460" s="557"/>
      <c r="B460" s="557"/>
      <c r="E460" s="559"/>
      <c r="H460" s="557"/>
    </row>
    <row r="461" spans="1:8">
      <c r="A461" s="557"/>
      <c r="B461" s="557"/>
      <c r="E461" s="559"/>
      <c r="H461" s="557"/>
    </row>
    <row r="462" spans="1:8">
      <c r="A462" s="557"/>
      <c r="B462" s="557"/>
      <c r="E462" s="559"/>
      <c r="H462" s="557"/>
    </row>
    <row r="463" spans="1:8">
      <c r="A463" s="557"/>
      <c r="B463" s="557"/>
      <c r="E463" s="559"/>
      <c r="H463" s="557"/>
    </row>
    <row r="464" spans="1:8">
      <c r="A464" s="557"/>
      <c r="B464" s="557"/>
      <c r="E464" s="559"/>
      <c r="H464" s="557"/>
    </row>
    <row r="465" spans="1:8">
      <c r="A465" s="557"/>
      <c r="B465" s="557"/>
      <c r="E465" s="559"/>
      <c r="H465" s="557"/>
    </row>
    <row r="466" spans="1:8">
      <c r="A466" s="557"/>
      <c r="B466" s="557"/>
      <c r="E466" s="559"/>
      <c r="H466" s="557"/>
    </row>
    <row r="467" spans="1:8">
      <c r="A467" s="557"/>
      <c r="B467" s="557"/>
      <c r="E467" s="559"/>
      <c r="H467" s="557"/>
    </row>
    <row r="468" spans="1:8">
      <c r="A468" s="557"/>
      <c r="B468" s="557"/>
      <c r="E468" s="559"/>
      <c r="H468" s="557"/>
    </row>
    <row r="469" spans="1:8">
      <c r="A469" s="557"/>
      <c r="B469" s="557"/>
      <c r="E469" s="559"/>
      <c r="H469" s="557"/>
    </row>
    <row r="470" spans="1:8">
      <c r="A470" s="557"/>
      <c r="B470" s="557"/>
      <c r="E470" s="559"/>
      <c r="H470" s="557"/>
    </row>
    <row r="471" spans="1:8">
      <c r="A471" s="557"/>
      <c r="B471" s="557"/>
      <c r="E471" s="559"/>
      <c r="H471" s="557"/>
    </row>
    <row r="472" spans="1:8">
      <c r="A472" s="557"/>
      <c r="B472" s="557"/>
      <c r="E472" s="559"/>
      <c r="H472" s="557"/>
    </row>
    <row r="473" spans="1:8">
      <c r="A473" s="557"/>
      <c r="B473" s="557"/>
      <c r="E473" s="559"/>
      <c r="H473" s="557"/>
    </row>
    <row r="474" spans="1:8">
      <c r="A474" s="557"/>
      <c r="B474" s="557"/>
      <c r="E474" s="559"/>
      <c r="H474" s="557"/>
    </row>
    <row r="475" spans="1:8">
      <c r="A475" s="557"/>
      <c r="B475" s="557"/>
      <c r="E475" s="559"/>
      <c r="H475" s="557"/>
    </row>
    <row r="476" spans="1:8">
      <c r="A476" s="557"/>
      <c r="B476" s="557"/>
      <c r="E476" s="559"/>
      <c r="H476" s="557"/>
    </row>
    <row r="477" spans="1:8">
      <c r="A477" s="557"/>
      <c r="B477" s="557"/>
      <c r="E477" s="559"/>
      <c r="H477" s="557"/>
    </row>
    <row r="478" spans="1:8">
      <c r="A478" s="557"/>
      <c r="B478" s="557"/>
      <c r="E478" s="559"/>
      <c r="H478" s="557"/>
    </row>
    <row r="479" spans="1:8">
      <c r="A479" s="557"/>
      <c r="B479" s="557"/>
      <c r="E479" s="559"/>
      <c r="H479" s="557"/>
    </row>
    <row r="480" spans="1:8">
      <c r="A480" s="557"/>
      <c r="B480" s="557"/>
      <c r="E480" s="559"/>
      <c r="H480" s="557"/>
    </row>
    <row r="481" spans="1:8">
      <c r="A481" s="557"/>
      <c r="B481" s="557"/>
      <c r="E481" s="559"/>
      <c r="H481" s="557"/>
    </row>
    <row r="482" spans="1:8">
      <c r="A482" s="557"/>
      <c r="B482" s="557"/>
      <c r="E482" s="559"/>
      <c r="H482" s="557"/>
    </row>
    <row r="483" spans="1:8">
      <c r="A483" s="557"/>
      <c r="B483" s="557"/>
      <c r="E483" s="559"/>
      <c r="H483" s="557"/>
    </row>
    <row r="484" spans="1:8">
      <c r="A484" s="557"/>
      <c r="B484" s="557"/>
      <c r="E484" s="559"/>
      <c r="H484" s="557"/>
    </row>
    <row r="485" spans="1:8">
      <c r="A485" s="557"/>
      <c r="B485" s="557"/>
      <c r="E485" s="559"/>
      <c r="H485" s="557"/>
    </row>
    <row r="486" spans="1:8">
      <c r="A486" s="557"/>
      <c r="B486" s="557"/>
      <c r="E486" s="559"/>
      <c r="H486" s="557"/>
    </row>
    <row r="487" spans="1:8">
      <c r="A487" s="557"/>
      <c r="B487" s="557"/>
      <c r="E487" s="559"/>
      <c r="H487" s="557"/>
    </row>
    <row r="488" spans="1:8">
      <c r="A488" s="557"/>
      <c r="B488" s="557"/>
      <c r="E488" s="559"/>
      <c r="H488" s="557"/>
    </row>
    <row r="489" spans="1:8">
      <c r="A489" s="557"/>
      <c r="B489" s="557"/>
      <c r="E489" s="559"/>
      <c r="H489" s="557"/>
    </row>
    <row r="490" spans="1:8">
      <c r="A490" s="557"/>
      <c r="B490" s="557"/>
      <c r="E490" s="559"/>
      <c r="H490" s="557"/>
    </row>
    <row r="491" spans="1:8">
      <c r="A491" s="557"/>
      <c r="B491" s="557"/>
      <c r="E491" s="559"/>
      <c r="H491" s="557"/>
    </row>
    <row r="492" spans="1:8">
      <c r="A492" s="557"/>
      <c r="B492" s="557"/>
      <c r="E492" s="559"/>
      <c r="H492" s="557"/>
    </row>
    <row r="493" spans="1:8">
      <c r="A493" s="557"/>
      <c r="B493" s="557"/>
      <c r="E493" s="559"/>
      <c r="H493" s="557"/>
    </row>
    <row r="494" spans="1:8">
      <c r="A494" s="557"/>
      <c r="B494" s="557"/>
      <c r="E494" s="559"/>
      <c r="H494" s="557"/>
    </row>
    <row r="495" spans="1:8">
      <c r="A495" s="557"/>
      <c r="B495" s="557"/>
      <c r="E495" s="559"/>
      <c r="H495" s="557"/>
    </row>
    <row r="496" spans="1:8">
      <c r="A496" s="557"/>
      <c r="B496" s="557"/>
      <c r="E496" s="559"/>
      <c r="H496" s="557"/>
    </row>
    <row r="497" spans="1:8">
      <c r="A497" s="557"/>
      <c r="B497" s="557"/>
      <c r="E497" s="559"/>
      <c r="H497" s="557"/>
    </row>
    <row r="498" spans="1:8">
      <c r="A498" s="557"/>
      <c r="B498" s="557"/>
      <c r="E498" s="559"/>
      <c r="H498" s="557"/>
    </row>
    <row r="499" spans="1:8">
      <c r="A499" s="557"/>
      <c r="B499" s="557"/>
      <c r="E499" s="559"/>
      <c r="H499" s="557"/>
    </row>
    <row r="500" spans="1:8">
      <c r="A500" s="557"/>
      <c r="B500" s="557"/>
      <c r="E500" s="559"/>
      <c r="H500" s="557"/>
    </row>
    <row r="501" spans="1:8">
      <c r="A501" s="557"/>
      <c r="B501" s="557"/>
      <c r="E501" s="559"/>
      <c r="H501" s="557"/>
    </row>
    <row r="502" spans="1:8">
      <c r="A502" s="557"/>
      <c r="B502" s="557"/>
      <c r="E502" s="559"/>
      <c r="H502" s="557"/>
    </row>
    <row r="503" spans="1:8">
      <c r="A503" s="557"/>
      <c r="B503" s="557"/>
      <c r="E503" s="559"/>
      <c r="H503" s="557"/>
    </row>
    <row r="504" spans="1:8">
      <c r="A504" s="557"/>
      <c r="B504" s="557"/>
      <c r="E504" s="559"/>
      <c r="H504" s="557"/>
    </row>
    <row r="505" spans="1:8">
      <c r="A505" s="557"/>
      <c r="B505" s="557"/>
      <c r="E505" s="559"/>
      <c r="H505" s="557"/>
    </row>
    <row r="506" spans="1:8">
      <c r="A506" s="557"/>
      <c r="B506" s="557"/>
      <c r="E506" s="559"/>
      <c r="H506" s="557"/>
    </row>
    <row r="507" spans="1:8">
      <c r="A507" s="557"/>
      <c r="B507" s="557"/>
      <c r="E507" s="559"/>
      <c r="H507" s="557"/>
    </row>
    <row r="508" spans="1:8">
      <c r="A508" s="557"/>
      <c r="B508" s="557"/>
      <c r="E508" s="559"/>
      <c r="H508" s="557"/>
    </row>
    <row r="509" spans="1:8">
      <c r="A509" s="557"/>
      <c r="B509" s="557"/>
      <c r="E509" s="559"/>
      <c r="H509" s="557"/>
    </row>
    <row r="510" spans="1:8">
      <c r="A510" s="557"/>
      <c r="B510" s="557"/>
      <c r="E510" s="559"/>
      <c r="H510" s="557"/>
    </row>
    <row r="511" spans="1:8">
      <c r="A511" s="557"/>
      <c r="B511" s="557"/>
      <c r="E511" s="559"/>
      <c r="H511" s="557"/>
    </row>
    <row r="512" spans="1:8">
      <c r="A512" s="557"/>
      <c r="B512" s="557"/>
      <c r="E512" s="559"/>
      <c r="H512" s="557"/>
    </row>
    <row r="513" spans="1:8">
      <c r="A513" s="557"/>
      <c r="B513" s="557"/>
      <c r="E513" s="559"/>
      <c r="H513" s="557"/>
    </row>
    <row r="514" spans="1:8">
      <c r="A514" s="557"/>
      <c r="B514" s="557"/>
      <c r="E514" s="559"/>
      <c r="H514" s="557"/>
    </row>
    <row r="515" spans="1:8">
      <c r="A515" s="557"/>
      <c r="B515" s="557"/>
      <c r="E515" s="559"/>
      <c r="H515" s="557"/>
    </row>
    <row r="516" spans="1:8">
      <c r="A516" s="557"/>
      <c r="B516" s="557"/>
      <c r="E516" s="559"/>
      <c r="H516" s="557"/>
    </row>
    <row r="517" spans="1:8">
      <c r="A517" s="557"/>
      <c r="B517" s="557"/>
      <c r="E517" s="559"/>
      <c r="H517" s="557"/>
    </row>
    <row r="518" spans="1:8">
      <c r="A518" s="557"/>
      <c r="B518" s="557"/>
      <c r="E518" s="559"/>
      <c r="H518" s="557"/>
    </row>
    <row r="519" spans="1:8">
      <c r="A519" s="557"/>
      <c r="B519" s="557"/>
      <c r="E519" s="559"/>
      <c r="H519" s="557"/>
    </row>
    <row r="520" spans="1:8">
      <c r="A520" s="557"/>
      <c r="B520" s="557"/>
      <c r="E520" s="559"/>
      <c r="H520" s="557"/>
    </row>
    <row r="521" spans="1:8">
      <c r="A521" s="557"/>
      <c r="B521" s="557"/>
      <c r="E521" s="559"/>
      <c r="H521" s="557"/>
    </row>
    <row r="522" spans="1:8">
      <c r="A522" s="557"/>
      <c r="B522" s="557"/>
      <c r="E522" s="559"/>
      <c r="H522" s="557"/>
    </row>
    <row r="523" spans="1:8">
      <c r="A523" s="557"/>
      <c r="B523" s="557"/>
      <c r="E523" s="559"/>
      <c r="H523" s="557"/>
    </row>
    <row r="524" spans="1:8">
      <c r="A524" s="557"/>
      <c r="B524" s="557"/>
      <c r="E524" s="559"/>
      <c r="H524" s="557"/>
    </row>
    <row r="525" spans="1:8">
      <c r="A525" s="557"/>
      <c r="B525" s="557"/>
      <c r="E525" s="559"/>
      <c r="H525" s="557"/>
    </row>
    <row r="526" spans="1:8">
      <c r="A526" s="557"/>
      <c r="B526" s="557"/>
      <c r="E526" s="559"/>
      <c r="H526" s="557"/>
    </row>
    <row r="527" spans="1:8">
      <c r="A527" s="557"/>
      <c r="B527" s="557"/>
      <c r="E527" s="559"/>
      <c r="H527" s="557"/>
    </row>
    <row r="528" spans="1:8">
      <c r="A528" s="557"/>
      <c r="B528" s="557"/>
      <c r="E528" s="559"/>
      <c r="H528" s="557"/>
    </row>
    <row r="529" spans="1:8">
      <c r="A529" s="557"/>
      <c r="B529" s="557"/>
      <c r="E529" s="559"/>
      <c r="H529" s="557"/>
    </row>
    <row r="530" spans="1:8">
      <c r="A530" s="557"/>
      <c r="B530" s="557"/>
      <c r="E530" s="559"/>
      <c r="H530" s="557"/>
    </row>
    <row r="531" spans="1:8">
      <c r="A531" s="557"/>
      <c r="B531" s="557"/>
      <c r="E531" s="559"/>
      <c r="H531" s="557"/>
    </row>
    <row r="532" spans="1:8">
      <c r="A532" s="557"/>
      <c r="B532" s="557"/>
      <c r="E532" s="559"/>
      <c r="H532" s="557"/>
    </row>
    <row r="533" spans="1:8">
      <c r="A533" s="557"/>
      <c r="B533" s="557"/>
      <c r="E533" s="559"/>
      <c r="H533" s="557"/>
    </row>
    <row r="534" spans="1:8">
      <c r="A534" s="557"/>
      <c r="B534" s="557"/>
      <c r="E534" s="559"/>
      <c r="H534" s="557"/>
    </row>
    <row r="535" spans="1:8">
      <c r="A535" s="557"/>
      <c r="B535" s="557"/>
      <c r="E535" s="559"/>
      <c r="H535" s="557"/>
    </row>
    <row r="536" spans="1:8">
      <c r="A536" s="557"/>
      <c r="B536" s="557"/>
      <c r="E536" s="559"/>
      <c r="H536" s="557"/>
    </row>
    <row r="537" spans="1:8">
      <c r="A537" s="557"/>
      <c r="B537" s="557"/>
      <c r="E537" s="559"/>
      <c r="H537" s="557"/>
    </row>
    <row r="538" spans="1:8">
      <c r="A538" s="557"/>
      <c r="B538" s="557"/>
      <c r="E538" s="559"/>
      <c r="H538" s="557"/>
    </row>
    <row r="539" spans="1:8">
      <c r="A539" s="557"/>
      <c r="B539" s="557"/>
      <c r="E539" s="559"/>
      <c r="H539" s="557"/>
    </row>
    <row r="540" spans="1:8">
      <c r="A540" s="557"/>
      <c r="B540" s="557"/>
      <c r="E540" s="559"/>
      <c r="H540" s="557"/>
    </row>
    <row r="541" spans="1:8">
      <c r="A541" s="557"/>
      <c r="B541" s="557"/>
      <c r="E541" s="559"/>
      <c r="H541" s="557"/>
    </row>
    <row r="542" spans="1:8">
      <c r="A542" s="557"/>
      <c r="B542" s="557"/>
      <c r="E542" s="559"/>
      <c r="H542" s="557"/>
    </row>
    <row r="543" spans="1:8">
      <c r="A543" s="557"/>
      <c r="B543" s="557"/>
      <c r="E543" s="559"/>
      <c r="H543" s="557"/>
    </row>
    <row r="544" spans="1:8">
      <c r="A544" s="557"/>
      <c r="B544" s="557"/>
      <c r="E544" s="559"/>
      <c r="H544" s="557"/>
    </row>
    <row r="545" spans="1:8">
      <c r="A545" s="557"/>
      <c r="B545" s="557"/>
      <c r="E545" s="559"/>
      <c r="H545" s="557"/>
    </row>
    <row r="546" spans="1:8">
      <c r="A546" s="557"/>
      <c r="B546" s="557"/>
      <c r="E546" s="559"/>
      <c r="H546" s="557"/>
    </row>
    <row r="547" spans="1:8">
      <c r="A547" s="557"/>
      <c r="B547" s="557"/>
      <c r="E547" s="559"/>
      <c r="H547" s="557"/>
    </row>
    <row r="548" spans="1:8">
      <c r="A548" s="557"/>
      <c r="B548" s="557"/>
      <c r="E548" s="559"/>
      <c r="H548" s="557"/>
    </row>
    <row r="549" spans="1:8">
      <c r="A549" s="557"/>
      <c r="B549" s="557"/>
      <c r="E549" s="559"/>
      <c r="H549" s="557"/>
    </row>
    <row r="550" spans="1:8">
      <c r="A550" s="557"/>
      <c r="B550" s="557"/>
      <c r="E550" s="559"/>
      <c r="H550" s="557"/>
    </row>
    <row r="551" spans="1:8">
      <c r="A551" s="557"/>
      <c r="B551" s="557"/>
      <c r="E551" s="559"/>
      <c r="H551" s="557"/>
    </row>
    <row r="552" spans="1:8">
      <c r="A552" s="557"/>
      <c r="B552" s="557"/>
      <c r="E552" s="559"/>
      <c r="H552" s="557"/>
    </row>
    <row r="553" spans="1:8">
      <c r="A553" s="557"/>
      <c r="B553" s="557"/>
      <c r="E553" s="559"/>
      <c r="H553" s="557"/>
    </row>
    <row r="554" spans="1:8">
      <c r="A554" s="557"/>
      <c r="B554" s="557"/>
      <c r="E554" s="559"/>
      <c r="H554" s="557"/>
    </row>
    <row r="555" spans="1:8">
      <c r="A555" s="557"/>
      <c r="B555" s="557"/>
      <c r="E555" s="559"/>
      <c r="H555" s="557"/>
    </row>
    <row r="556" spans="1:8">
      <c r="A556" s="557"/>
      <c r="B556" s="557"/>
      <c r="E556" s="559"/>
      <c r="H556" s="557"/>
    </row>
    <row r="557" spans="1:8">
      <c r="A557" s="557"/>
      <c r="B557" s="557"/>
      <c r="E557" s="559"/>
      <c r="H557" s="557"/>
    </row>
    <row r="558" spans="1:8">
      <c r="A558" s="557"/>
      <c r="B558" s="557"/>
      <c r="E558" s="559"/>
      <c r="H558" s="557"/>
    </row>
    <row r="559" spans="1:8">
      <c r="A559" s="557"/>
      <c r="B559" s="557"/>
      <c r="E559" s="559"/>
      <c r="H559" s="557"/>
    </row>
    <row r="560" spans="1:8">
      <c r="A560" s="557"/>
      <c r="B560" s="557"/>
      <c r="E560" s="559"/>
      <c r="H560" s="557"/>
    </row>
    <row r="561" spans="1:8">
      <c r="A561" s="557"/>
      <c r="B561" s="557"/>
      <c r="E561" s="559"/>
      <c r="H561" s="557"/>
    </row>
    <row r="562" spans="1:8">
      <c r="A562" s="557"/>
      <c r="B562" s="557"/>
      <c r="E562" s="559"/>
      <c r="H562" s="557"/>
    </row>
    <row r="563" spans="1:8">
      <c r="A563" s="557"/>
      <c r="B563" s="557"/>
      <c r="E563" s="559"/>
      <c r="H563" s="557"/>
    </row>
    <row r="564" spans="1:8">
      <c r="A564" s="557"/>
      <c r="B564" s="557"/>
      <c r="E564" s="559"/>
      <c r="H564" s="557"/>
    </row>
    <row r="565" spans="1:8">
      <c r="A565" s="557"/>
      <c r="B565" s="557"/>
      <c r="E565" s="559"/>
      <c r="H565" s="557"/>
    </row>
    <row r="566" spans="1:8">
      <c r="A566" s="557"/>
      <c r="B566" s="557"/>
      <c r="E566" s="559"/>
      <c r="H566" s="557"/>
    </row>
    <row r="567" spans="1:8">
      <c r="A567" s="557"/>
      <c r="B567" s="557"/>
      <c r="E567" s="559"/>
      <c r="H567" s="557"/>
    </row>
    <row r="568" spans="1:8">
      <c r="A568" s="557"/>
      <c r="B568" s="557"/>
      <c r="E568" s="559"/>
      <c r="H568" s="557"/>
    </row>
    <row r="569" spans="1:8">
      <c r="A569" s="557"/>
      <c r="B569" s="557"/>
      <c r="E569" s="559"/>
      <c r="H569" s="557"/>
    </row>
    <row r="570" spans="1:8">
      <c r="A570" s="557"/>
      <c r="B570" s="557"/>
      <c r="E570" s="559"/>
      <c r="H570" s="557"/>
    </row>
    <row r="571" spans="1:8">
      <c r="A571" s="557"/>
      <c r="B571" s="557"/>
      <c r="E571" s="559"/>
      <c r="H571" s="557"/>
    </row>
    <row r="572" spans="1:8">
      <c r="A572" s="557"/>
      <c r="B572" s="557"/>
      <c r="E572" s="559"/>
      <c r="H572" s="557"/>
    </row>
    <row r="573" spans="1:8">
      <c r="A573" s="557"/>
      <c r="B573" s="557"/>
      <c r="E573" s="559"/>
      <c r="H573" s="557"/>
    </row>
    <row r="574" spans="1:8">
      <c r="A574" s="557"/>
      <c r="B574" s="557"/>
      <c r="E574" s="559"/>
      <c r="H574" s="557"/>
    </row>
    <row r="575" spans="1:8">
      <c r="A575" s="557"/>
      <c r="B575" s="557"/>
      <c r="E575" s="559"/>
      <c r="H575" s="557"/>
    </row>
    <row r="576" spans="1:8">
      <c r="A576" s="557"/>
      <c r="B576" s="557"/>
      <c r="E576" s="559"/>
      <c r="H576" s="557"/>
    </row>
    <row r="577" spans="1:8">
      <c r="A577" s="557"/>
      <c r="B577" s="557"/>
      <c r="E577" s="559"/>
      <c r="H577" s="557"/>
    </row>
    <row r="578" spans="1:8">
      <c r="A578" s="557"/>
      <c r="B578" s="557"/>
      <c r="E578" s="559"/>
      <c r="H578" s="557"/>
    </row>
    <row r="579" spans="1:8">
      <c r="A579" s="557"/>
      <c r="B579" s="557"/>
      <c r="E579" s="559"/>
      <c r="H579" s="557"/>
    </row>
    <row r="580" spans="1:8">
      <c r="A580" s="557"/>
      <c r="B580" s="557"/>
      <c r="E580" s="559"/>
      <c r="H580" s="557"/>
    </row>
    <row r="581" spans="1:8">
      <c r="A581" s="557"/>
      <c r="B581" s="557"/>
      <c r="E581" s="559"/>
      <c r="H581" s="557"/>
    </row>
    <row r="582" spans="1:8">
      <c r="A582" s="557"/>
      <c r="B582" s="557"/>
      <c r="E582" s="559"/>
      <c r="H582" s="557"/>
    </row>
    <row r="583" spans="1:8">
      <c r="A583" s="557"/>
      <c r="B583" s="557"/>
      <c r="E583" s="559"/>
      <c r="H583" s="557"/>
    </row>
    <row r="584" spans="1:8">
      <c r="A584" s="557"/>
      <c r="B584" s="557"/>
      <c r="E584" s="559"/>
      <c r="H584" s="557"/>
    </row>
    <row r="585" spans="1:8">
      <c r="A585" s="557"/>
      <c r="B585" s="557"/>
      <c r="E585" s="559"/>
      <c r="H585" s="557"/>
    </row>
    <row r="586" spans="1:8">
      <c r="A586" s="557"/>
      <c r="B586" s="557"/>
      <c r="E586" s="559"/>
      <c r="H586" s="557"/>
    </row>
    <row r="587" spans="1:8">
      <c r="A587" s="557"/>
      <c r="B587" s="557"/>
      <c r="E587" s="559"/>
      <c r="H587" s="557"/>
    </row>
    <row r="588" spans="1:8">
      <c r="A588" s="557"/>
      <c r="B588" s="557"/>
      <c r="E588" s="559"/>
      <c r="H588" s="557"/>
    </row>
    <row r="589" spans="1:8">
      <c r="A589" s="557"/>
      <c r="B589" s="557"/>
      <c r="E589" s="559"/>
      <c r="H589" s="557"/>
    </row>
    <row r="590" spans="1:8">
      <c r="A590" s="557"/>
      <c r="B590" s="557"/>
      <c r="E590" s="559"/>
      <c r="H590" s="557"/>
    </row>
    <row r="591" spans="1:8">
      <c r="A591" s="557"/>
      <c r="B591" s="557"/>
      <c r="E591" s="559"/>
      <c r="H591" s="557"/>
    </row>
    <row r="592" spans="1:8">
      <c r="A592" s="557"/>
      <c r="B592" s="557"/>
      <c r="E592" s="559"/>
      <c r="H592" s="557"/>
    </row>
    <row r="593" spans="1:8">
      <c r="A593" s="557"/>
      <c r="B593" s="557"/>
      <c r="E593" s="559"/>
      <c r="H593" s="557"/>
    </row>
    <row r="594" spans="1:8">
      <c r="A594" s="557"/>
      <c r="B594" s="557"/>
      <c r="E594" s="559"/>
      <c r="H594" s="557"/>
    </row>
    <row r="595" spans="1:8">
      <c r="A595" s="557"/>
      <c r="B595" s="557"/>
      <c r="E595" s="559"/>
      <c r="H595" s="557"/>
    </row>
    <row r="596" spans="1:8">
      <c r="A596" s="557"/>
      <c r="B596" s="557"/>
      <c r="E596" s="559"/>
      <c r="H596" s="557"/>
    </row>
    <row r="597" spans="1:8">
      <c r="A597" s="557"/>
      <c r="B597" s="557"/>
      <c r="E597" s="559"/>
      <c r="H597" s="557"/>
    </row>
    <row r="598" spans="1:8">
      <c r="A598" s="557"/>
      <c r="B598" s="557"/>
      <c r="E598" s="559"/>
      <c r="H598" s="557"/>
    </row>
    <row r="599" spans="1:8">
      <c r="A599" s="557"/>
      <c r="B599" s="557"/>
      <c r="E599" s="559"/>
      <c r="H599" s="557"/>
    </row>
    <row r="600" spans="1:8">
      <c r="A600" s="557"/>
      <c r="B600" s="557"/>
      <c r="E600" s="559"/>
      <c r="H600" s="557"/>
    </row>
    <row r="601" spans="1:8">
      <c r="A601" s="557"/>
      <c r="B601" s="557"/>
      <c r="E601" s="559"/>
      <c r="H601" s="557"/>
    </row>
    <row r="602" spans="1:8">
      <c r="A602" s="557"/>
      <c r="B602" s="557"/>
      <c r="E602" s="559"/>
      <c r="H602" s="557"/>
    </row>
    <row r="603" spans="1:8">
      <c r="A603" s="557"/>
      <c r="B603" s="557"/>
      <c r="E603" s="559"/>
      <c r="H603" s="557"/>
    </row>
    <row r="604" spans="1:8">
      <c r="A604" s="557"/>
      <c r="B604" s="557"/>
      <c r="E604" s="559"/>
      <c r="H604" s="557"/>
    </row>
    <row r="605" spans="1:8">
      <c r="A605" s="557"/>
      <c r="B605" s="557"/>
      <c r="E605" s="559"/>
      <c r="H605" s="557"/>
    </row>
    <row r="606" spans="1:8">
      <c r="A606" s="557"/>
      <c r="B606" s="557"/>
      <c r="E606" s="559"/>
      <c r="H606" s="557"/>
    </row>
    <row r="607" spans="1:8">
      <c r="A607" s="557"/>
      <c r="B607" s="557"/>
      <c r="E607" s="559"/>
      <c r="H607" s="557"/>
    </row>
    <row r="608" spans="1:8">
      <c r="A608" s="557"/>
      <c r="B608" s="557"/>
      <c r="E608" s="559"/>
      <c r="H608" s="557"/>
    </row>
    <row r="609" spans="1:8">
      <c r="A609" s="557"/>
      <c r="B609" s="557"/>
      <c r="E609" s="559"/>
      <c r="H609" s="557"/>
    </row>
    <row r="610" spans="1:8">
      <c r="A610" s="557"/>
      <c r="B610" s="557"/>
      <c r="E610" s="559"/>
      <c r="H610" s="557"/>
    </row>
    <row r="611" spans="1:8">
      <c r="A611" s="557"/>
      <c r="B611" s="557"/>
      <c r="E611" s="559"/>
      <c r="H611" s="557"/>
    </row>
    <row r="612" spans="1:8">
      <c r="A612" s="557"/>
      <c r="B612" s="557"/>
      <c r="E612" s="559"/>
      <c r="H612" s="557"/>
    </row>
    <row r="613" spans="1:8">
      <c r="A613" s="557"/>
      <c r="B613" s="557"/>
      <c r="E613" s="559"/>
      <c r="H613" s="557"/>
    </row>
    <row r="614" spans="1:8">
      <c r="A614" s="557"/>
      <c r="B614" s="557"/>
      <c r="E614" s="559"/>
      <c r="H614" s="557"/>
    </row>
    <row r="615" spans="1:8">
      <c r="A615" s="557"/>
      <c r="B615" s="557"/>
      <c r="E615" s="559"/>
      <c r="H615" s="557"/>
    </row>
    <row r="616" spans="1:8">
      <c r="A616" s="557"/>
      <c r="B616" s="557"/>
      <c r="E616" s="559"/>
      <c r="H616" s="557"/>
    </row>
    <row r="617" spans="1:8">
      <c r="A617" s="557"/>
      <c r="B617" s="557"/>
      <c r="E617" s="559"/>
      <c r="H617" s="557"/>
    </row>
    <row r="618" spans="1:8">
      <c r="A618" s="557"/>
      <c r="B618" s="557"/>
      <c r="E618" s="559"/>
      <c r="H618" s="557"/>
    </row>
    <row r="619" spans="1:8">
      <c r="A619" s="557"/>
      <c r="B619" s="557"/>
      <c r="E619" s="559"/>
      <c r="H619" s="557"/>
    </row>
    <row r="620" spans="1:8">
      <c r="A620" s="557"/>
      <c r="B620" s="557"/>
      <c r="E620" s="559"/>
      <c r="H620" s="557"/>
    </row>
    <row r="621" spans="1:8">
      <c r="A621" s="557"/>
      <c r="B621" s="557"/>
      <c r="E621" s="559"/>
      <c r="H621" s="557"/>
    </row>
    <row r="622" spans="1:8">
      <c r="A622" s="557"/>
      <c r="B622" s="557"/>
      <c r="E622" s="559"/>
      <c r="H622" s="557"/>
    </row>
    <row r="623" spans="1:8">
      <c r="A623" s="557"/>
      <c r="B623" s="557"/>
      <c r="E623" s="559"/>
      <c r="H623" s="557"/>
    </row>
    <row r="624" spans="1:8">
      <c r="A624" s="557"/>
      <c r="B624" s="557"/>
      <c r="E624" s="559"/>
      <c r="H624" s="557"/>
    </row>
    <row r="625" spans="1:8">
      <c r="A625" s="557"/>
      <c r="B625" s="557"/>
      <c r="E625" s="559"/>
      <c r="H625" s="557"/>
    </row>
    <row r="626" spans="1:8">
      <c r="A626" s="557"/>
      <c r="B626" s="557"/>
      <c r="E626" s="559"/>
      <c r="H626" s="557"/>
    </row>
    <row r="627" spans="1:8">
      <c r="A627" s="557"/>
      <c r="B627" s="557"/>
      <c r="E627" s="559"/>
      <c r="H627" s="557"/>
    </row>
    <row r="628" spans="1:8">
      <c r="A628" s="557"/>
      <c r="B628" s="557"/>
      <c r="E628" s="559"/>
      <c r="H628" s="557"/>
    </row>
    <row r="629" spans="1:8">
      <c r="A629" s="557"/>
      <c r="B629" s="557"/>
      <c r="E629" s="559"/>
      <c r="H629" s="557"/>
    </row>
    <row r="630" spans="1:8">
      <c r="A630" s="557"/>
      <c r="B630" s="557"/>
      <c r="E630" s="559"/>
      <c r="H630" s="557"/>
    </row>
    <row r="631" spans="1:8">
      <c r="A631" s="557"/>
      <c r="B631" s="557"/>
      <c r="E631" s="559"/>
      <c r="H631" s="557"/>
    </row>
    <row r="632" spans="1:8">
      <c r="A632" s="557"/>
      <c r="B632" s="557"/>
      <c r="E632" s="559"/>
      <c r="H632" s="557"/>
    </row>
    <row r="633" spans="1:8">
      <c r="A633" s="557"/>
      <c r="B633" s="557"/>
      <c r="E633" s="559"/>
      <c r="H633" s="557"/>
    </row>
    <row r="634" spans="1:8">
      <c r="A634" s="557"/>
      <c r="B634" s="557"/>
      <c r="E634" s="559"/>
      <c r="H634" s="557"/>
    </row>
    <row r="635" spans="1:8">
      <c r="A635" s="557"/>
      <c r="B635" s="557"/>
      <c r="E635" s="559"/>
      <c r="H635" s="557"/>
    </row>
    <row r="636" spans="1:8">
      <c r="A636" s="557"/>
      <c r="B636" s="557"/>
      <c r="E636" s="559"/>
      <c r="H636" s="557"/>
    </row>
    <row r="637" spans="1:8">
      <c r="A637" s="557"/>
      <c r="B637" s="557"/>
      <c r="E637" s="559"/>
      <c r="H637" s="557"/>
    </row>
    <row r="638" spans="1:8">
      <c r="A638" s="557"/>
      <c r="B638" s="557"/>
      <c r="E638" s="559"/>
      <c r="H638" s="557"/>
    </row>
    <row r="639" spans="1:8">
      <c r="A639" s="557"/>
      <c r="B639" s="557"/>
      <c r="E639" s="559"/>
      <c r="H639" s="557"/>
    </row>
    <row r="640" spans="1:8">
      <c r="A640" s="557"/>
      <c r="B640" s="557"/>
      <c r="E640" s="559"/>
      <c r="H640" s="557"/>
    </row>
    <row r="641" spans="1:8">
      <c r="A641" s="557"/>
      <c r="B641" s="557"/>
      <c r="E641" s="559"/>
      <c r="H641" s="557"/>
    </row>
    <row r="642" spans="1:8">
      <c r="A642" s="557"/>
      <c r="B642" s="557"/>
      <c r="E642" s="559"/>
      <c r="H642" s="557"/>
    </row>
    <row r="643" spans="1:8">
      <c r="A643" s="557"/>
      <c r="B643" s="557"/>
      <c r="E643" s="559"/>
      <c r="H643" s="557"/>
    </row>
    <row r="644" spans="1:8">
      <c r="A644" s="557"/>
      <c r="B644" s="557"/>
      <c r="E644" s="559"/>
      <c r="H644" s="557"/>
    </row>
    <row r="645" spans="1:8">
      <c r="A645" s="557"/>
      <c r="B645" s="557"/>
      <c r="E645" s="559"/>
      <c r="H645" s="557"/>
    </row>
    <row r="646" spans="1:8">
      <c r="A646" s="557"/>
      <c r="B646" s="557"/>
      <c r="E646" s="559"/>
      <c r="H646" s="557"/>
    </row>
    <row r="647" spans="1:8">
      <c r="A647" s="557"/>
      <c r="B647" s="557"/>
      <c r="E647" s="559"/>
      <c r="H647" s="557"/>
    </row>
    <row r="648" spans="1:8">
      <c r="A648" s="557"/>
      <c r="B648" s="557"/>
      <c r="E648" s="559"/>
      <c r="H648" s="557"/>
    </row>
    <row r="649" spans="1:8">
      <c r="A649" s="557"/>
      <c r="B649" s="557"/>
      <c r="E649" s="559"/>
      <c r="H649" s="557"/>
    </row>
    <row r="650" spans="1:8">
      <c r="A650" s="557"/>
      <c r="B650" s="557"/>
      <c r="E650" s="559"/>
      <c r="H650" s="557"/>
    </row>
    <row r="651" spans="1:8">
      <c r="A651" s="557"/>
      <c r="B651" s="557"/>
      <c r="E651" s="559"/>
      <c r="H651" s="557"/>
    </row>
    <row r="652" spans="1:8">
      <c r="A652" s="557"/>
      <c r="B652" s="557"/>
      <c r="E652" s="559"/>
      <c r="H652" s="557"/>
    </row>
    <row r="653" spans="1:8">
      <c r="A653" s="557"/>
      <c r="B653" s="557"/>
      <c r="E653" s="559"/>
      <c r="H653" s="557"/>
    </row>
    <row r="654" spans="1:8">
      <c r="A654" s="557"/>
      <c r="B654" s="557"/>
      <c r="E654" s="559"/>
      <c r="H654" s="557"/>
    </row>
    <row r="655" spans="1:8">
      <c r="A655" s="557"/>
      <c r="B655" s="557"/>
      <c r="E655" s="559"/>
      <c r="H655" s="557"/>
    </row>
    <row r="656" spans="1:8">
      <c r="A656" s="557"/>
      <c r="B656" s="557"/>
      <c r="E656" s="559"/>
      <c r="H656" s="557"/>
    </row>
    <row r="657" spans="1:8">
      <c r="A657" s="557"/>
      <c r="B657" s="557"/>
      <c r="E657" s="559"/>
      <c r="H657" s="557"/>
    </row>
    <row r="658" spans="1:8">
      <c r="A658" s="557"/>
      <c r="B658" s="557"/>
      <c r="E658" s="559"/>
      <c r="H658" s="557"/>
    </row>
    <row r="659" spans="1:8">
      <c r="A659" s="557"/>
      <c r="B659" s="557"/>
      <c r="E659" s="559"/>
      <c r="H659" s="557"/>
    </row>
    <row r="660" spans="1:8">
      <c r="A660" s="557"/>
      <c r="B660" s="557"/>
      <c r="E660" s="559"/>
      <c r="H660" s="557"/>
    </row>
    <row r="661" spans="1:8">
      <c r="A661" s="557"/>
      <c r="B661" s="557"/>
      <c r="E661" s="559"/>
      <c r="H661" s="557"/>
    </row>
    <row r="662" spans="1:8">
      <c r="A662" s="557"/>
      <c r="B662" s="557"/>
      <c r="E662" s="559"/>
      <c r="H662" s="557"/>
    </row>
    <row r="663" spans="1:8">
      <c r="A663" s="557"/>
      <c r="B663" s="557"/>
      <c r="E663" s="559"/>
      <c r="H663" s="557"/>
    </row>
    <row r="664" spans="1:8">
      <c r="A664" s="557"/>
      <c r="B664" s="557"/>
      <c r="E664" s="559"/>
      <c r="H664" s="557"/>
    </row>
    <row r="665" spans="1:8">
      <c r="A665" s="557"/>
      <c r="B665" s="557"/>
      <c r="E665" s="559"/>
      <c r="H665" s="557"/>
    </row>
    <row r="666" spans="1:8">
      <c r="A666" s="557"/>
      <c r="B666" s="557"/>
      <c r="E666" s="559"/>
      <c r="H666" s="557"/>
    </row>
    <row r="667" spans="1:8">
      <c r="A667" s="557"/>
      <c r="B667" s="557"/>
      <c r="E667" s="559"/>
      <c r="H667" s="557"/>
    </row>
    <row r="668" spans="1:8">
      <c r="A668" s="557"/>
      <c r="B668" s="557"/>
      <c r="E668" s="559"/>
      <c r="H668" s="557"/>
    </row>
  </sheetData>
  <mergeCells count="37">
    <mergeCell ref="G13:I13"/>
    <mergeCell ref="G17:I17"/>
    <mergeCell ref="A36:B36"/>
    <mergeCell ref="A33:B33"/>
    <mergeCell ref="A34:B34"/>
    <mergeCell ref="A35:B35"/>
    <mergeCell ref="A29:B29"/>
    <mergeCell ref="A30:B30"/>
    <mergeCell ref="A31:B31"/>
    <mergeCell ref="A32:B32"/>
    <mergeCell ref="G23:I23"/>
    <mergeCell ref="G24:I24"/>
    <mergeCell ref="G25:I25"/>
    <mergeCell ref="G26:I26"/>
    <mergeCell ref="G27:I27"/>
    <mergeCell ref="A4:B4"/>
    <mergeCell ref="C4:F4"/>
    <mergeCell ref="A5:B5"/>
    <mergeCell ref="C5:F5"/>
    <mergeCell ref="G4:I4"/>
    <mergeCell ref="G5:I5"/>
    <mergeCell ref="A6:B6"/>
    <mergeCell ref="C6:F6"/>
    <mergeCell ref="A27:E27"/>
    <mergeCell ref="G6:I6"/>
    <mergeCell ref="G10:I10"/>
    <mergeCell ref="G14:I14"/>
    <mergeCell ref="G15:I15"/>
    <mergeCell ref="G16:I16"/>
    <mergeCell ref="G18:I18"/>
    <mergeCell ref="G19:I19"/>
    <mergeCell ref="G20:I20"/>
    <mergeCell ref="G21:I21"/>
    <mergeCell ref="G22:I22"/>
    <mergeCell ref="H9:I9"/>
    <mergeCell ref="G11:I11"/>
    <mergeCell ref="G12:I12"/>
  </mergeCells>
  <phoneticPr fontId="0" type="noConversion"/>
  <dataValidations disablePrompts="1" count="1">
    <dataValidation type="list" allowBlank="1" showInputMessage="1" showErrorMessage="1" sqref="H30:H35" xr:uid="{00000000-0002-0000-1200-000000000000}">
      <formula1>yesno</formula1>
    </dataValidation>
  </dataValidations>
  <printOptions horizontalCentered="1"/>
  <pageMargins left="0.5" right="0.5" top="1" bottom="1" header="0.5" footer="0.5"/>
  <pageSetup scale="65" fitToHeight="0" orientation="landscape" r:id="rId1"/>
  <headerFooter alignWithMargins="0">
    <oddHeader xml:space="preserve">&amp;C&amp;"Arial,Bold"&amp;12&amp;UProject Activity 7: Utilities
</oddHeader>
    <oddFooter>&amp;L&amp;F
&amp;A&amp;CPage &amp;P of &amp;N&amp;R&amp;D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fitToPage="1"/>
  </sheetPr>
  <dimension ref="A1:L2"/>
  <sheetViews>
    <sheetView showRuler="0" zoomScaleNormal="100" zoomScaleSheetLayoutView="100" workbookViewId="0"/>
  </sheetViews>
  <sheetFormatPr defaultRowHeight="13.2"/>
  <cols>
    <col min="1" max="1" width="118.6640625" customWidth="1"/>
  </cols>
  <sheetData>
    <row r="1" spans="1:12" ht="15.6">
      <c r="A1" s="1394" t="s">
        <v>147</v>
      </c>
      <c r="B1" s="1392"/>
      <c r="C1" s="1392"/>
      <c r="D1" s="1392"/>
      <c r="E1" s="1392"/>
      <c r="F1" s="1392"/>
      <c r="G1" s="1392"/>
      <c r="H1" s="1392"/>
      <c r="I1" s="1392"/>
      <c r="J1" s="1392"/>
      <c r="K1" s="1392"/>
      <c r="L1" s="1392"/>
    </row>
    <row r="2" spans="1:12" ht="76.8" thickBot="1">
      <c r="A2" s="1395" t="s">
        <v>1618</v>
      </c>
      <c r="B2" s="1393"/>
      <c r="C2" s="1393"/>
      <c r="D2" s="1393"/>
      <c r="E2" s="1393"/>
      <c r="F2" s="1393"/>
      <c r="G2" s="1393"/>
      <c r="H2" s="1393"/>
      <c r="I2" s="1393"/>
      <c r="J2" s="1393"/>
      <c r="K2" s="1393"/>
      <c r="L2" s="1393"/>
    </row>
  </sheetData>
  <phoneticPr fontId="0" type="noConversion"/>
  <printOptions horizontalCentered="1"/>
  <pageMargins left="0.5" right="0.5" top="1" bottom="1" header="0.5" footer="0.5"/>
  <pageSetup orientation="landscape" horizontalDpi="4294967292" r:id="rId1"/>
  <headerFooter alignWithMargins="0">
    <oddHeader>&amp;C&amp;"Arial,Bold"&amp;12&amp;UDisclaimer</oddHeader>
    <oddFooter>Page &amp;P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N63"/>
  <sheetViews>
    <sheetView zoomScaleNormal="100" zoomScaleSheetLayoutView="100" workbookViewId="0"/>
  </sheetViews>
  <sheetFormatPr defaultColWidth="9.109375" defaultRowHeight="13.2"/>
  <cols>
    <col min="1" max="1" width="118.33203125" style="280" customWidth="1"/>
    <col min="2" max="16384" width="9.109375" style="233"/>
  </cols>
  <sheetData>
    <row r="1" spans="1:14">
      <c r="A1" s="1448" t="s">
        <v>2134</v>
      </c>
    </row>
    <row r="2" spans="1:14">
      <c r="N2" s="233" t="s">
        <v>440</v>
      </c>
    </row>
    <row r="3" spans="1:14" ht="107.25" customHeight="1">
      <c r="A3" s="1399" t="s">
        <v>2066</v>
      </c>
    </row>
    <row r="5" spans="1:14" ht="39.6">
      <c r="A5" s="1720" t="s">
        <v>1702</v>
      </c>
    </row>
    <row r="6" spans="1:14">
      <c r="A6" s="1721"/>
    </row>
    <row r="7" spans="1:14" ht="52.8">
      <c r="A7" s="1399" t="s">
        <v>2067</v>
      </c>
    </row>
    <row r="9" spans="1:14" ht="39.75" customHeight="1">
      <c r="A9" s="1448" t="s">
        <v>1372</v>
      </c>
    </row>
    <row r="11" spans="1:14">
      <c r="A11" s="1407" t="s">
        <v>1373</v>
      </c>
    </row>
    <row r="12" spans="1:14">
      <c r="A12" s="1407" t="s">
        <v>1374</v>
      </c>
    </row>
    <row r="13" spans="1:14">
      <c r="A13" s="1407" t="s">
        <v>1375</v>
      </c>
    </row>
    <row r="14" spans="1:14">
      <c r="A14" s="1407" t="s">
        <v>1376</v>
      </c>
    </row>
    <row r="15" spans="1:14">
      <c r="A15" s="1407" t="s">
        <v>1377</v>
      </c>
    </row>
    <row r="16" spans="1:14">
      <c r="A16" s="1407" t="s">
        <v>1378</v>
      </c>
    </row>
    <row r="18" spans="1:1">
      <c r="A18" s="280" t="s">
        <v>1379</v>
      </c>
    </row>
    <row r="19" spans="1:1">
      <c r="A19" s="1434" t="s">
        <v>2135</v>
      </c>
    </row>
    <row r="20" spans="1:1">
      <c r="A20" s="1434" t="s">
        <v>1703</v>
      </c>
    </row>
    <row r="21" spans="1:1">
      <c r="A21" s="1434" t="s">
        <v>1380</v>
      </c>
    </row>
    <row r="22" spans="1:1">
      <c r="A22" s="1434" t="s">
        <v>2136</v>
      </c>
    </row>
    <row r="23" spans="1:1">
      <c r="A23" s="1723" t="s">
        <v>2068</v>
      </c>
    </row>
    <row r="24" spans="1:1">
      <c r="A24" s="1407" t="s">
        <v>1381</v>
      </c>
    </row>
    <row r="25" spans="1:1" ht="38.25" customHeight="1"/>
    <row r="26" spans="1:1" ht="38.25" customHeight="1">
      <c r="A26" s="1448" t="s">
        <v>1990</v>
      </c>
    </row>
    <row r="28" spans="1:1">
      <c r="A28" s="1407" t="s">
        <v>1382</v>
      </c>
    </row>
    <row r="29" spans="1:1">
      <c r="A29" s="1407" t="s">
        <v>1383</v>
      </c>
    </row>
    <row r="30" spans="1:1">
      <c r="A30" s="1407" t="s">
        <v>1384</v>
      </c>
    </row>
    <row r="31" spans="1:1">
      <c r="A31" s="1434" t="s">
        <v>2137</v>
      </c>
    </row>
    <row r="32" spans="1:1">
      <c r="A32" s="1407" t="s">
        <v>1385</v>
      </c>
    </row>
    <row r="33" spans="1:2">
      <c r="A33" s="1407" t="s">
        <v>1991</v>
      </c>
    </row>
    <row r="35" spans="1:2">
      <c r="A35" s="280" t="s">
        <v>1379</v>
      </c>
    </row>
    <row r="36" spans="1:2">
      <c r="A36" s="1434" t="s">
        <v>2138</v>
      </c>
    </row>
    <row r="37" spans="1:2">
      <c r="A37" s="1434" t="s">
        <v>1386</v>
      </c>
    </row>
    <row r="38" spans="1:2">
      <c r="A38" s="1434" t="s">
        <v>1704</v>
      </c>
    </row>
    <row r="39" spans="1:2">
      <c r="A39" s="1434" t="s">
        <v>1387</v>
      </c>
    </row>
    <row r="40" spans="1:2">
      <c r="A40" s="1434" t="s">
        <v>1705</v>
      </c>
    </row>
    <row r="41" spans="1:2">
      <c r="A41" s="1434" t="s">
        <v>1706</v>
      </c>
    </row>
    <row r="42" spans="1:2">
      <c r="A42" s="1407" t="s">
        <v>1381</v>
      </c>
    </row>
    <row r="43" spans="1:2">
      <c r="A43" s="1722" t="s">
        <v>2069</v>
      </c>
    </row>
    <row r="44" spans="1:2">
      <c r="A44" s="280" t="s">
        <v>1388</v>
      </c>
    </row>
    <row r="45" spans="1:2" ht="39.6">
      <c r="A45" s="1448" t="s">
        <v>2070</v>
      </c>
      <c r="B45" s="262"/>
    </row>
    <row r="47" spans="1:2">
      <c r="A47" s="1407" t="s">
        <v>1389</v>
      </c>
    </row>
    <row r="48" spans="1:2">
      <c r="A48" s="1407" t="s">
        <v>1390</v>
      </c>
    </row>
    <row r="49" spans="1:1">
      <c r="A49" s="1407" t="s">
        <v>1382</v>
      </c>
    </row>
    <row r="50" spans="1:1">
      <c r="A50" s="1407" t="s">
        <v>1391</v>
      </c>
    </row>
    <row r="51" spans="1:1">
      <c r="A51" s="1407" t="s">
        <v>1384</v>
      </c>
    </row>
    <row r="52" spans="1:1">
      <c r="A52" s="1407" t="s">
        <v>1392</v>
      </c>
    </row>
    <row r="54" spans="1:1">
      <c r="A54" s="280" t="s">
        <v>1379</v>
      </c>
    </row>
    <row r="55" spans="1:1">
      <c r="A55" s="1434" t="s">
        <v>2138</v>
      </c>
    </row>
    <row r="56" spans="1:1">
      <c r="A56" s="1722" t="s">
        <v>1393</v>
      </c>
    </row>
    <row r="57" spans="1:1">
      <c r="A57" s="1434" t="s">
        <v>1993</v>
      </c>
    </row>
    <row r="58" spans="1:1">
      <c r="A58" s="1434" t="s">
        <v>1394</v>
      </c>
    </row>
    <row r="59" spans="1:1">
      <c r="A59" s="1434" t="s">
        <v>2136</v>
      </c>
    </row>
    <row r="60" spans="1:1">
      <c r="A60" s="1434" t="s">
        <v>2139</v>
      </c>
    </row>
    <row r="61" spans="1:1">
      <c r="A61" s="1723" t="s">
        <v>1395</v>
      </c>
    </row>
    <row r="62" spans="1:1">
      <c r="A62" s="1407" t="s">
        <v>1992</v>
      </c>
    </row>
    <row r="63" spans="1:1">
      <c r="A63" s="1724" t="s">
        <v>2140</v>
      </c>
    </row>
  </sheetData>
  <pageMargins left="0.75" right="0.75" top="1" bottom="1" header="0.5" footer="0.5"/>
  <pageSetup scale="89" orientation="landscape" r:id="rId1"/>
  <headerFooter alignWithMargins="0">
    <oddFooter>&amp;CPage &amp;P of &amp;N</oddFooter>
  </headerFooter>
  <rowBreaks count="1" manualBreakCount="1">
    <brk id="24"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autoPageBreaks="0" fitToPage="1"/>
  </sheetPr>
  <dimension ref="A1:J66"/>
  <sheetViews>
    <sheetView showRuler="0" view="pageBreakPreview" zoomScaleNormal="100" zoomScaleSheetLayoutView="100" workbookViewId="0"/>
  </sheetViews>
  <sheetFormatPr defaultRowHeight="13.2"/>
  <cols>
    <col min="1" max="1" width="7.33203125" customWidth="1"/>
    <col min="2" max="2" width="50.6640625" customWidth="1"/>
    <col min="3" max="6" width="12.6640625" customWidth="1"/>
    <col min="7" max="7" width="55.6640625" customWidth="1"/>
    <col min="8" max="8" width="25.6640625" customWidth="1"/>
    <col min="9" max="9" width="12.6640625" customWidth="1"/>
    <col min="10" max="10" width="20.109375" customWidth="1"/>
  </cols>
  <sheetData>
    <row r="1" spans="1:9" s="314" customFormat="1" ht="20.100000000000001" customHeight="1">
      <c r="A1" s="314" t="s">
        <v>641</v>
      </c>
      <c r="I1" s="1339" t="str">
        <f>'Project Information'!$B$3</f>
        <v>Enter project name &amp; description</v>
      </c>
    </row>
    <row r="2" spans="1:9" s="314" customFormat="1" ht="20.100000000000001" customHeight="1">
      <c r="A2" s="471"/>
      <c r="I2" s="1339" t="str">
        <f>'Project Information'!$B$1</f>
        <v>999999-1-32-01</v>
      </c>
    </row>
    <row r="3" spans="1:9" s="361" customFormat="1" ht="14.4" thickBot="1">
      <c r="A3" s="472"/>
      <c r="B3" s="473"/>
      <c r="C3" s="474"/>
      <c r="D3" s="474"/>
      <c r="E3" s="474"/>
      <c r="F3" s="474"/>
      <c r="G3" s="474"/>
      <c r="H3" s="474"/>
      <c r="I3" s="474"/>
    </row>
    <row r="4" spans="1:9" s="361" customFormat="1" ht="28.5" customHeight="1" thickBot="1">
      <c r="A4" s="1887" t="s">
        <v>1583</v>
      </c>
      <c r="B4" s="1888"/>
      <c r="C4" s="1889" t="s">
        <v>1584</v>
      </c>
      <c r="D4" s="1889"/>
      <c r="E4" s="1889"/>
      <c r="F4" s="1889"/>
      <c r="G4" s="2008" t="s">
        <v>1585</v>
      </c>
      <c r="H4" s="2009"/>
      <c r="I4" s="2010"/>
    </row>
    <row r="5" spans="1:9" s="361" customFormat="1" ht="28.5" customHeight="1">
      <c r="A5" s="1890" t="s">
        <v>1587</v>
      </c>
      <c r="B5" s="1891"/>
      <c r="C5" s="1892"/>
      <c r="D5" s="1892"/>
      <c r="E5" s="1892"/>
      <c r="F5" s="1892"/>
      <c r="G5" s="2011"/>
      <c r="H5" s="2012"/>
      <c r="I5" s="2013"/>
    </row>
    <row r="6" spans="1:9" s="361" customFormat="1" ht="28.5" customHeight="1" thickBot="1">
      <c r="A6" s="1893" t="s">
        <v>1586</v>
      </c>
      <c r="B6" s="1894"/>
      <c r="C6" s="1866"/>
      <c r="D6" s="1866"/>
      <c r="E6" s="1866"/>
      <c r="F6" s="1866"/>
      <c r="G6" s="2014"/>
      <c r="H6" s="2015"/>
      <c r="I6" s="2016"/>
    </row>
    <row r="7" spans="1:9" s="361" customFormat="1" ht="15.6">
      <c r="A7" s="1373" t="s">
        <v>1620</v>
      </c>
      <c r="B7" s="414"/>
    </row>
    <row r="8" spans="1:9" s="361" customFormat="1" ht="15" customHeight="1" thickBot="1">
      <c r="A8" s="1373"/>
      <c r="B8" s="414"/>
    </row>
    <row r="9" spans="1:9" ht="48" customHeight="1" thickBot="1">
      <c r="A9" s="614" t="s">
        <v>82</v>
      </c>
      <c r="B9" s="615" t="s">
        <v>211</v>
      </c>
      <c r="C9" s="842" t="s">
        <v>91</v>
      </c>
      <c r="D9" s="615" t="s">
        <v>48</v>
      </c>
      <c r="E9" s="615" t="s">
        <v>49</v>
      </c>
      <c r="F9" s="615" t="s">
        <v>114</v>
      </c>
      <c r="G9" s="2008" t="s">
        <v>184</v>
      </c>
      <c r="H9" s="2009"/>
      <c r="I9" s="2010"/>
    </row>
    <row r="10" spans="1:9" ht="20.100000000000001" customHeight="1">
      <c r="A10" s="618"/>
      <c r="B10" s="619" t="s">
        <v>2078</v>
      </c>
      <c r="C10" s="841"/>
      <c r="D10" s="498"/>
      <c r="E10" s="498"/>
      <c r="F10" s="498"/>
      <c r="G10" s="2114"/>
      <c r="H10" s="2018"/>
      <c r="I10" s="2019"/>
    </row>
    <row r="11" spans="1:9" ht="30" customHeight="1" thickBot="1">
      <c r="A11" s="581">
        <v>8.1</v>
      </c>
      <c r="B11" s="582" t="s">
        <v>408</v>
      </c>
      <c r="C11" s="496" t="s">
        <v>89</v>
      </c>
      <c r="D11" s="497">
        <v>1</v>
      </c>
      <c r="E11" s="1595">
        <v>0</v>
      </c>
      <c r="F11" s="583">
        <f>ROUND(D11*E11,0)</f>
        <v>0</v>
      </c>
      <c r="G11" s="2113"/>
      <c r="H11" s="2099"/>
      <c r="I11" s="2100"/>
    </row>
    <row r="12" spans="1:9" ht="20.100000000000001" customHeight="1">
      <c r="A12" s="618"/>
      <c r="B12" s="619" t="s">
        <v>1122</v>
      </c>
      <c r="C12" s="841"/>
      <c r="D12" s="498"/>
      <c r="E12" s="498"/>
      <c r="F12" s="498"/>
      <c r="G12" s="2114"/>
      <c r="H12" s="2018"/>
      <c r="I12" s="2019"/>
    </row>
    <row r="13" spans="1:9" ht="30" customHeight="1">
      <c r="A13" s="1440" t="s">
        <v>1707</v>
      </c>
      <c r="B13" s="585" t="s">
        <v>1129</v>
      </c>
      <c r="C13" s="572"/>
      <c r="D13" s="586"/>
      <c r="E13" s="587"/>
      <c r="F13" s="588"/>
      <c r="G13" s="2113"/>
      <c r="H13" s="2099"/>
      <c r="I13" s="2100"/>
    </row>
    <row r="14" spans="1:9" ht="30" customHeight="1">
      <c r="A14" s="1439" t="s">
        <v>1708</v>
      </c>
      <c r="B14" s="461" t="s">
        <v>1130</v>
      </c>
      <c r="C14" s="1442" t="s">
        <v>1740</v>
      </c>
      <c r="D14" s="1596">
        <v>0</v>
      </c>
      <c r="E14" s="1596">
        <v>0</v>
      </c>
      <c r="F14" s="588">
        <f>ROUND(D14*E14,0)</f>
        <v>0</v>
      </c>
      <c r="G14" s="2113"/>
      <c r="H14" s="2099"/>
      <c r="I14" s="2100"/>
    </row>
    <row r="15" spans="1:9" ht="30" customHeight="1">
      <c r="A15" s="1439" t="s">
        <v>1709</v>
      </c>
      <c r="B15" s="461" t="s">
        <v>270</v>
      </c>
      <c r="C15" s="572" t="s">
        <v>89</v>
      </c>
      <c r="D15" s="586">
        <v>1</v>
      </c>
      <c r="E15" s="1596">
        <v>0</v>
      </c>
      <c r="F15" s="588">
        <f>ROUND(D15*E15,0)</f>
        <v>0</v>
      </c>
      <c r="G15" s="2113"/>
      <c r="H15" s="2099"/>
      <c r="I15" s="2100"/>
    </row>
    <row r="16" spans="1:9" ht="30" customHeight="1">
      <c r="A16" s="1439" t="s">
        <v>1710</v>
      </c>
      <c r="B16" s="1414" t="s">
        <v>1131</v>
      </c>
      <c r="C16" s="572" t="s">
        <v>89</v>
      </c>
      <c r="D16" s="586">
        <v>1</v>
      </c>
      <c r="E16" s="1596">
        <v>0</v>
      </c>
      <c r="F16" s="588">
        <f>ROUND(D16*E16,0)</f>
        <v>0</v>
      </c>
      <c r="G16" s="2113"/>
      <c r="H16" s="2099"/>
      <c r="I16" s="2100"/>
    </row>
    <row r="17" spans="1:10" s="10" customFormat="1" ht="30" customHeight="1">
      <c r="A17" s="1435" t="s">
        <v>1711</v>
      </c>
      <c r="B17" s="599" t="s">
        <v>329</v>
      </c>
      <c r="C17" s="600" t="s">
        <v>89</v>
      </c>
      <c r="D17" s="601">
        <v>1</v>
      </c>
      <c r="E17" s="1597">
        <v>0</v>
      </c>
      <c r="F17" s="602">
        <f t="shared" ref="F17:F26" si="0">ROUND(D17*E17,0)</f>
        <v>0</v>
      </c>
      <c r="G17" s="2113"/>
      <c r="H17" s="2099"/>
      <c r="I17" s="2100"/>
    </row>
    <row r="18" spans="1:10" ht="30" customHeight="1">
      <c r="A18" s="1440" t="s">
        <v>1712</v>
      </c>
      <c r="B18" s="606" t="s">
        <v>50</v>
      </c>
      <c r="C18" s="607"/>
      <c r="D18" s="608"/>
      <c r="E18" s="609"/>
      <c r="F18" s="588"/>
      <c r="G18" s="2113"/>
      <c r="H18" s="2099"/>
      <c r="I18" s="2100"/>
    </row>
    <row r="19" spans="1:10" ht="30" customHeight="1">
      <c r="A19" s="1439" t="s">
        <v>1713</v>
      </c>
      <c r="B19" s="1419" t="s">
        <v>1132</v>
      </c>
      <c r="C19" s="603" t="s">
        <v>89</v>
      </c>
      <c r="D19" s="604">
        <v>1</v>
      </c>
      <c r="E19" s="1598">
        <v>0</v>
      </c>
      <c r="F19" s="605">
        <f>ROUND(D19*E19,0)</f>
        <v>0</v>
      </c>
      <c r="G19" s="2113"/>
      <c r="H19" s="2099"/>
      <c r="I19" s="2100"/>
    </row>
    <row r="20" spans="1:10" ht="30" customHeight="1">
      <c r="A20" s="1439" t="s">
        <v>1714</v>
      </c>
      <c r="B20" s="1414" t="s">
        <v>1133</v>
      </c>
      <c r="C20" s="572" t="s">
        <v>89</v>
      </c>
      <c r="D20" s="586">
        <v>1</v>
      </c>
      <c r="E20" s="1596">
        <v>0</v>
      </c>
      <c r="F20" s="588">
        <f>ROUND(D20*E20,0)</f>
        <v>0</v>
      </c>
      <c r="G20" s="2113"/>
      <c r="H20" s="2099"/>
      <c r="I20" s="2100"/>
    </row>
    <row r="21" spans="1:10" ht="30" customHeight="1">
      <c r="A21" s="1435" t="s">
        <v>1715</v>
      </c>
      <c r="B21" s="1414" t="s">
        <v>1994</v>
      </c>
      <c r="C21" s="590" t="s">
        <v>89</v>
      </c>
      <c r="D21" s="586">
        <v>1</v>
      </c>
      <c r="E21" s="1596">
        <v>0</v>
      </c>
      <c r="F21" s="588">
        <f t="shared" si="0"/>
        <v>0</v>
      </c>
      <c r="G21" s="2113"/>
      <c r="H21" s="2099"/>
      <c r="I21" s="2100"/>
    </row>
    <row r="22" spans="1:10" ht="30" customHeight="1">
      <c r="A22" s="1440" t="s">
        <v>1716</v>
      </c>
      <c r="B22" s="592" t="s">
        <v>1999</v>
      </c>
      <c r="C22" s="590" t="s">
        <v>89</v>
      </c>
      <c r="D22" s="586">
        <v>1</v>
      </c>
      <c r="E22" s="1596">
        <v>0</v>
      </c>
      <c r="F22" s="588">
        <f t="shared" si="0"/>
        <v>0</v>
      </c>
      <c r="G22" s="2113"/>
      <c r="H22" s="2099"/>
      <c r="I22" s="2100"/>
      <c r="J22" s="261"/>
    </row>
    <row r="23" spans="1:10" ht="44.4" customHeight="1">
      <c r="A23" s="1435" t="s">
        <v>1717</v>
      </c>
      <c r="B23" s="1414" t="s">
        <v>2000</v>
      </c>
      <c r="C23" s="590" t="s">
        <v>89</v>
      </c>
      <c r="D23" s="586">
        <v>1</v>
      </c>
      <c r="E23" s="1596">
        <v>0</v>
      </c>
      <c r="F23" s="588">
        <f t="shared" si="0"/>
        <v>0</v>
      </c>
      <c r="G23" s="2113"/>
      <c r="H23" s="2099"/>
      <c r="I23" s="2100"/>
      <c r="J23" s="261"/>
    </row>
    <row r="24" spans="1:10" ht="30" customHeight="1">
      <c r="A24" s="1435" t="s">
        <v>1718</v>
      </c>
      <c r="B24" s="593" t="s">
        <v>271</v>
      </c>
      <c r="C24" s="590" t="s">
        <v>89</v>
      </c>
      <c r="D24" s="586">
        <v>1</v>
      </c>
      <c r="E24" s="1596">
        <v>0</v>
      </c>
      <c r="F24" s="588">
        <f t="shared" si="0"/>
        <v>0</v>
      </c>
      <c r="G24" s="2113"/>
      <c r="H24" s="2099"/>
      <c r="I24" s="2100"/>
    </row>
    <row r="25" spans="1:10" ht="30" customHeight="1">
      <c r="A25" s="1435" t="s">
        <v>1719</v>
      </c>
      <c r="B25" s="593" t="s">
        <v>2018</v>
      </c>
      <c r="C25" s="590" t="s">
        <v>89</v>
      </c>
      <c r="D25" s="586">
        <v>1</v>
      </c>
      <c r="E25" s="1596">
        <v>0</v>
      </c>
      <c r="F25" s="588">
        <f t="shared" si="0"/>
        <v>0</v>
      </c>
      <c r="G25" s="2113"/>
      <c r="H25" s="2099"/>
      <c r="I25" s="2100"/>
    </row>
    <row r="26" spans="1:10" ht="30" customHeight="1">
      <c r="A26" s="1435" t="s">
        <v>1720</v>
      </c>
      <c r="B26" s="589" t="s">
        <v>1995</v>
      </c>
      <c r="C26" s="590" t="s">
        <v>89</v>
      </c>
      <c r="D26" s="586">
        <v>1</v>
      </c>
      <c r="E26" s="1596">
        <v>0</v>
      </c>
      <c r="F26" s="588">
        <f t="shared" si="0"/>
        <v>0</v>
      </c>
      <c r="G26" s="2113"/>
      <c r="H26" s="2099"/>
      <c r="I26" s="2100"/>
    </row>
    <row r="27" spans="1:10" ht="30" customHeight="1">
      <c r="A27" s="1435" t="s">
        <v>1721</v>
      </c>
      <c r="B27" s="589" t="s">
        <v>51</v>
      </c>
      <c r="C27" s="590" t="s">
        <v>89</v>
      </c>
      <c r="D27" s="586">
        <v>1</v>
      </c>
      <c r="E27" s="1596">
        <v>0</v>
      </c>
      <c r="F27" s="588">
        <f>ROUND(D27*E27,0)</f>
        <v>0</v>
      </c>
      <c r="G27" s="2113"/>
      <c r="H27" s="2099"/>
      <c r="I27" s="2100"/>
    </row>
    <row r="28" spans="1:10" ht="30" customHeight="1" thickBot="1">
      <c r="A28" s="1441" t="s">
        <v>1722</v>
      </c>
      <c r="B28" s="589" t="s">
        <v>272</v>
      </c>
      <c r="C28" s="590" t="s">
        <v>89</v>
      </c>
      <c r="D28" s="586">
        <v>1</v>
      </c>
      <c r="E28" s="1596">
        <v>0</v>
      </c>
      <c r="F28" s="588">
        <f>ROUND(D28*E28,0)</f>
        <v>0</v>
      </c>
      <c r="G28" s="2113"/>
      <c r="H28" s="2099"/>
      <c r="I28" s="2100"/>
    </row>
    <row r="29" spans="1:10" ht="20.100000000000001" customHeight="1">
      <c r="A29" s="620"/>
      <c r="B29" s="621" t="s">
        <v>1134</v>
      </c>
      <c r="C29" s="622"/>
      <c r="D29" s="623"/>
      <c r="E29" s="623"/>
      <c r="F29" s="623"/>
      <c r="G29" s="2114"/>
      <c r="H29" s="2018"/>
      <c r="I29" s="2019"/>
    </row>
    <row r="30" spans="1:10" ht="30" customHeight="1">
      <c r="A30" s="1438">
        <v>8.1300000000000008</v>
      </c>
      <c r="B30" s="2122" t="s">
        <v>1739</v>
      </c>
      <c r="C30" s="2123"/>
      <c r="D30" s="2123"/>
      <c r="E30" s="2124"/>
      <c r="F30" s="588"/>
      <c r="G30" s="2113"/>
      <c r="H30" s="2099"/>
      <c r="I30" s="2100"/>
    </row>
    <row r="31" spans="1:10" ht="30" customHeight="1">
      <c r="A31" s="1436" t="s">
        <v>1723</v>
      </c>
      <c r="B31" s="278" t="s">
        <v>1135</v>
      </c>
      <c r="C31" s="306" t="s">
        <v>89</v>
      </c>
      <c r="D31" s="307">
        <v>1</v>
      </c>
      <c r="E31" s="1599">
        <v>0</v>
      </c>
      <c r="F31" s="83">
        <f t="shared" ref="F31:F35" si="1">ROUND(D31*E31,0)</f>
        <v>0</v>
      </c>
      <c r="G31" s="2113"/>
      <c r="H31" s="2099"/>
      <c r="I31" s="2100"/>
    </row>
    <row r="32" spans="1:10" ht="30" customHeight="1">
      <c r="A32" s="1436" t="s">
        <v>1724</v>
      </c>
      <c r="B32" s="278" t="s">
        <v>2019</v>
      </c>
      <c r="C32" s="306" t="s">
        <v>89</v>
      </c>
      <c r="D32" s="307">
        <v>1</v>
      </c>
      <c r="E32" s="1599">
        <v>0</v>
      </c>
      <c r="F32" s="83">
        <f t="shared" si="1"/>
        <v>0</v>
      </c>
      <c r="G32" s="2113"/>
      <c r="H32" s="2099"/>
      <c r="I32" s="2100"/>
    </row>
    <row r="33" spans="1:9" ht="30" customHeight="1">
      <c r="A33" s="1436" t="s">
        <v>1725</v>
      </c>
      <c r="B33" s="278" t="s">
        <v>1136</v>
      </c>
      <c r="C33" s="306" t="s">
        <v>89</v>
      </c>
      <c r="D33" s="307">
        <v>1</v>
      </c>
      <c r="E33" s="1599">
        <v>0</v>
      </c>
      <c r="F33" s="83">
        <f t="shared" si="1"/>
        <v>0</v>
      </c>
      <c r="G33" s="2113"/>
      <c r="H33" s="2099"/>
      <c r="I33" s="2100"/>
    </row>
    <row r="34" spans="1:9" ht="30" customHeight="1">
      <c r="A34" s="1436" t="s">
        <v>1726</v>
      </c>
      <c r="B34" s="278" t="s">
        <v>1996</v>
      </c>
      <c r="C34" s="306" t="s">
        <v>89</v>
      </c>
      <c r="D34" s="307">
        <v>1</v>
      </c>
      <c r="E34" s="1599">
        <v>0</v>
      </c>
      <c r="F34" s="83">
        <f t="shared" si="1"/>
        <v>0</v>
      </c>
      <c r="G34" s="2113"/>
      <c r="H34" s="2099"/>
      <c r="I34" s="2100"/>
    </row>
    <row r="35" spans="1:9" ht="30" customHeight="1">
      <c r="A35" s="1436" t="s">
        <v>1727</v>
      </c>
      <c r="B35" s="278" t="s">
        <v>1997</v>
      </c>
      <c r="C35" s="306" t="s">
        <v>89</v>
      </c>
      <c r="D35" s="307">
        <v>1</v>
      </c>
      <c r="E35" s="1599">
        <v>0</v>
      </c>
      <c r="F35" s="83">
        <f t="shared" si="1"/>
        <v>0</v>
      </c>
      <c r="G35" s="2113"/>
      <c r="H35" s="2099"/>
      <c r="I35" s="2100"/>
    </row>
    <row r="36" spans="1:9" ht="30" customHeight="1">
      <c r="A36" s="1437">
        <v>8.14</v>
      </c>
      <c r="B36" s="2122" t="s">
        <v>1738</v>
      </c>
      <c r="C36" s="2123"/>
      <c r="D36" s="2123"/>
      <c r="E36" s="2124"/>
      <c r="F36" s="610"/>
      <c r="G36" s="2113"/>
      <c r="H36" s="2099"/>
      <c r="I36" s="2100"/>
    </row>
    <row r="37" spans="1:9" ht="30" customHeight="1">
      <c r="A37" s="1436" t="s">
        <v>1728</v>
      </c>
      <c r="B37" s="611" t="s">
        <v>1135</v>
      </c>
      <c r="C37" s="612" t="s">
        <v>89</v>
      </c>
      <c r="D37" s="613">
        <v>1</v>
      </c>
      <c r="E37" s="1600">
        <v>0</v>
      </c>
      <c r="F37" s="83">
        <f t="shared" ref="F37:F43" si="2">ROUND(D37*E37,0)</f>
        <v>0</v>
      </c>
      <c r="G37" s="2113"/>
      <c r="H37" s="2099"/>
      <c r="I37" s="2100"/>
    </row>
    <row r="38" spans="1:9" ht="30" customHeight="1">
      <c r="A38" s="1436" t="s">
        <v>1729</v>
      </c>
      <c r="B38" s="278" t="s">
        <v>2019</v>
      </c>
      <c r="C38" s="306" t="s">
        <v>89</v>
      </c>
      <c r="D38" s="307">
        <v>1</v>
      </c>
      <c r="E38" s="1599">
        <v>0</v>
      </c>
      <c r="F38" s="83">
        <f t="shared" si="2"/>
        <v>0</v>
      </c>
      <c r="G38" s="2113"/>
      <c r="H38" s="2099"/>
      <c r="I38" s="2100"/>
    </row>
    <row r="39" spans="1:9" ht="30" customHeight="1">
      <c r="A39" s="1436" t="s">
        <v>1730</v>
      </c>
      <c r="B39" s="278" t="s">
        <v>1136</v>
      </c>
      <c r="C39" s="306" t="s">
        <v>89</v>
      </c>
      <c r="D39" s="307">
        <v>1</v>
      </c>
      <c r="E39" s="1599">
        <v>0</v>
      </c>
      <c r="F39" s="83">
        <f t="shared" si="2"/>
        <v>0</v>
      </c>
      <c r="G39" s="2113"/>
      <c r="H39" s="2099"/>
      <c r="I39" s="2100"/>
    </row>
    <row r="40" spans="1:9" ht="30" customHeight="1">
      <c r="A40" s="1436" t="s">
        <v>1201</v>
      </c>
      <c r="B40" s="278" t="s">
        <v>1996</v>
      </c>
      <c r="C40" s="306" t="s">
        <v>89</v>
      </c>
      <c r="D40" s="307">
        <v>1</v>
      </c>
      <c r="E40" s="1599">
        <v>0</v>
      </c>
      <c r="F40" s="307">
        <f t="shared" ref="F40" si="3">ROUND(D40*E40,0)</f>
        <v>0</v>
      </c>
      <c r="G40" s="2113"/>
      <c r="H40" s="2099"/>
      <c r="I40" s="2100"/>
    </row>
    <row r="41" spans="1:9" ht="30" customHeight="1">
      <c r="A41" s="1436" t="s">
        <v>1731</v>
      </c>
      <c r="B41" s="278" t="s">
        <v>1998</v>
      </c>
      <c r="C41" s="306" t="s">
        <v>89</v>
      </c>
      <c r="D41" s="307">
        <v>1</v>
      </c>
      <c r="E41" s="1599">
        <v>0</v>
      </c>
      <c r="F41" s="83">
        <f t="shared" si="2"/>
        <v>0</v>
      </c>
      <c r="G41" s="2113"/>
      <c r="H41" s="2099"/>
      <c r="I41" s="2100"/>
    </row>
    <row r="42" spans="1:9" ht="30" customHeight="1">
      <c r="A42" s="1435" t="s">
        <v>1732</v>
      </c>
      <c r="B42" s="461" t="s">
        <v>1137</v>
      </c>
      <c r="C42" s="572" t="s">
        <v>89</v>
      </c>
      <c r="D42" s="586">
        <v>1</v>
      </c>
      <c r="E42" s="1596">
        <v>0</v>
      </c>
      <c r="F42" s="588">
        <f t="shared" si="2"/>
        <v>0</v>
      </c>
      <c r="G42" s="2113"/>
      <c r="H42" s="2099"/>
      <c r="I42" s="2100"/>
    </row>
    <row r="43" spans="1:9" ht="30" customHeight="1" thickBot="1">
      <c r="A43" s="1435" t="s">
        <v>1733</v>
      </c>
      <c r="B43" s="461" t="s">
        <v>1138</v>
      </c>
      <c r="C43" s="572" t="s">
        <v>89</v>
      </c>
      <c r="D43" s="586">
        <v>1</v>
      </c>
      <c r="E43" s="1596">
        <v>0</v>
      </c>
      <c r="F43" s="588">
        <f t="shared" si="2"/>
        <v>0</v>
      </c>
      <c r="G43" s="2113"/>
      <c r="H43" s="2099"/>
      <c r="I43" s="2100"/>
    </row>
    <row r="44" spans="1:9" ht="36" customHeight="1">
      <c r="A44" s="2118" t="s">
        <v>2079</v>
      </c>
      <c r="B44" s="2119"/>
      <c r="C44" s="2119"/>
      <c r="D44" s="2119"/>
      <c r="E44" s="2119"/>
      <c r="F44" s="624">
        <f>SUM(F11:F43)</f>
        <v>0</v>
      </c>
      <c r="G44" s="2114"/>
      <c r="H44" s="2018"/>
      <c r="I44" s="2019"/>
    </row>
    <row r="45" spans="1:9" ht="30" customHeight="1">
      <c r="A45" s="1435" t="s">
        <v>1734</v>
      </c>
      <c r="B45" s="589" t="s">
        <v>85</v>
      </c>
      <c r="C45" s="590" t="s">
        <v>89</v>
      </c>
      <c r="D45" s="590">
        <v>1</v>
      </c>
      <c r="E45" s="588">
        <f>F64</f>
        <v>0</v>
      </c>
      <c r="F45" s="595">
        <f>ROUND(D45*E45,0)</f>
        <v>0</v>
      </c>
      <c r="G45" s="2115" t="s">
        <v>624</v>
      </c>
      <c r="H45" s="1999"/>
      <c r="I45" s="2000"/>
    </row>
    <row r="46" spans="1:9" s="4" customFormat="1" ht="30" customHeight="1">
      <c r="A46" s="1435" t="s">
        <v>1735</v>
      </c>
      <c r="B46" s="589" t="s">
        <v>340</v>
      </c>
      <c r="C46" s="590" t="s">
        <v>89</v>
      </c>
      <c r="D46" s="596" t="s">
        <v>948</v>
      </c>
      <c r="E46" s="1601">
        <v>0</v>
      </c>
      <c r="F46" s="595">
        <f>ROUND(E46*F44,0)</f>
        <v>0</v>
      </c>
      <c r="G46" s="2113"/>
      <c r="H46" s="2099"/>
      <c r="I46" s="2100"/>
    </row>
    <row r="47" spans="1:9" s="4" customFormat="1" ht="30" customHeight="1" thickBot="1">
      <c r="A47" s="1435" t="s">
        <v>1736</v>
      </c>
      <c r="B47" s="589" t="s">
        <v>189</v>
      </c>
      <c r="C47" s="590" t="s">
        <v>89</v>
      </c>
      <c r="D47" s="596" t="s">
        <v>948</v>
      </c>
      <c r="E47" s="1601">
        <v>0</v>
      </c>
      <c r="F47" s="595">
        <f>ROUND(E47*F44,0)</f>
        <v>0</v>
      </c>
      <c r="G47" s="2113"/>
      <c r="H47" s="2099"/>
      <c r="I47" s="2100"/>
    </row>
    <row r="48" spans="1:9" ht="20.100000000000001" customHeight="1">
      <c r="A48" s="2118" t="s">
        <v>2080</v>
      </c>
      <c r="B48" s="2119"/>
      <c r="C48" s="2119"/>
      <c r="D48" s="2119"/>
      <c r="E48" s="2119"/>
      <c r="F48" s="624">
        <f>SUM(F45:F47)</f>
        <v>0</v>
      </c>
      <c r="G48" s="2114"/>
      <c r="H48" s="2018"/>
      <c r="I48" s="2019"/>
    </row>
    <row r="49" spans="1:9" ht="30" customHeight="1" thickBot="1">
      <c r="A49" s="1435" t="s">
        <v>1737</v>
      </c>
      <c r="B49" s="582" t="s">
        <v>81</v>
      </c>
      <c r="C49" s="496" t="s">
        <v>89</v>
      </c>
      <c r="D49" s="597" t="s">
        <v>948</v>
      </c>
      <c r="E49" s="598">
        <v>0</v>
      </c>
      <c r="F49" s="595">
        <f>ROUND(E49*(F48+F44),0)</f>
        <v>0</v>
      </c>
      <c r="G49" s="2113"/>
      <c r="H49" s="2099"/>
      <c r="I49" s="2100"/>
    </row>
    <row r="50" spans="1:9" ht="20.100000000000001" customHeight="1" thickBot="1">
      <c r="A50" s="2116" t="s">
        <v>2081</v>
      </c>
      <c r="B50" s="2117"/>
      <c r="C50" s="2117"/>
      <c r="D50" s="2117"/>
      <c r="E50" s="2117"/>
      <c r="F50" s="625">
        <f>SUM(F44,F48,F49)</f>
        <v>0</v>
      </c>
      <c r="G50" s="2114"/>
      <c r="H50" s="2018"/>
      <c r="I50" s="2019"/>
    </row>
    <row r="51" spans="1:9" s="19" customFormat="1" ht="20.100000000000001" customHeight="1" thickBot="1">
      <c r="A51" s="250"/>
      <c r="B51" s="250"/>
      <c r="C51" s="250"/>
      <c r="D51" s="250"/>
      <c r="E51" s="250"/>
      <c r="F51" s="247"/>
      <c r="G51" s="247"/>
      <c r="H51" s="231"/>
    </row>
    <row r="52" spans="1:9" s="412" customFormat="1" ht="36.75" customHeight="1" thickBot="1">
      <c r="A52" s="1991" t="s">
        <v>85</v>
      </c>
      <c r="B52" s="1889"/>
      <c r="C52" s="433" t="s">
        <v>91</v>
      </c>
      <c r="D52" s="433" t="s">
        <v>113</v>
      </c>
      <c r="E52" s="433" t="s">
        <v>776</v>
      </c>
      <c r="F52" s="433" t="s">
        <v>114</v>
      </c>
      <c r="G52" s="1634" t="s">
        <v>184</v>
      </c>
      <c r="H52" s="433" t="s">
        <v>620</v>
      </c>
      <c r="I52" s="434" t="s">
        <v>621</v>
      </c>
    </row>
    <row r="53" spans="1:9" s="412" customFormat="1" ht="20.100000000000001" customHeight="1">
      <c r="A53" s="2064" t="s">
        <v>180</v>
      </c>
      <c r="B53" s="2065"/>
      <c r="C53" s="435" t="s">
        <v>157</v>
      </c>
      <c r="D53" s="1602">
        <v>0</v>
      </c>
      <c r="E53" s="1602">
        <v>0</v>
      </c>
      <c r="F53" s="388">
        <f t="shared" ref="F53:F59" si="4">E53*D53</f>
        <v>0</v>
      </c>
      <c r="G53" s="1642"/>
      <c r="H53" s="436"/>
      <c r="I53" s="1605">
        <v>0</v>
      </c>
    </row>
    <row r="54" spans="1:9" s="412" customFormat="1" ht="20.100000000000001" customHeight="1">
      <c r="A54" s="2120" t="s">
        <v>1139</v>
      </c>
      <c r="B54" s="2121"/>
      <c r="C54" s="437" t="s">
        <v>157</v>
      </c>
      <c r="D54" s="1603">
        <v>0</v>
      </c>
      <c r="E54" s="1603">
        <v>0</v>
      </c>
      <c r="F54" s="389">
        <f t="shared" si="4"/>
        <v>0</v>
      </c>
      <c r="G54" s="1643"/>
      <c r="H54" s="438"/>
      <c r="I54" s="1606">
        <v>0</v>
      </c>
    </row>
    <row r="55" spans="1:9" s="412" customFormat="1" ht="20.100000000000001" customHeight="1">
      <c r="A55" s="2104" t="s">
        <v>1820</v>
      </c>
      <c r="B55" s="2105"/>
      <c r="C55" s="437" t="s">
        <v>157</v>
      </c>
      <c r="D55" s="1603">
        <v>0</v>
      </c>
      <c r="E55" s="1603">
        <v>0</v>
      </c>
      <c r="F55" s="389">
        <f t="shared" si="4"/>
        <v>0</v>
      </c>
      <c r="G55" s="1643"/>
      <c r="H55" s="438"/>
      <c r="I55" s="1606">
        <v>0</v>
      </c>
    </row>
    <row r="56" spans="1:9" s="412" customFormat="1" ht="20.100000000000001" customHeight="1">
      <c r="A56" s="2056" t="s">
        <v>181</v>
      </c>
      <c r="B56" s="2057"/>
      <c r="C56" s="437" t="s">
        <v>157</v>
      </c>
      <c r="D56" s="1603">
        <v>0</v>
      </c>
      <c r="E56" s="1603">
        <v>0</v>
      </c>
      <c r="F56" s="389">
        <f>E56*D56</f>
        <v>0</v>
      </c>
      <c r="G56" s="1643"/>
      <c r="H56" s="438"/>
      <c r="I56" s="1606">
        <v>0</v>
      </c>
    </row>
    <row r="57" spans="1:9" s="412" customFormat="1" ht="20.100000000000001" customHeight="1">
      <c r="A57" s="2056" t="s">
        <v>623</v>
      </c>
      <c r="B57" s="2057"/>
      <c r="C57" s="437" t="s">
        <v>157</v>
      </c>
      <c r="D57" s="1603">
        <v>0</v>
      </c>
      <c r="E57" s="1603">
        <v>0</v>
      </c>
      <c r="F57" s="389">
        <f>E57*D57</f>
        <v>0</v>
      </c>
      <c r="G57" s="1643"/>
      <c r="H57" s="438"/>
      <c r="I57" s="1606">
        <v>0</v>
      </c>
    </row>
    <row r="58" spans="1:9" s="412" customFormat="1" ht="20.100000000000001" customHeight="1">
      <c r="A58" s="2056" t="s">
        <v>916</v>
      </c>
      <c r="B58" s="2057"/>
      <c r="C58" s="437" t="s">
        <v>157</v>
      </c>
      <c r="D58" s="1603">
        <v>0</v>
      </c>
      <c r="E58" s="1603">
        <v>0</v>
      </c>
      <c r="F58" s="389">
        <f t="shared" si="4"/>
        <v>0</v>
      </c>
      <c r="G58" s="1643"/>
      <c r="H58" s="438"/>
      <c r="I58" s="1606">
        <v>0</v>
      </c>
    </row>
    <row r="59" spans="1:9" s="412" customFormat="1" ht="20.100000000000001" customHeight="1">
      <c r="A59" s="2056" t="s">
        <v>911</v>
      </c>
      <c r="B59" s="2057"/>
      <c r="C59" s="437" t="s">
        <v>157</v>
      </c>
      <c r="D59" s="1603">
        <v>0</v>
      </c>
      <c r="E59" s="1603">
        <v>0</v>
      </c>
      <c r="F59" s="389">
        <f t="shared" si="4"/>
        <v>0</v>
      </c>
      <c r="G59" s="1643"/>
      <c r="H59" s="438"/>
      <c r="I59" s="1606">
        <v>0</v>
      </c>
    </row>
    <row r="60" spans="1:9" s="412" customFormat="1" ht="20.100000000000001" customHeight="1">
      <c r="A60" s="2056" t="s">
        <v>260</v>
      </c>
      <c r="B60" s="2057"/>
      <c r="C60" s="437" t="s">
        <v>157</v>
      </c>
      <c r="D60" s="1603">
        <v>0</v>
      </c>
      <c r="E60" s="1603">
        <v>0</v>
      </c>
      <c r="F60" s="389">
        <f>E60*D60</f>
        <v>0</v>
      </c>
      <c r="G60" s="1643"/>
      <c r="H60" s="438"/>
      <c r="I60" s="1606">
        <v>0</v>
      </c>
    </row>
    <row r="61" spans="1:9" s="412" customFormat="1" ht="20.100000000000001" customHeight="1" thickBot="1">
      <c r="A61" s="1994" t="s">
        <v>267</v>
      </c>
      <c r="B61" s="1995"/>
      <c r="C61" s="439"/>
      <c r="D61" s="439"/>
      <c r="E61" s="439"/>
      <c r="F61" s="393">
        <f>SUM(F53:F60)</f>
        <v>0</v>
      </c>
      <c r="G61" s="1644"/>
      <c r="H61" s="446" t="s">
        <v>1590</v>
      </c>
      <c r="I61" s="394">
        <f>SUM(I53:I60)</f>
        <v>0</v>
      </c>
    </row>
    <row r="62" spans="1:9" s="412" customFormat="1" ht="20.100000000000001" customHeight="1" thickTop="1">
      <c r="A62" s="1989" t="s">
        <v>931</v>
      </c>
      <c r="B62" s="1990"/>
      <c r="C62" s="435" t="s">
        <v>157</v>
      </c>
      <c r="D62" s="1602">
        <v>0</v>
      </c>
      <c r="E62" s="1602">
        <v>0</v>
      </c>
      <c r="F62" s="388">
        <f>E62*D62</f>
        <v>0</v>
      </c>
      <c r="G62" s="1642"/>
      <c r="H62" s="1702" t="s">
        <v>1591</v>
      </c>
      <c r="I62" s="447" t="s">
        <v>1199</v>
      </c>
    </row>
    <row r="63" spans="1:9" s="412" customFormat="1" ht="20.100000000000001" customHeight="1" thickBot="1">
      <c r="A63" s="1992" t="s">
        <v>174</v>
      </c>
      <c r="B63" s="1993"/>
      <c r="C63" s="440" t="s">
        <v>157</v>
      </c>
      <c r="D63" s="1604">
        <v>0</v>
      </c>
      <c r="E63" s="1604">
        <v>0</v>
      </c>
      <c r="F63" s="390">
        <f>E63*D63</f>
        <v>0</v>
      </c>
      <c r="G63" s="1645"/>
      <c r="H63" s="1703" t="s">
        <v>1592</v>
      </c>
      <c r="I63" s="448" t="s">
        <v>1199</v>
      </c>
    </row>
    <row r="64" spans="1:9" s="442" customFormat="1" ht="20.100000000000001" customHeight="1" thickTop="1" thickBot="1">
      <c r="A64" s="1869" t="s">
        <v>175</v>
      </c>
      <c r="B64" s="1870"/>
      <c r="C64" s="441"/>
      <c r="D64" s="441"/>
      <c r="E64" s="441"/>
      <c r="F64" s="395">
        <f>SUM(F61:F63)</f>
        <v>0</v>
      </c>
      <c r="G64" s="1646"/>
      <c r="H64" s="449" t="s">
        <v>1603</v>
      </c>
      <c r="I64" s="450">
        <f>I61</f>
        <v>0</v>
      </c>
    </row>
    <row r="65" spans="1:9" s="411" customFormat="1" ht="15">
      <c r="A65" s="413"/>
      <c r="C65" s="627"/>
      <c r="D65" s="627"/>
      <c r="E65" s="627"/>
      <c r="F65" s="628" t="s">
        <v>2285</v>
      </c>
      <c r="G65" s="628"/>
      <c r="H65" s="629"/>
      <c r="I65" s="628" t="s">
        <v>1593</v>
      </c>
    </row>
    <row r="66" spans="1:9" s="412" customFormat="1" ht="15.6">
      <c r="A66" s="493"/>
      <c r="I66" s="432"/>
    </row>
  </sheetData>
  <dataConsolidate/>
  <mergeCells count="69">
    <mergeCell ref="G36:I36"/>
    <mergeCell ref="G37:I37"/>
    <mergeCell ref="G38:I38"/>
    <mergeCell ref="G39:I39"/>
    <mergeCell ref="B30:E30"/>
    <mergeCell ref="B36:E36"/>
    <mergeCell ref="G33:I33"/>
    <mergeCell ref="G34:I34"/>
    <mergeCell ref="G35:I35"/>
    <mergeCell ref="G32:I32"/>
    <mergeCell ref="G31:I31"/>
    <mergeCell ref="G17:I17"/>
    <mergeCell ref="G18:I18"/>
    <mergeCell ref="G19:I19"/>
    <mergeCell ref="G20:I20"/>
    <mergeCell ref="G21:I21"/>
    <mergeCell ref="G29:I29"/>
    <mergeCell ref="G26:I26"/>
    <mergeCell ref="G27:I27"/>
    <mergeCell ref="G28:I28"/>
    <mergeCell ref="G30:I30"/>
    <mergeCell ref="A50:E50"/>
    <mergeCell ref="A44:E44"/>
    <mergeCell ref="A48:E48"/>
    <mergeCell ref="A64:B64"/>
    <mergeCell ref="A60:B60"/>
    <mergeCell ref="A61:B61"/>
    <mergeCell ref="A62:B62"/>
    <mergeCell ref="A63:B63"/>
    <mergeCell ref="A55:B55"/>
    <mergeCell ref="A56:B56"/>
    <mergeCell ref="A57:B57"/>
    <mergeCell ref="A58:B58"/>
    <mergeCell ref="A59:B59"/>
    <mergeCell ref="A52:B52"/>
    <mergeCell ref="A53:B53"/>
    <mergeCell ref="A54:B54"/>
    <mergeCell ref="A4:B4"/>
    <mergeCell ref="C4:F4"/>
    <mergeCell ref="G4:I4"/>
    <mergeCell ref="G9:I9"/>
    <mergeCell ref="G5:I5"/>
    <mergeCell ref="G6:I6"/>
    <mergeCell ref="A5:B5"/>
    <mergeCell ref="C5:F5"/>
    <mergeCell ref="A6:B6"/>
    <mergeCell ref="C6:F6"/>
    <mergeCell ref="G10:I10"/>
    <mergeCell ref="G11:I11"/>
    <mergeCell ref="G13:I13"/>
    <mergeCell ref="G14:I14"/>
    <mergeCell ref="G15:I15"/>
    <mergeCell ref="G12:I12"/>
    <mergeCell ref="G16:I16"/>
    <mergeCell ref="G50:I50"/>
    <mergeCell ref="G45:I45"/>
    <mergeCell ref="G46:I46"/>
    <mergeCell ref="G47:I47"/>
    <mergeCell ref="G49:I49"/>
    <mergeCell ref="G44:I44"/>
    <mergeCell ref="G48:I48"/>
    <mergeCell ref="G40:I40"/>
    <mergeCell ref="G41:I41"/>
    <mergeCell ref="G42:I42"/>
    <mergeCell ref="G43:I43"/>
    <mergeCell ref="G22:I22"/>
    <mergeCell ref="G23:I23"/>
    <mergeCell ref="G24:I24"/>
    <mergeCell ref="G25:I25"/>
  </mergeCells>
  <phoneticPr fontId="0" type="noConversion"/>
  <dataValidations disablePrompts="1" count="1">
    <dataValidation type="list" allowBlank="1" showInputMessage="1" showErrorMessage="1" sqref="H53:H60" xr:uid="{00000000-0002-0000-1400-000000000000}">
      <formula1>yesno</formula1>
    </dataValidation>
  </dataValidations>
  <printOptions horizontalCentered="1"/>
  <pageMargins left="0.5" right="0.5" top="1" bottom="1" header="0.5" footer="0.5"/>
  <pageSetup scale="25" orientation="landscape" horizontalDpi="300" verticalDpi="300" r:id="rId1"/>
  <headerFooter alignWithMargins="0">
    <oddHeader>&amp;C&amp;"Arial,Bold"&amp;12&amp;UProject Activity 8: Environmental Permits</oddHeader>
    <oddFooter>&amp;L&amp;F
&amp;A&amp;CPage &amp;P of &amp;N&amp;R&amp;D</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N72"/>
  <sheetViews>
    <sheetView zoomScaleNormal="100" zoomScaleSheetLayoutView="100" workbookViewId="0"/>
  </sheetViews>
  <sheetFormatPr defaultColWidth="9.109375" defaultRowHeight="13.2"/>
  <cols>
    <col min="1" max="1" width="121.33203125" style="371" customWidth="1"/>
    <col min="2" max="16384" width="9.109375" style="369"/>
  </cols>
  <sheetData>
    <row r="1" spans="1:14" s="370" customFormat="1">
      <c r="A1" s="898" t="s">
        <v>1396</v>
      </c>
    </row>
    <row r="2" spans="1:14">
      <c r="N2" s="369" t="s">
        <v>440</v>
      </c>
    </row>
    <row r="4" spans="1:14" s="373" customFormat="1" ht="26.4">
      <c r="A4" s="372" t="s">
        <v>1397</v>
      </c>
    </row>
    <row r="5" spans="1:14" s="373" customFormat="1">
      <c r="A5" s="372"/>
    </row>
    <row r="6" spans="1:14" s="373" customFormat="1" ht="39.6">
      <c r="A6" s="372" t="s">
        <v>1398</v>
      </c>
    </row>
    <row r="7" spans="1:14" s="373" customFormat="1">
      <c r="A7" s="372"/>
    </row>
    <row r="8" spans="1:14" s="373" customFormat="1" ht="79.2">
      <c r="A8" s="372" t="s">
        <v>1399</v>
      </c>
    </row>
    <row r="9" spans="1:14" s="373" customFormat="1">
      <c r="A9" s="372"/>
    </row>
    <row r="10" spans="1:14" s="373" customFormat="1" ht="39.6">
      <c r="A10" s="372" t="s">
        <v>1400</v>
      </c>
    </row>
    <row r="11" spans="1:14" s="373" customFormat="1" ht="189" customHeight="1">
      <c r="A11" s="372"/>
    </row>
    <row r="12" spans="1:14" s="373" customFormat="1" ht="66">
      <c r="A12" s="372" t="s">
        <v>1401</v>
      </c>
    </row>
    <row r="13" spans="1:14" s="373" customFormat="1">
      <c r="A13" s="372"/>
    </row>
    <row r="14" spans="1:14" s="373" customFormat="1" ht="25.5" customHeight="1">
      <c r="A14" s="372" t="s">
        <v>1402</v>
      </c>
    </row>
    <row r="15" spans="1:14" s="373" customFormat="1">
      <c r="A15" s="372"/>
    </row>
    <row r="16" spans="1:14" s="373" customFormat="1">
      <c r="A16" s="372" t="s">
        <v>1403</v>
      </c>
    </row>
    <row r="17" spans="1:1" s="373" customFormat="1">
      <c r="A17" s="372"/>
    </row>
    <row r="18" spans="1:1" s="373" customFormat="1" ht="63.75" customHeight="1">
      <c r="A18" s="372" t="s">
        <v>1741</v>
      </c>
    </row>
    <row r="19" spans="1:1" s="373" customFormat="1">
      <c r="A19" s="372"/>
    </row>
    <row r="20" spans="1:1" s="373" customFormat="1" ht="63.75" customHeight="1">
      <c r="A20" s="372" t="s">
        <v>1404</v>
      </c>
    </row>
    <row r="21" spans="1:1" s="373" customFormat="1">
      <c r="A21" s="372"/>
    </row>
    <row r="22" spans="1:1" s="373" customFormat="1" ht="38.25" customHeight="1">
      <c r="A22" s="372" t="s">
        <v>1405</v>
      </c>
    </row>
    <row r="23" spans="1:1" s="373" customFormat="1">
      <c r="A23" s="374"/>
    </row>
    <row r="24" spans="1:1" s="373" customFormat="1" ht="39.6">
      <c r="A24" s="372" t="s">
        <v>1406</v>
      </c>
    </row>
    <row r="25" spans="1:1" s="373" customFormat="1">
      <c r="A25" s="372"/>
    </row>
    <row r="26" spans="1:1" s="373" customFormat="1" ht="39.6">
      <c r="A26" s="372" t="s">
        <v>1407</v>
      </c>
    </row>
    <row r="27" spans="1:1" s="373" customFormat="1">
      <c r="A27" s="374"/>
    </row>
    <row r="28" spans="1:1" s="373" customFormat="1" ht="39.6">
      <c r="A28" s="372" t="s">
        <v>1408</v>
      </c>
    </row>
    <row r="29" spans="1:1" s="373" customFormat="1">
      <c r="A29" s="372"/>
    </row>
    <row r="30" spans="1:1" s="373" customFormat="1" ht="26.4">
      <c r="A30" s="372" t="s">
        <v>1409</v>
      </c>
    </row>
    <row r="31" spans="1:1" s="373" customFormat="1">
      <c r="A31" s="374"/>
    </row>
    <row r="32" spans="1:1" s="373" customFormat="1" ht="39.6">
      <c r="A32" s="372" t="s">
        <v>1410</v>
      </c>
    </row>
    <row r="33" spans="1:1" s="373" customFormat="1">
      <c r="A33" s="374"/>
    </row>
    <row r="34" spans="1:1" s="373" customFormat="1" ht="39.6">
      <c r="A34" s="375" t="s">
        <v>1411</v>
      </c>
    </row>
    <row r="35" spans="1:1" s="373" customFormat="1">
      <c r="A35" s="372"/>
    </row>
    <row r="36" spans="1:1" s="373" customFormat="1">
      <c r="A36" s="375" t="s">
        <v>1412</v>
      </c>
    </row>
    <row r="37" spans="1:1" s="373" customFormat="1">
      <c r="A37" s="372"/>
    </row>
    <row r="38" spans="1:1" s="373" customFormat="1" ht="26.4">
      <c r="A38" s="375" t="s">
        <v>1413</v>
      </c>
    </row>
    <row r="39" spans="1:1" s="373" customFormat="1">
      <c r="A39" s="374"/>
    </row>
    <row r="40" spans="1:1" s="373" customFormat="1">
      <c r="A40" s="375" t="s">
        <v>1414</v>
      </c>
    </row>
    <row r="41" spans="1:1" s="373" customFormat="1">
      <c r="A41" s="372"/>
    </row>
    <row r="42" spans="1:1" s="373" customFormat="1" ht="26.4">
      <c r="A42" s="375" t="s">
        <v>1415</v>
      </c>
    </row>
    <row r="43" spans="1:1" s="373" customFormat="1">
      <c r="A43" s="372"/>
    </row>
    <row r="44" spans="1:1" s="373" customFormat="1">
      <c r="A44" s="375" t="s">
        <v>1416</v>
      </c>
    </row>
    <row r="45" spans="1:1" s="373" customFormat="1">
      <c r="A45" s="375"/>
    </row>
    <row r="46" spans="1:1" s="373" customFormat="1">
      <c r="A46" s="375" t="s">
        <v>1417</v>
      </c>
    </row>
    <row r="47" spans="1:1" s="373" customFormat="1">
      <c r="A47" s="375"/>
    </row>
    <row r="48" spans="1:1" s="373" customFormat="1">
      <c r="A48" s="375" t="s">
        <v>1418</v>
      </c>
    </row>
    <row r="49" spans="1:1" s="373" customFormat="1">
      <c r="A49" s="375"/>
    </row>
    <row r="50" spans="1:1" s="373" customFormat="1" ht="25.5" customHeight="1">
      <c r="A50" s="375" t="s">
        <v>1419</v>
      </c>
    </row>
    <row r="51" spans="1:1" s="373" customFormat="1">
      <c r="A51" s="375"/>
    </row>
    <row r="52" spans="1:1" s="373" customFormat="1" ht="26.4">
      <c r="A52" s="375" t="s">
        <v>1420</v>
      </c>
    </row>
    <row r="53" spans="1:1" s="373" customFormat="1">
      <c r="A53" s="375"/>
    </row>
    <row r="54" spans="1:1" s="373" customFormat="1" ht="26.4">
      <c r="A54" s="375" t="s">
        <v>1421</v>
      </c>
    </row>
    <row r="55" spans="1:1" s="373" customFormat="1">
      <c r="A55" s="372"/>
    </row>
    <row r="56" spans="1:1" s="373" customFormat="1">
      <c r="A56" s="375" t="s">
        <v>1422</v>
      </c>
    </row>
    <row r="57" spans="1:1" s="373" customFormat="1">
      <c r="A57" s="375"/>
    </row>
    <row r="58" spans="1:1" s="373" customFormat="1" ht="26.4">
      <c r="A58" s="372" t="s">
        <v>1423</v>
      </c>
    </row>
    <row r="59" spans="1:1" s="373" customFormat="1">
      <c r="A59" s="372"/>
    </row>
    <row r="60" spans="1:1" s="373" customFormat="1" ht="26.4">
      <c r="A60" s="372" t="s">
        <v>1424</v>
      </c>
    </row>
    <row r="61" spans="1:1" s="373" customFormat="1">
      <c r="A61" s="375"/>
    </row>
    <row r="62" spans="1:1" s="373" customFormat="1">
      <c r="A62" s="375"/>
    </row>
    <row r="63" spans="1:1" s="373" customFormat="1">
      <c r="A63" s="372"/>
    </row>
    <row r="64" spans="1:1" s="373" customFormat="1">
      <c r="A64" s="375"/>
    </row>
    <row r="65" spans="1:1" s="373" customFormat="1">
      <c r="A65" s="372"/>
    </row>
    <row r="66" spans="1:1" s="373" customFormat="1">
      <c r="A66" s="372"/>
    </row>
    <row r="67" spans="1:1" s="373" customFormat="1">
      <c r="A67" s="374"/>
    </row>
    <row r="68" spans="1:1" s="373" customFormat="1">
      <c r="A68" s="372"/>
    </row>
    <row r="69" spans="1:1" s="373" customFormat="1">
      <c r="A69" s="372"/>
    </row>
    <row r="70" spans="1:1" s="373" customFormat="1">
      <c r="A70" s="374"/>
    </row>
    <row r="72" spans="1:1">
      <c r="A72" s="376"/>
    </row>
  </sheetData>
  <pageMargins left="0.75" right="0.75" top="1" bottom="1" header="0.5" footer="0.5"/>
  <pageSetup scale="82" orientation="landscape" r:id="rId1"/>
  <headerFooter alignWithMargins="0">
    <oddFooter>&amp;CPage &amp;P of &amp;N</oddFooter>
  </headerFooter>
  <rowBreaks count="2" manualBreakCount="2">
    <brk id="11" man="1"/>
    <brk id="32"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autoPageBreaks="0"/>
  </sheetPr>
  <dimension ref="A1:M59"/>
  <sheetViews>
    <sheetView showRuler="0" view="pageBreakPreview" zoomScaleNormal="100" zoomScaleSheetLayoutView="100" workbookViewId="0"/>
  </sheetViews>
  <sheetFormatPr defaultColWidth="9.109375" defaultRowHeight="13.2"/>
  <cols>
    <col min="1" max="1" width="6.33203125" style="6" customWidth="1"/>
    <col min="2" max="2" width="50.6640625" style="6" customWidth="1"/>
    <col min="3" max="3" width="13.44140625" style="6" customWidth="1"/>
    <col min="4" max="5" width="15.5546875" style="6" customWidth="1"/>
    <col min="6" max="6" width="15.5546875" style="635" customWidth="1"/>
    <col min="7" max="9" width="15.5546875" style="6" customWidth="1"/>
    <col min="10" max="10" width="14.44140625" style="6" customWidth="1"/>
    <col min="11" max="11" width="18.33203125" style="6" customWidth="1"/>
    <col min="12" max="12" width="15.5546875" style="6" customWidth="1"/>
    <col min="13" max="13" width="8.5546875" style="6" customWidth="1"/>
    <col min="14" max="14" width="9.44140625" style="6" customWidth="1"/>
    <col min="15" max="16384" width="9.109375" style="6"/>
  </cols>
  <sheetData>
    <row r="1" spans="1:12" s="669" customFormat="1" ht="20.100000000000001" customHeight="1">
      <c r="A1" s="669" t="s">
        <v>641</v>
      </c>
      <c r="G1" s="1339"/>
      <c r="H1" s="1339"/>
      <c r="I1" s="1339"/>
      <c r="J1" s="1339"/>
      <c r="K1" s="1339"/>
      <c r="L1" s="1339" t="str">
        <f>'Project Information'!$B$3</f>
        <v>Enter project name &amp; description</v>
      </c>
    </row>
    <row r="2" spans="1:12" s="669" customFormat="1" ht="20.100000000000001" customHeight="1">
      <c r="A2" s="670"/>
      <c r="G2" s="1339"/>
      <c r="H2" s="1339"/>
      <c r="I2" s="1339"/>
      <c r="J2" s="1339"/>
      <c r="K2" s="1339"/>
      <c r="L2" s="1339" t="str">
        <f>'Project Information'!$B$1</f>
        <v>999999-1-32-01</v>
      </c>
    </row>
    <row r="3" spans="1:12" s="361" customFormat="1" ht="14.4" thickBot="1">
      <c r="A3" s="636"/>
      <c r="B3" s="637"/>
      <c r="C3" s="638"/>
      <c r="D3" s="638"/>
      <c r="E3" s="638"/>
      <c r="F3" s="638"/>
      <c r="G3" s="638"/>
      <c r="H3" s="638"/>
    </row>
    <row r="4" spans="1:12" s="361" customFormat="1" ht="28.5" customHeight="1" thickBot="1">
      <c r="A4" s="1887" t="s">
        <v>1583</v>
      </c>
      <c r="B4" s="1888"/>
      <c r="C4" s="1889" t="s">
        <v>1584</v>
      </c>
      <c r="D4" s="1889"/>
      <c r="E4" s="1889"/>
      <c r="F4" s="1889"/>
      <c r="G4" s="1889" t="s">
        <v>1585</v>
      </c>
      <c r="H4" s="1889"/>
      <c r="I4" s="1889"/>
      <c r="J4" s="1889"/>
      <c r="K4" s="1889"/>
      <c r="L4" s="2167"/>
    </row>
    <row r="5" spans="1:12" s="361" customFormat="1" ht="28.5" customHeight="1">
      <c r="A5" s="1890" t="s">
        <v>1587</v>
      </c>
      <c r="B5" s="1891"/>
      <c r="C5" s="1892"/>
      <c r="D5" s="1892"/>
      <c r="E5" s="1892"/>
      <c r="F5" s="1892"/>
      <c r="G5" s="1892"/>
      <c r="H5" s="1892"/>
      <c r="I5" s="1892"/>
      <c r="J5" s="1892"/>
      <c r="K5" s="1892"/>
      <c r="L5" s="2166"/>
    </row>
    <row r="6" spans="1:12" s="361" customFormat="1" ht="28.5" customHeight="1" thickBot="1">
      <c r="A6" s="1893" t="s">
        <v>1586</v>
      </c>
      <c r="B6" s="1894"/>
      <c r="C6" s="1866"/>
      <c r="D6" s="1866"/>
      <c r="E6" s="1866"/>
      <c r="F6" s="1866"/>
      <c r="G6" s="1866"/>
      <c r="H6" s="1866"/>
      <c r="I6" s="1866"/>
      <c r="J6" s="1866"/>
      <c r="K6" s="1866"/>
      <c r="L6" s="2165"/>
    </row>
    <row r="7" spans="1:12" s="361" customFormat="1" ht="15.6">
      <c r="A7" s="1373" t="s">
        <v>1620</v>
      </c>
      <c r="B7" s="414"/>
    </row>
    <row r="8" spans="1:12" s="361" customFormat="1" ht="15" customHeight="1" thickBot="1">
      <c r="A8" s="1373"/>
      <c r="B8" s="414"/>
    </row>
    <row r="9" spans="1:12" ht="25.5" customHeight="1">
      <c r="A9" s="2157" t="s">
        <v>82</v>
      </c>
      <c r="B9" s="2142" t="s">
        <v>211</v>
      </c>
      <c r="C9" s="2142" t="s">
        <v>91</v>
      </c>
      <c r="D9" s="2142" t="s">
        <v>523</v>
      </c>
      <c r="E9" s="2142"/>
      <c r="F9" s="2142"/>
      <c r="G9" s="2142"/>
      <c r="H9" s="2142" t="s">
        <v>184</v>
      </c>
      <c r="I9" s="2142"/>
      <c r="J9" s="2142"/>
      <c r="K9" s="2142"/>
      <c r="L9" s="2150"/>
    </row>
    <row r="10" spans="1:12" ht="33.75" customHeight="1">
      <c r="A10" s="2158"/>
      <c r="B10" s="2151"/>
      <c r="C10" s="2151"/>
      <c r="D10" s="494" t="s">
        <v>48</v>
      </c>
      <c r="E10" s="494" t="s">
        <v>524</v>
      </c>
      <c r="F10" s="494" t="s">
        <v>185</v>
      </c>
      <c r="G10" s="494" t="s">
        <v>525</v>
      </c>
      <c r="H10" s="2151"/>
      <c r="I10" s="2151"/>
      <c r="J10" s="2151"/>
      <c r="K10" s="2151"/>
      <c r="L10" s="2152"/>
    </row>
    <row r="11" spans="1:12" ht="20.100000000000001" customHeight="1">
      <c r="A11" s="647"/>
      <c r="B11" s="648" t="s">
        <v>366</v>
      </c>
      <c r="C11" s="649"/>
      <c r="D11" s="650"/>
      <c r="E11" s="650"/>
      <c r="F11" s="650"/>
      <c r="G11" s="650"/>
      <c r="H11" s="2146"/>
      <c r="I11" s="2146"/>
      <c r="J11" s="2146"/>
      <c r="K11" s="2146"/>
      <c r="L11" s="2149"/>
    </row>
    <row r="12" spans="1:12" ht="30" customHeight="1">
      <c r="A12" s="536">
        <v>9.1</v>
      </c>
      <c r="B12" s="363" t="s">
        <v>1268</v>
      </c>
      <c r="C12" s="641" t="s">
        <v>111</v>
      </c>
      <c r="D12" s="1580">
        <v>0</v>
      </c>
      <c r="E12" s="1580">
        <v>0</v>
      </c>
      <c r="F12" s="351">
        <f>D12</f>
        <v>0</v>
      </c>
      <c r="G12" s="351">
        <f>E12*D12</f>
        <v>0</v>
      </c>
      <c r="H12" s="1874"/>
      <c r="I12" s="1874"/>
      <c r="J12" s="1874"/>
      <c r="K12" s="1874"/>
      <c r="L12" s="2143"/>
    </row>
    <row r="13" spans="1:12" ht="30" customHeight="1">
      <c r="A13" s="536">
        <v>9.1999999999999993</v>
      </c>
      <c r="B13" s="363" t="s">
        <v>101</v>
      </c>
      <c r="C13" s="641" t="s">
        <v>111</v>
      </c>
      <c r="D13" s="1580">
        <v>0</v>
      </c>
      <c r="E13" s="1580">
        <v>0</v>
      </c>
      <c r="F13" s="351">
        <f>D13</f>
        <v>0</v>
      </c>
      <c r="G13" s="351">
        <f t="shared" ref="G13:G21" si="0">E13*D13</f>
        <v>0</v>
      </c>
      <c r="H13" s="1874"/>
      <c r="I13" s="1874"/>
      <c r="J13" s="1874"/>
      <c r="K13" s="1874"/>
      <c r="L13" s="2143"/>
    </row>
    <row r="14" spans="1:12" ht="30" customHeight="1">
      <c r="A14" s="536">
        <v>9.3000000000000007</v>
      </c>
      <c r="B14" s="363" t="s">
        <v>941</v>
      </c>
      <c r="C14" s="641" t="s">
        <v>111</v>
      </c>
      <c r="D14" s="1580">
        <v>0</v>
      </c>
      <c r="E14" s="1580">
        <v>0</v>
      </c>
      <c r="F14" s="351">
        <f>D14</f>
        <v>0</v>
      </c>
      <c r="G14" s="351">
        <f t="shared" si="0"/>
        <v>0</v>
      </c>
      <c r="H14" s="1874"/>
      <c r="I14" s="1874"/>
      <c r="J14" s="1874"/>
      <c r="K14" s="1874"/>
      <c r="L14" s="2143"/>
    </row>
    <row r="15" spans="1:12" ht="30" customHeight="1">
      <c r="A15" s="536">
        <v>9.4</v>
      </c>
      <c r="B15" s="363" t="s">
        <v>205</v>
      </c>
      <c r="C15" s="641" t="s">
        <v>111</v>
      </c>
      <c r="D15" s="1580">
        <v>0</v>
      </c>
      <c r="E15" s="1580">
        <v>0</v>
      </c>
      <c r="F15" s="351">
        <f>D15</f>
        <v>0</v>
      </c>
      <c r="G15" s="351">
        <f t="shared" si="0"/>
        <v>0</v>
      </c>
      <c r="H15" s="1874"/>
      <c r="I15" s="1874"/>
      <c r="J15" s="1874"/>
      <c r="K15" s="1874"/>
      <c r="L15" s="2143"/>
    </row>
    <row r="16" spans="1:12" ht="30" customHeight="1">
      <c r="A16" s="536">
        <v>9.5</v>
      </c>
      <c r="B16" s="363" t="s">
        <v>942</v>
      </c>
      <c r="C16" s="641" t="s">
        <v>111</v>
      </c>
      <c r="D16" s="1580">
        <v>0</v>
      </c>
      <c r="E16" s="1580">
        <v>0</v>
      </c>
      <c r="F16" s="351">
        <f>D16</f>
        <v>0</v>
      </c>
      <c r="G16" s="351">
        <f t="shared" si="0"/>
        <v>0</v>
      </c>
      <c r="H16" s="1874"/>
      <c r="I16" s="1874"/>
      <c r="J16" s="1874"/>
      <c r="K16" s="1874"/>
      <c r="L16" s="2143"/>
    </row>
    <row r="17" spans="1:13" ht="30" customHeight="1">
      <c r="A17" s="536">
        <v>9.6</v>
      </c>
      <c r="B17" s="1561" t="s">
        <v>1989</v>
      </c>
      <c r="C17" s="1559" t="s">
        <v>89</v>
      </c>
      <c r="D17" s="1560">
        <v>1</v>
      </c>
      <c r="E17" s="1580">
        <v>0</v>
      </c>
      <c r="F17" s="351"/>
      <c r="G17" s="351">
        <f t="shared" ref="G17" si="1">E17*D17</f>
        <v>0</v>
      </c>
      <c r="H17" s="1874"/>
      <c r="I17" s="1874"/>
      <c r="J17" s="1874"/>
      <c r="K17" s="1874"/>
      <c r="L17" s="2143"/>
      <c r="M17" s="1391"/>
    </row>
    <row r="18" spans="1:13" ht="30" customHeight="1">
      <c r="A18" s="536">
        <v>9.6999999999999993</v>
      </c>
      <c r="B18" s="363" t="s">
        <v>943</v>
      </c>
      <c r="C18" s="641" t="s">
        <v>89</v>
      </c>
      <c r="D18" s="1421">
        <v>1</v>
      </c>
      <c r="E18" s="1580">
        <v>0</v>
      </c>
      <c r="F18" s="351"/>
      <c r="G18" s="351">
        <f t="shared" si="0"/>
        <v>0</v>
      </c>
      <c r="H18" s="1874"/>
      <c r="I18" s="1874"/>
      <c r="J18" s="1874"/>
      <c r="K18" s="1874"/>
      <c r="L18" s="2143"/>
      <c r="M18" s="1391"/>
    </row>
    <row r="19" spans="1:13" ht="30" customHeight="1">
      <c r="A19" s="642">
        <v>9.8000000000000007</v>
      </c>
      <c r="B19" s="1772" t="s">
        <v>2238</v>
      </c>
      <c r="C19" s="641" t="s">
        <v>89</v>
      </c>
      <c r="D19" s="1421">
        <v>1</v>
      </c>
      <c r="E19" s="1580">
        <v>0</v>
      </c>
      <c r="F19" s="351"/>
      <c r="G19" s="351">
        <f t="shared" si="0"/>
        <v>0</v>
      </c>
      <c r="H19" s="1874"/>
      <c r="I19" s="1874"/>
      <c r="J19" s="1874"/>
      <c r="K19" s="1874"/>
      <c r="L19" s="2143"/>
      <c r="M19" s="1391"/>
    </row>
    <row r="20" spans="1:13" s="454" customFormat="1" ht="33.6" customHeight="1">
      <c r="A20" s="642">
        <v>9.9</v>
      </c>
      <c r="B20" s="362" t="s">
        <v>210</v>
      </c>
      <c r="C20" s="641" t="s">
        <v>89</v>
      </c>
      <c r="D20" s="1421">
        <v>1</v>
      </c>
      <c r="E20" s="1580">
        <v>0</v>
      </c>
      <c r="F20" s="351"/>
      <c r="G20" s="351">
        <f t="shared" si="0"/>
        <v>0</v>
      </c>
      <c r="H20" s="1874"/>
      <c r="I20" s="1874"/>
      <c r="J20" s="1874"/>
      <c r="K20" s="1874"/>
      <c r="L20" s="2143"/>
      <c r="M20" s="1391"/>
    </row>
    <row r="21" spans="1:13" ht="35.1" customHeight="1">
      <c r="A21" s="642" t="s">
        <v>2001</v>
      </c>
      <c r="B21" s="1557" t="s">
        <v>1982</v>
      </c>
      <c r="C21" s="641" t="s">
        <v>89</v>
      </c>
      <c r="D21" s="1421">
        <v>1</v>
      </c>
      <c r="E21" s="1580">
        <v>0</v>
      </c>
      <c r="F21" s="351"/>
      <c r="G21" s="351">
        <f t="shared" si="0"/>
        <v>0</v>
      </c>
      <c r="H21" s="1874"/>
      <c r="I21" s="1874"/>
      <c r="J21" s="1874"/>
      <c r="K21" s="1874"/>
      <c r="L21" s="2143"/>
    </row>
    <row r="22" spans="1:13" ht="15.6">
      <c r="A22" s="2155" t="s">
        <v>684</v>
      </c>
      <c r="B22" s="2156"/>
      <c r="C22" s="2156"/>
      <c r="D22" s="650"/>
      <c r="E22" s="650"/>
      <c r="F22" s="668">
        <f>SUM(F12:F21)</f>
        <v>0</v>
      </c>
      <c r="G22" s="668">
        <f>SUM(G12:G21)</f>
        <v>0</v>
      </c>
      <c r="H22" s="2146"/>
      <c r="I22" s="2147"/>
      <c r="J22" s="2147"/>
      <c r="K22" s="2147"/>
      <c r="L22" s="2148"/>
    </row>
    <row r="23" spans="1:13" ht="30" customHeight="1">
      <c r="A23" s="651" t="s">
        <v>82</v>
      </c>
      <c r="B23" s="494" t="s">
        <v>211</v>
      </c>
      <c r="C23" s="494" t="s">
        <v>949</v>
      </c>
      <c r="D23" s="494" t="s">
        <v>526</v>
      </c>
      <c r="E23" s="494" t="s">
        <v>527</v>
      </c>
      <c r="F23" s="494" t="s">
        <v>528</v>
      </c>
      <c r="G23" s="494" t="s">
        <v>529</v>
      </c>
      <c r="H23" s="494" t="s">
        <v>530</v>
      </c>
      <c r="I23" s="494" t="s">
        <v>531</v>
      </c>
      <c r="J23" s="494" t="s">
        <v>532</v>
      </c>
      <c r="K23" s="494" t="s">
        <v>544</v>
      </c>
      <c r="L23" s="652" t="s">
        <v>545</v>
      </c>
    </row>
    <row r="24" spans="1:13" ht="30" customHeight="1">
      <c r="A24" s="643" t="s">
        <v>546</v>
      </c>
      <c r="B24" s="363" t="s">
        <v>939</v>
      </c>
      <c r="C24" s="641">
        <f t="shared" ref="C24:C35" si="2">SUM(D24:L24)</f>
        <v>0</v>
      </c>
      <c r="D24" s="352">
        <f>'10. Structures-BDR'!G51</f>
        <v>0</v>
      </c>
      <c r="E24" s="352">
        <f>'11. Temporary Bridge'!G22</f>
        <v>0</v>
      </c>
      <c r="F24" s="352">
        <f>'12. Short Span Concrete'!G47</f>
        <v>0</v>
      </c>
      <c r="G24" s="641">
        <f>'13. Medium Span Concrete '!G77</f>
        <v>0</v>
      </c>
      <c r="H24" s="641">
        <f>'14. Structures-Structural Steel'!G83</f>
        <v>0</v>
      </c>
      <c r="I24" s="641">
        <f>'15.Str.-Segmental Concrete'!G99</f>
        <v>0</v>
      </c>
      <c r="J24" s="641">
        <f>'16. Structures-Movable Span'!G127</f>
        <v>0</v>
      </c>
      <c r="K24" s="639"/>
      <c r="L24" s="644"/>
    </row>
    <row r="25" spans="1:13" ht="30" customHeight="1">
      <c r="A25" s="643" t="s">
        <v>546</v>
      </c>
      <c r="B25" s="363" t="s">
        <v>940</v>
      </c>
      <c r="C25" s="641">
        <f t="shared" si="2"/>
        <v>0</v>
      </c>
      <c r="D25" s="641"/>
      <c r="E25" s="352"/>
      <c r="F25" s="352"/>
      <c r="G25" s="641"/>
      <c r="H25" s="641"/>
      <c r="I25" s="641"/>
      <c r="J25" s="641"/>
      <c r="K25" s="639"/>
      <c r="L25" s="644"/>
    </row>
    <row r="26" spans="1:13" ht="30" customHeight="1">
      <c r="A26" s="643" t="s">
        <v>546</v>
      </c>
      <c r="B26" s="363" t="s">
        <v>547</v>
      </c>
      <c r="C26" s="641">
        <f t="shared" si="2"/>
        <v>0</v>
      </c>
      <c r="D26" s="352"/>
      <c r="E26" s="352"/>
      <c r="F26" s="352"/>
      <c r="G26" s="641"/>
      <c r="H26" s="641"/>
      <c r="I26" s="641"/>
      <c r="J26" s="641"/>
      <c r="K26" s="639"/>
      <c r="L26" s="644"/>
    </row>
    <row r="27" spans="1:13" ht="30" customHeight="1">
      <c r="A27" s="643" t="s">
        <v>546</v>
      </c>
      <c r="B27" s="363" t="s">
        <v>548</v>
      </c>
      <c r="C27" s="641">
        <f t="shared" si="2"/>
        <v>0</v>
      </c>
      <c r="D27" s="352"/>
      <c r="E27" s="352"/>
      <c r="F27" s="352"/>
      <c r="G27" s="641"/>
      <c r="H27" s="641"/>
      <c r="I27" s="641"/>
      <c r="J27" s="641"/>
      <c r="K27" s="639"/>
      <c r="L27" s="644"/>
    </row>
    <row r="28" spans="1:13" ht="30" customHeight="1">
      <c r="A28" s="643" t="s">
        <v>546</v>
      </c>
      <c r="B28" s="363" t="s">
        <v>549</v>
      </c>
      <c r="C28" s="641">
        <f t="shared" si="2"/>
        <v>0</v>
      </c>
      <c r="D28" s="352"/>
      <c r="E28" s="352"/>
      <c r="F28" s="352"/>
      <c r="G28" s="641"/>
      <c r="H28" s="641"/>
      <c r="I28" s="641"/>
      <c r="J28" s="641"/>
      <c r="K28" s="639"/>
      <c r="L28" s="644"/>
    </row>
    <row r="29" spans="1:13" ht="30" customHeight="1">
      <c r="A29" s="643" t="s">
        <v>546</v>
      </c>
      <c r="B29" s="363" t="s">
        <v>550</v>
      </c>
      <c r="C29" s="641">
        <f t="shared" si="2"/>
        <v>0</v>
      </c>
      <c r="D29" s="352"/>
      <c r="E29" s="352"/>
      <c r="F29" s="352"/>
      <c r="G29" s="641"/>
      <c r="H29" s="641"/>
      <c r="I29" s="641"/>
      <c r="J29" s="641"/>
      <c r="K29" s="639"/>
      <c r="L29" s="644"/>
    </row>
    <row r="30" spans="1:13" ht="30" customHeight="1">
      <c r="A30" s="643" t="s">
        <v>546</v>
      </c>
      <c r="B30" s="363" t="s">
        <v>551</v>
      </c>
      <c r="C30" s="641">
        <f t="shared" si="2"/>
        <v>0</v>
      </c>
      <c r="D30" s="352"/>
      <c r="E30" s="352"/>
      <c r="F30" s="352"/>
      <c r="G30" s="641"/>
      <c r="H30" s="641"/>
      <c r="I30" s="641"/>
      <c r="J30" s="641"/>
      <c r="K30" s="639"/>
      <c r="L30" s="644"/>
    </row>
    <row r="31" spans="1:13" ht="30" customHeight="1">
      <c r="A31" s="643" t="s">
        <v>546</v>
      </c>
      <c r="B31" s="363" t="s">
        <v>552</v>
      </c>
      <c r="C31" s="641">
        <f t="shared" si="2"/>
        <v>0</v>
      </c>
      <c r="D31" s="352"/>
      <c r="E31" s="352"/>
      <c r="F31" s="352"/>
      <c r="G31" s="641"/>
      <c r="H31" s="641"/>
      <c r="I31" s="641"/>
      <c r="J31" s="641"/>
      <c r="K31" s="639"/>
      <c r="L31" s="644"/>
    </row>
    <row r="32" spans="1:13" ht="30" customHeight="1">
      <c r="A32" s="643" t="s">
        <v>546</v>
      </c>
      <c r="B32" s="363" t="s">
        <v>553</v>
      </c>
      <c r="C32" s="641">
        <f t="shared" si="2"/>
        <v>0</v>
      </c>
      <c r="D32" s="352"/>
      <c r="E32" s="352"/>
      <c r="F32" s="352"/>
      <c r="G32" s="641"/>
      <c r="H32" s="641"/>
      <c r="I32" s="641"/>
      <c r="J32" s="641"/>
      <c r="K32" s="639"/>
      <c r="L32" s="644"/>
    </row>
    <row r="33" spans="1:12" ht="30" customHeight="1">
      <c r="A33" s="643" t="s">
        <v>546</v>
      </c>
      <c r="B33" s="363" t="s">
        <v>554</v>
      </c>
      <c r="C33" s="641">
        <f t="shared" si="2"/>
        <v>0</v>
      </c>
      <c r="D33" s="352"/>
      <c r="E33" s="352"/>
      <c r="F33" s="352"/>
      <c r="G33" s="641"/>
      <c r="H33" s="641"/>
      <c r="I33" s="641"/>
      <c r="J33" s="641"/>
      <c r="K33" s="639"/>
      <c r="L33" s="644"/>
    </row>
    <row r="34" spans="1:12" ht="30" customHeight="1">
      <c r="A34" s="643" t="s">
        <v>555</v>
      </c>
      <c r="B34" s="363" t="s">
        <v>946</v>
      </c>
      <c r="C34" s="641">
        <f t="shared" si="2"/>
        <v>0</v>
      </c>
      <c r="D34" s="640"/>
      <c r="E34" s="640"/>
      <c r="F34" s="640"/>
      <c r="G34" s="639"/>
      <c r="H34" s="639"/>
      <c r="I34" s="639"/>
      <c r="J34" s="639"/>
      <c r="K34" s="641">
        <f>'17. Str-Retaining Walls'!G36</f>
        <v>0</v>
      </c>
      <c r="L34" s="644"/>
    </row>
    <row r="35" spans="1:12" ht="30" customHeight="1">
      <c r="A35" s="645" t="s">
        <v>556</v>
      </c>
      <c r="B35" s="363" t="s">
        <v>947</v>
      </c>
      <c r="C35" s="641">
        <f t="shared" si="2"/>
        <v>0</v>
      </c>
      <c r="D35" s="640"/>
      <c r="E35" s="640"/>
      <c r="F35" s="640"/>
      <c r="G35" s="639"/>
      <c r="H35" s="639"/>
      <c r="I35" s="639"/>
      <c r="J35" s="639"/>
      <c r="K35" s="639"/>
      <c r="L35" s="567">
        <f>'18. Structures-Miscellaneous'!G55</f>
        <v>0</v>
      </c>
    </row>
    <row r="36" spans="1:12" ht="48" customHeight="1">
      <c r="A36" s="2155" t="s">
        <v>1634</v>
      </c>
      <c r="B36" s="2159"/>
      <c r="C36" s="650">
        <f>SUM(C24:C35)</f>
        <v>0</v>
      </c>
      <c r="D36" s="650">
        <f t="shared" ref="D36:L36" si="3">SUM(D24:D35)</f>
        <v>0</v>
      </c>
      <c r="E36" s="650">
        <f>SUM(E24:E35)</f>
        <v>0</v>
      </c>
      <c r="F36" s="650">
        <f t="shared" si="3"/>
        <v>0</v>
      </c>
      <c r="G36" s="650">
        <f t="shared" si="3"/>
        <v>0</v>
      </c>
      <c r="H36" s="650">
        <f t="shared" si="3"/>
        <v>0</v>
      </c>
      <c r="I36" s="650">
        <f t="shared" si="3"/>
        <v>0</v>
      </c>
      <c r="J36" s="650">
        <f t="shared" si="3"/>
        <v>0</v>
      </c>
      <c r="K36" s="650">
        <f t="shared" si="3"/>
        <v>0</v>
      </c>
      <c r="L36" s="653">
        <f t="shared" si="3"/>
        <v>0</v>
      </c>
    </row>
    <row r="37" spans="1:12" ht="30" customHeight="1">
      <c r="A37" s="651" t="s">
        <v>82</v>
      </c>
      <c r="B37" s="494" t="s">
        <v>211</v>
      </c>
      <c r="C37" s="494" t="s">
        <v>91</v>
      </c>
      <c r="D37" s="494" t="s">
        <v>48</v>
      </c>
      <c r="E37" s="494" t="s">
        <v>524</v>
      </c>
      <c r="F37" s="494" t="s">
        <v>525</v>
      </c>
      <c r="G37" s="2144" t="s">
        <v>184</v>
      </c>
      <c r="H37" s="2144"/>
      <c r="I37" s="2144"/>
      <c r="J37" s="2144"/>
      <c r="K37" s="2144"/>
      <c r="L37" s="2145"/>
    </row>
    <row r="38" spans="1:12" ht="30" customHeight="1">
      <c r="A38" s="575">
        <v>9.11</v>
      </c>
      <c r="B38" s="671" t="s">
        <v>146</v>
      </c>
      <c r="C38" s="667" t="s">
        <v>89</v>
      </c>
      <c r="D38" s="573">
        <v>1</v>
      </c>
      <c r="E38" s="1580">
        <v>0</v>
      </c>
      <c r="F38" s="351">
        <f>E38*D38</f>
        <v>0</v>
      </c>
      <c r="G38" s="1874"/>
      <c r="H38" s="1874"/>
      <c r="I38" s="1874"/>
      <c r="J38" s="1874"/>
      <c r="K38" s="1874"/>
      <c r="L38" s="2143"/>
    </row>
    <row r="39" spans="1:12" ht="30" customHeight="1">
      <c r="A39" s="575">
        <v>9.1199999999999992</v>
      </c>
      <c r="B39" s="671" t="s">
        <v>85</v>
      </c>
      <c r="C39" s="667" t="s">
        <v>89</v>
      </c>
      <c r="D39" s="573">
        <v>1</v>
      </c>
      <c r="E39" s="354">
        <f>F58</f>
        <v>0</v>
      </c>
      <c r="F39" s="351">
        <f>ROUND((E39*D39),0)</f>
        <v>0</v>
      </c>
      <c r="G39" s="1874" t="s">
        <v>624</v>
      </c>
      <c r="H39" s="1874"/>
      <c r="I39" s="1874"/>
      <c r="J39" s="1874"/>
      <c r="K39" s="1874"/>
      <c r="L39" s="2143"/>
    </row>
    <row r="40" spans="1:12" ht="30" customHeight="1">
      <c r="A40" s="672">
        <v>9.1300000000000008</v>
      </c>
      <c r="B40" s="671" t="s">
        <v>340</v>
      </c>
      <c r="C40" s="667" t="s">
        <v>89</v>
      </c>
      <c r="D40" s="673" t="s">
        <v>948</v>
      </c>
      <c r="E40" s="1585">
        <v>0</v>
      </c>
      <c r="F40" s="351">
        <f>ROUND(($G$22+$C$36)*E40,0)</f>
        <v>0</v>
      </c>
      <c r="G40" s="1876"/>
      <c r="H40" s="1876"/>
      <c r="I40" s="1876"/>
      <c r="J40" s="1876"/>
      <c r="K40" s="1876"/>
      <c r="L40" s="2164"/>
    </row>
    <row r="41" spans="1:12" ht="30" customHeight="1">
      <c r="A41" s="672">
        <v>9.14</v>
      </c>
      <c r="B41" s="671" t="s">
        <v>98</v>
      </c>
      <c r="C41" s="667" t="s">
        <v>89</v>
      </c>
      <c r="D41" s="674">
        <v>1</v>
      </c>
      <c r="E41" s="1593">
        <v>0</v>
      </c>
      <c r="F41" s="357">
        <f>ROUND((E41*D41),0)</f>
        <v>0</v>
      </c>
      <c r="G41" s="1876"/>
      <c r="H41" s="1876"/>
      <c r="I41" s="1876"/>
      <c r="J41" s="1876"/>
      <c r="K41" s="1876"/>
      <c r="L41" s="2164"/>
    </row>
    <row r="42" spans="1:12" ht="30" customHeight="1">
      <c r="A42" s="672">
        <v>9.15</v>
      </c>
      <c r="B42" s="671" t="s">
        <v>189</v>
      </c>
      <c r="C42" s="667" t="s">
        <v>89</v>
      </c>
      <c r="D42" s="673" t="s">
        <v>948</v>
      </c>
      <c r="E42" s="1585">
        <v>0</v>
      </c>
      <c r="F42" s="351">
        <f>ROUND(($G$22+$C$36)*E42,0)</f>
        <v>0</v>
      </c>
      <c r="G42" s="1876"/>
      <c r="H42" s="1876"/>
      <c r="I42" s="1876"/>
      <c r="J42" s="1876"/>
      <c r="K42" s="1876"/>
      <c r="L42" s="2164"/>
    </row>
    <row r="43" spans="1:12" ht="30" customHeight="1">
      <c r="A43" s="2155" t="s">
        <v>685</v>
      </c>
      <c r="B43" s="2156"/>
      <c r="C43" s="2156"/>
      <c r="D43" s="664"/>
      <c r="E43" s="650"/>
      <c r="F43" s="668">
        <f>SUM(F38:F42)</f>
        <v>0</v>
      </c>
      <c r="G43" s="2160"/>
      <c r="H43" s="2160"/>
      <c r="I43" s="2160"/>
      <c r="J43" s="2160"/>
      <c r="K43" s="2160"/>
      <c r="L43" s="2161"/>
    </row>
    <row r="44" spans="1:12" s="666" customFormat="1" ht="35.1" customHeight="1">
      <c r="A44" s="676">
        <v>9.16</v>
      </c>
      <c r="B44" s="671" t="s">
        <v>81</v>
      </c>
      <c r="C44" s="667" t="s">
        <v>89</v>
      </c>
      <c r="D44" s="677">
        <v>1</v>
      </c>
      <c r="E44" s="1593">
        <v>0</v>
      </c>
      <c r="F44" s="357">
        <f>ROUND((E44*D44),0)</f>
        <v>0</v>
      </c>
      <c r="G44" s="1874"/>
      <c r="H44" s="1874"/>
      <c r="I44" s="1874"/>
      <c r="J44" s="1874"/>
      <c r="K44" s="1874"/>
      <c r="L44" s="2143"/>
    </row>
    <row r="45" spans="1:12" s="634" customFormat="1" ht="12.75" customHeight="1" thickBot="1">
      <c r="A45" s="2153" t="s">
        <v>239</v>
      </c>
      <c r="B45" s="2154"/>
      <c r="C45" s="2154"/>
      <c r="D45" s="665"/>
      <c r="E45" s="665"/>
      <c r="F45" s="675">
        <f>F44+F43+G22</f>
        <v>0</v>
      </c>
      <c r="G45" s="2162"/>
      <c r="H45" s="2162"/>
      <c r="I45" s="2162"/>
      <c r="J45" s="2162"/>
      <c r="K45" s="2162"/>
      <c r="L45" s="2163"/>
    </row>
    <row r="46" spans="1:12" s="412" customFormat="1" ht="36.75" customHeight="1" thickBot="1">
      <c r="A46" s="630"/>
      <c r="B46" s="630"/>
      <c r="C46" s="630"/>
      <c r="D46" s="631"/>
      <c r="E46" s="631"/>
      <c r="F46" s="632"/>
      <c r="G46" s="633"/>
      <c r="H46" s="633"/>
      <c r="I46" s="633"/>
      <c r="J46" s="633"/>
      <c r="K46" s="633"/>
      <c r="L46" s="633"/>
    </row>
    <row r="47" spans="1:12" s="512" customFormat="1" ht="54.6" customHeight="1" thickBot="1">
      <c r="A47" s="1991" t="s">
        <v>85</v>
      </c>
      <c r="B47" s="1889"/>
      <c r="C47" s="433" t="s">
        <v>91</v>
      </c>
      <c r="D47" s="433" t="s">
        <v>113</v>
      </c>
      <c r="E47" s="433" t="s">
        <v>776</v>
      </c>
      <c r="F47" s="433" t="s">
        <v>114</v>
      </c>
      <c r="G47" s="2130" t="s">
        <v>1986</v>
      </c>
      <c r="H47" s="2131"/>
      <c r="I47" s="2131"/>
      <c r="J47" s="2132"/>
      <c r="K47" s="1634" t="s">
        <v>620</v>
      </c>
      <c r="L47" s="434" t="s">
        <v>621</v>
      </c>
    </row>
    <row r="48" spans="1:12" s="512" customFormat="1" ht="19.5" customHeight="1">
      <c r="A48" s="2175" t="s">
        <v>273</v>
      </c>
      <c r="B48" s="2176"/>
      <c r="C48" s="524" t="s">
        <v>157</v>
      </c>
      <c r="D48" s="1584">
        <v>0</v>
      </c>
      <c r="E48" s="1584">
        <v>0</v>
      </c>
      <c r="F48" s="500">
        <f t="shared" ref="F48:F54" si="4">E48*D48</f>
        <v>0</v>
      </c>
      <c r="G48" s="2133"/>
      <c r="H48" s="2134"/>
      <c r="I48" s="2134"/>
      <c r="J48" s="2135"/>
      <c r="K48" s="1633"/>
      <c r="L48" s="1588">
        <v>0</v>
      </c>
    </row>
    <row r="49" spans="1:12" s="512" customFormat="1" ht="19.5" customHeight="1">
      <c r="A49" s="2179" t="s">
        <v>274</v>
      </c>
      <c r="B49" s="2048"/>
      <c r="C49" s="352" t="s">
        <v>157</v>
      </c>
      <c r="D49" s="1580">
        <v>0</v>
      </c>
      <c r="E49" s="1580">
        <v>0</v>
      </c>
      <c r="F49" s="351">
        <f t="shared" si="4"/>
        <v>0</v>
      </c>
      <c r="G49" s="2136"/>
      <c r="H49" s="2137"/>
      <c r="I49" s="2137"/>
      <c r="J49" s="2138"/>
      <c r="K49" s="1635"/>
      <c r="L49" s="1589">
        <v>0</v>
      </c>
    </row>
    <row r="50" spans="1:12" s="512" customFormat="1" ht="19.5" customHeight="1">
      <c r="A50" s="2179" t="s">
        <v>275</v>
      </c>
      <c r="B50" s="2048"/>
      <c r="C50" s="352" t="s">
        <v>157</v>
      </c>
      <c r="D50" s="1580">
        <v>0</v>
      </c>
      <c r="E50" s="1580">
        <v>0</v>
      </c>
      <c r="F50" s="351">
        <f t="shared" si="4"/>
        <v>0</v>
      </c>
      <c r="G50" s="2125"/>
      <c r="H50" s="1999"/>
      <c r="I50" s="1999"/>
      <c r="J50" s="2126"/>
      <c r="K50" s="1635"/>
      <c r="L50" s="1589">
        <v>0</v>
      </c>
    </row>
    <row r="51" spans="1:12" s="512" customFormat="1" ht="19.5" customHeight="1">
      <c r="A51" s="2179" t="s">
        <v>276</v>
      </c>
      <c r="B51" s="2048"/>
      <c r="C51" s="352" t="s">
        <v>157</v>
      </c>
      <c r="D51" s="1580">
        <v>0</v>
      </c>
      <c r="E51" s="1580">
        <v>0</v>
      </c>
      <c r="F51" s="351">
        <f t="shared" si="4"/>
        <v>0</v>
      </c>
      <c r="G51" s="2139"/>
      <c r="H51" s="2140"/>
      <c r="I51" s="2140"/>
      <c r="J51" s="2141"/>
      <c r="K51" s="1635"/>
      <c r="L51" s="1589">
        <v>0</v>
      </c>
    </row>
    <row r="52" spans="1:12" s="512" customFormat="1" ht="19.5" customHeight="1">
      <c r="A52" s="2179" t="s">
        <v>179</v>
      </c>
      <c r="B52" s="2048"/>
      <c r="C52" s="352" t="s">
        <v>157</v>
      </c>
      <c r="D52" s="1580">
        <v>0</v>
      </c>
      <c r="E52" s="1580">
        <v>0</v>
      </c>
      <c r="F52" s="351">
        <f t="shared" ref="F52" si="5">E52*D52</f>
        <v>0</v>
      </c>
      <c r="G52" s="2125"/>
      <c r="H52" s="1999"/>
      <c r="I52" s="1999"/>
      <c r="J52" s="2126"/>
      <c r="K52" s="1635"/>
      <c r="L52" s="1589">
        <v>0</v>
      </c>
    </row>
    <row r="53" spans="1:12" s="512" customFormat="1" ht="19.5" customHeight="1">
      <c r="A53" s="2179" t="s">
        <v>277</v>
      </c>
      <c r="B53" s="2048"/>
      <c r="C53" s="352" t="s">
        <v>157</v>
      </c>
      <c r="D53" s="1580">
        <v>0</v>
      </c>
      <c r="E53" s="1580">
        <v>0</v>
      </c>
      <c r="F53" s="351">
        <f t="shared" si="4"/>
        <v>0</v>
      </c>
      <c r="G53" s="2127"/>
      <c r="H53" s="2128"/>
      <c r="I53" s="2128"/>
      <c r="J53" s="2129"/>
      <c r="K53" s="1635"/>
      <c r="L53" s="1589">
        <v>0</v>
      </c>
    </row>
    <row r="54" spans="1:12" s="512" customFormat="1" ht="19.5" customHeight="1">
      <c r="A54" s="2179" t="s">
        <v>260</v>
      </c>
      <c r="B54" s="2048"/>
      <c r="C54" s="352" t="s">
        <v>157</v>
      </c>
      <c r="D54" s="1580">
        <v>0</v>
      </c>
      <c r="E54" s="1580">
        <v>0</v>
      </c>
      <c r="F54" s="351">
        <f t="shared" si="4"/>
        <v>0</v>
      </c>
      <c r="G54" s="2127"/>
      <c r="H54" s="2128"/>
      <c r="I54" s="2128"/>
      <c r="J54" s="2129"/>
      <c r="K54" s="1635"/>
      <c r="L54" s="1589">
        <v>0</v>
      </c>
    </row>
    <row r="55" spans="1:12" s="512" customFormat="1" ht="19.5" customHeight="1" thickBot="1">
      <c r="A55" s="2173" t="s">
        <v>267</v>
      </c>
      <c r="B55" s="2174"/>
      <c r="C55" s="529"/>
      <c r="D55" s="529"/>
      <c r="E55" s="529"/>
      <c r="F55" s="503">
        <f>SUM(F48:F54)</f>
        <v>0</v>
      </c>
      <c r="G55" s="1632"/>
      <c r="H55" s="1632"/>
      <c r="I55" s="1632"/>
      <c r="J55" s="1632"/>
      <c r="K55" s="1632"/>
      <c r="L55" s="508">
        <f>SUM(L48:L54)</f>
        <v>0</v>
      </c>
    </row>
    <row r="56" spans="1:12" s="512" customFormat="1" ht="19.5" customHeight="1" thickTop="1">
      <c r="A56" s="2175" t="s">
        <v>931</v>
      </c>
      <c r="B56" s="2176"/>
      <c r="C56" s="524" t="s">
        <v>157</v>
      </c>
      <c r="D56" s="1584">
        <v>0</v>
      </c>
      <c r="E56" s="1584">
        <v>0</v>
      </c>
      <c r="F56" s="500">
        <f>E56*D56</f>
        <v>0</v>
      </c>
      <c r="G56" s="2172" t="s">
        <v>1591</v>
      </c>
      <c r="H56" s="2172"/>
      <c r="I56" s="2172"/>
      <c r="J56" s="2172"/>
      <c r="K56" s="2172"/>
      <c r="L56" s="447" t="s">
        <v>1199</v>
      </c>
    </row>
    <row r="57" spans="1:12" s="512" customFormat="1" ht="19.5" customHeight="1" thickBot="1">
      <c r="A57" s="2177" t="s">
        <v>174</v>
      </c>
      <c r="B57" s="2178"/>
      <c r="C57" s="530" t="s">
        <v>157</v>
      </c>
      <c r="D57" s="1587">
        <v>0</v>
      </c>
      <c r="E57" s="1587">
        <v>0</v>
      </c>
      <c r="F57" s="504">
        <f>E57*D57</f>
        <v>0</v>
      </c>
      <c r="G57" s="2171" t="s">
        <v>1592</v>
      </c>
      <c r="H57" s="2171"/>
      <c r="I57" s="2171"/>
      <c r="J57" s="2171"/>
      <c r="K57" s="2171"/>
      <c r="L57" s="448" t="s">
        <v>1199</v>
      </c>
    </row>
    <row r="58" spans="1:12" s="512" customFormat="1" ht="16.8" thickTop="1" thickBot="1">
      <c r="A58" s="2168" t="s">
        <v>175</v>
      </c>
      <c r="B58" s="2169"/>
      <c r="C58" s="531"/>
      <c r="D58" s="531"/>
      <c r="E58" s="531"/>
      <c r="F58" s="501">
        <f>SUM(F55:F57)</f>
        <v>0</v>
      </c>
      <c r="G58" s="2170" t="s">
        <v>1603</v>
      </c>
      <c r="H58" s="2170"/>
      <c r="I58" s="2170"/>
      <c r="J58" s="2170"/>
      <c r="K58" s="2170"/>
      <c r="L58" s="509">
        <f>L55</f>
        <v>0</v>
      </c>
    </row>
    <row r="59" spans="1:12">
      <c r="A59" s="5"/>
      <c r="B59" s="512"/>
      <c r="C59" s="5"/>
      <c r="D59" s="5"/>
      <c r="E59" s="5"/>
      <c r="F59" s="535" t="s">
        <v>2286</v>
      </c>
      <c r="G59" s="5"/>
      <c r="H59" s="512"/>
      <c r="I59" s="512"/>
      <c r="J59" s="512"/>
      <c r="K59" s="512"/>
      <c r="L59" s="535" t="s">
        <v>1593</v>
      </c>
    </row>
  </sheetData>
  <mergeCells count="62">
    <mergeCell ref="A52:B52"/>
    <mergeCell ref="A53:B53"/>
    <mergeCell ref="A54:B54"/>
    <mergeCell ref="A47:B47"/>
    <mergeCell ref="A48:B48"/>
    <mergeCell ref="A49:B49"/>
    <mergeCell ref="A50:B50"/>
    <mergeCell ref="A51:B51"/>
    <mergeCell ref="A58:B58"/>
    <mergeCell ref="G58:K58"/>
    <mergeCell ref="G57:K57"/>
    <mergeCell ref="G56:K56"/>
    <mergeCell ref="A55:B55"/>
    <mergeCell ref="A56:B56"/>
    <mergeCell ref="A57:B57"/>
    <mergeCell ref="A6:B6"/>
    <mergeCell ref="C6:F6"/>
    <mergeCell ref="G6:L6"/>
    <mergeCell ref="G5:L5"/>
    <mergeCell ref="A4:B4"/>
    <mergeCell ref="C4:F4"/>
    <mergeCell ref="A5:B5"/>
    <mergeCell ref="C5:F5"/>
    <mergeCell ref="G4:L4"/>
    <mergeCell ref="H17:L17"/>
    <mergeCell ref="G43:L43"/>
    <mergeCell ref="G44:L44"/>
    <mergeCell ref="G45:L45"/>
    <mergeCell ref="G40:L40"/>
    <mergeCell ref="G42:L42"/>
    <mergeCell ref="G41:L41"/>
    <mergeCell ref="A45:C45"/>
    <mergeCell ref="A43:C43"/>
    <mergeCell ref="A9:A10"/>
    <mergeCell ref="B9:B10"/>
    <mergeCell ref="A22:C22"/>
    <mergeCell ref="C9:C10"/>
    <mergeCell ref="A36:B36"/>
    <mergeCell ref="D9:G9"/>
    <mergeCell ref="G39:L39"/>
    <mergeCell ref="G37:L37"/>
    <mergeCell ref="H18:L18"/>
    <mergeCell ref="H19:L19"/>
    <mergeCell ref="H20:L20"/>
    <mergeCell ref="G38:L38"/>
    <mergeCell ref="H21:L21"/>
    <mergeCell ref="H22:L22"/>
    <mergeCell ref="H11:L11"/>
    <mergeCell ref="H16:L16"/>
    <mergeCell ref="H12:L12"/>
    <mergeCell ref="H9:L10"/>
    <mergeCell ref="H13:L13"/>
    <mergeCell ref="H14:L14"/>
    <mergeCell ref="H15:L15"/>
    <mergeCell ref="G52:J52"/>
    <mergeCell ref="G53:J53"/>
    <mergeCell ref="G54:J54"/>
    <mergeCell ref="G47:J47"/>
    <mergeCell ref="G48:J48"/>
    <mergeCell ref="G49:J49"/>
    <mergeCell ref="G50:J50"/>
    <mergeCell ref="G51:J51"/>
  </mergeCells>
  <phoneticPr fontId="0" type="noConversion"/>
  <dataValidations disablePrompts="1" count="1">
    <dataValidation type="list" allowBlank="1" showInputMessage="1" showErrorMessage="1" sqref="K48:K54" xr:uid="{00000000-0002-0000-1600-000000000000}">
      <formula1>yesno</formula1>
    </dataValidation>
  </dataValidations>
  <printOptions horizontalCentered="1"/>
  <pageMargins left="0.5" right="0.5" top="1" bottom="1" header="0.5" footer="0.5"/>
  <pageSetup scale="61" orientation="landscape" r:id="rId1"/>
  <headerFooter alignWithMargins="0">
    <oddHeader xml:space="preserve">&amp;C&amp;"Arial,Bold"&amp;12&amp;UProject Activity 9: Structures Summary and Miscellaneous Tasks and Drawings </oddHeader>
    <oddFooter>&amp;L&amp;F
&amp;A&amp;CPage &amp;P of &amp;N&amp;R&amp;D</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autoPageBreaks="0"/>
  </sheetPr>
  <dimension ref="A1:H54"/>
  <sheetViews>
    <sheetView showRuler="0" view="pageBreakPreview" zoomScaleNormal="85" zoomScaleSheetLayoutView="100" workbookViewId="0"/>
  </sheetViews>
  <sheetFormatPr defaultColWidth="9.109375" defaultRowHeight="13.2"/>
  <cols>
    <col min="1" max="1" width="6.33203125" style="679" customWidth="1"/>
    <col min="2" max="2" width="50.6640625" style="526" customWidth="1"/>
    <col min="3" max="7" width="12.6640625" style="526" customWidth="1"/>
    <col min="8" max="8" width="100.6640625" style="526" customWidth="1"/>
    <col min="9" max="9" width="6.5546875" style="6" customWidth="1"/>
    <col min="10" max="16384" width="9.109375" style="6"/>
  </cols>
  <sheetData>
    <row r="1" spans="1:8" s="669" customFormat="1" ht="20.100000000000001" customHeight="1">
      <c r="A1" s="571" t="s">
        <v>641</v>
      </c>
      <c r="B1" s="682"/>
      <c r="C1" s="682"/>
      <c r="D1" s="682"/>
      <c r="E1" s="682"/>
      <c r="F1" s="682"/>
      <c r="G1" s="682"/>
      <c r="H1" s="1339" t="str">
        <f>'Project Information'!$B$3</f>
        <v>Enter project name &amp; description</v>
      </c>
    </row>
    <row r="2" spans="1:8" s="669" customFormat="1" ht="20.100000000000001" customHeight="1">
      <c r="A2" s="683" t="s">
        <v>283</v>
      </c>
      <c r="B2" s="682"/>
      <c r="C2" s="682"/>
      <c r="D2" s="682"/>
      <c r="E2" s="682"/>
      <c r="F2" s="682"/>
      <c r="G2" s="682"/>
      <c r="H2" s="1339" t="str">
        <f>'Project Information'!$B$1</f>
        <v>999999-1-32-01</v>
      </c>
    </row>
    <row r="3" spans="1:8" s="361" customFormat="1" ht="14.4" thickBot="1">
      <c r="A3" s="472"/>
      <c r="B3" s="473"/>
      <c r="C3" s="474"/>
      <c r="D3" s="474"/>
      <c r="E3" s="474"/>
      <c r="F3" s="474"/>
      <c r="G3" s="474"/>
      <c r="H3" s="474"/>
    </row>
    <row r="4" spans="1:8" s="361" customFormat="1" ht="28.5" customHeight="1" thickBot="1">
      <c r="A4" s="1887" t="s">
        <v>1583</v>
      </c>
      <c r="B4" s="1888"/>
      <c r="C4" s="1889" t="s">
        <v>1584</v>
      </c>
      <c r="D4" s="1889"/>
      <c r="E4" s="1889"/>
      <c r="F4" s="1889"/>
      <c r="G4" s="2008" t="s">
        <v>1585</v>
      </c>
      <c r="H4" s="2036"/>
    </row>
    <row r="5" spans="1:8" s="361" customFormat="1" ht="28.5" customHeight="1">
      <c r="A5" s="1890" t="s">
        <v>1587</v>
      </c>
      <c r="B5" s="1891"/>
      <c r="C5" s="1892"/>
      <c r="D5" s="1892"/>
      <c r="E5" s="1892"/>
      <c r="F5" s="1892"/>
      <c r="G5" s="2011"/>
      <c r="H5" s="2038"/>
    </row>
    <row r="6" spans="1:8" s="361" customFormat="1" ht="28.5" customHeight="1" thickBot="1">
      <c r="A6" s="1893" t="s">
        <v>1586</v>
      </c>
      <c r="B6" s="1894"/>
      <c r="C6" s="1866"/>
      <c r="D6" s="1866"/>
      <c r="E6" s="1866"/>
      <c r="F6" s="1866"/>
      <c r="G6" s="2014"/>
      <c r="H6" s="2040"/>
    </row>
    <row r="7" spans="1:8" s="361" customFormat="1" ht="15.6">
      <c r="A7" s="1373" t="s">
        <v>1620</v>
      </c>
      <c r="B7" s="414"/>
    </row>
    <row r="8" spans="1:8" s="361" customFormat="1" ht="15" customHeight="1" thickBot="1">
      <c r="A8" s="1373"/>
      <c r="B8" s="414"/>
    </row>
    <row r="9" spans="1:8" s="688" customFormat="1" ht="48" customHeight="1">
      <c r="A9" s="687" t="s">
        <v>82</v>
      </c>
      <c r="B9" s="453" t="s">
        <v>211</v>
      </c>
      <c r="C9" s="410" t="s">
        <v>91</v>
      </c>
      <c r="D9" s="410" t="s">
        <v>113</v>
      </c>
      <c r="E9" s="410" t="s">
        <v>776</v>
      </c>
      <c r="F9" s="1384" t="s">
        <v>185</v>
      </c>
      <c r="G9" s="410" t="s">
        <v>114</v>
      </c>
      <c r="H9" s="499" t="s">
        <v>184</v>
      </c>
    </row>
    <row r="10" spans="1:8" s="678" customFormat="1" ht="20.100000000000001" customHeight="1">
      <c r="A10" s="705"/>
      <c r="B10" s="706" t="s">
        <v>533</v>
      </c>
      <c r="C10" s="707"/>
      <c r="D10" s="707"/>
      <c r="E10" s="707"/>
      <c r="F10" s="707"/>
      <c r="G10" s="707"/>
      <c r="H10" s="708"/>
    </row>
    <row r="11" spans="1:8" s="666" customFormat="1" ht="30" customHeight="1">
      <c r="A11" s="689">
        <v>10.1</v>
      </c>
      <c r="B11" s="362" t="s">
        <v>950</v>
      </c>
      <c r="C11" s="352" t="s">
        <v>89</v>
      </c>
      <c r="D11" s="351">
        <v>1</v>
      </c>
      <c r="E11" s="1580">
        <v>0</v>
      </c>
      <c r="F11" s="353"/>
      <c r="G11" s="354">
        <f>E11*D11</f>
        <v>0</v>
      </c>
      <c r="H11" s="655"/>
    </row>
    <row r="12" spans="1:8" s="666" customFormat="1" ht="30" customHeight="1">
      <c r="A12" s="689">
        <v>10.199999999999999</v>
      </c>
      <c r="B12" s="362" t="s">
        <v>951</v>
      </c>
      <c r="C12" s="352" t="s">
        <v>89</v>
      </c>
      <c r="D12" s="351">
        <v>1</v>
      </c>
      <c r="E12" s="1580">
        <v>0</v>
      </c>
      <c r="F12" s="353"/>
      <c r="G12" s="354">
        <f>E12*D12</f>
        <v>0</v>
      </c>
      <c r="H12" s="655"/>
    </row>
    <row r="13" spans="1:8" s="666" customFormat="1" ht="30" customHeight="1">
      <c r="A13" s="689">
        <v>10.3</v>
      </c>
      <c r="B13" s="362" t="s">
        <v>952</v>
      </c>
      <c r="C13" s="352" t="s">
        <v>157</v>
      </c>
      <c r="D13" s="1580">
        <v>0</v>
      </c>
      <c r="E13" s="1580">
        <v>0</v>
      </c>
      <c r="F13" s="353"/>
      <c r="G13" s="354">
        <f>E13*D13</f>
        <v>0</v>
      </c>
      <c r="H13" s="655"/>
    </row>
    <row r="14" spans="1:8" s="666" customFormat="1" ht="20.100000000000001" customHeight="1">
      <c r="A14" s="690"/>
      <c r="B14" s="709" t="s">
        <v>953</v>
      </c>
      <c r="C14" s="691"/>
      <c r="D14" s="691"/>
      <c r="E14" s="691"/>
      <c r="F14" s="691"/>
      <c r="G14" s="711"/>
      <c r="H14" s="692"/>
    </row>
    <row r="15" spans="1:8" s="666" customFormat="1" ht="30" customHeight="1">
      <c r="A15" s="693">
        <v>10.4</v>
      </c>
      <c r="B15" s="363" t="s">
        <v>1027</v>
      </c>
      <c r="C15" s="421" t="s">
        <v>672</v>
      </c>
      <c r="D15" s="1580">
        <v>0</v>
      </c>
      <c r="E15" s="1580">
        <v>0</v>
      </c>
      <c r="F15" s="359"/>
      <c r="G15" s="360">
        <f>E15*D15</f>
        <v>0</v>
      </c>
      <c r="H15" s="656"/>
    </row>
    <row r="16" spans="1:8" s="666" customFormat="1" ht="30" customHeight="1">
      <c r="A16" s="693">
        <v>10.5</v>
      </c>
      <c r="B16" s="363" t="s">
        <v>1028</v>
      </c>
      <c r="C16" s="421" t="s">
        <v>672</v>
      </c>
      <c r="D16" s="1580">
        <v>0</v>
      </c>
      <c r="E16" s="1580">
        <v>0</v>
      </c>
      <c r="F16" s="359"/>
      <c r="G16" s="360">
        <f>E16*D16</f>
        <v>0</v>
      </c>
      <c r="H16" s="656"/>
    </row>
    <row r="17" spans="1:8" s="666" customFormat="1" ht="30" customHeight="1">
      <c r="A17" s="693">
        <v>10.6</v>
      </c>
      <c r="B17" s="363" t="s">
        <v>291</v>
      </c>
      <c r="C17" s="421" t="s">
        <v>672</v>
      </c>
      <c r="D17" s="1580">
        <v>0</v>
      </c>
      <c r="E17" s="1580">
        <v>0</v>
      </c>
      <c r="F17" s="359"/>
      <c r="G17" s="360">
        <f>E17*D17</f>
        <v>0</v>
      </c>
      <c r="H17" s="656"/>
    </row>
    <row r="18" spans="1:8" s="666" customFormat="1" ht="30" customHeight="1">
      <c r="A18" s="693">
        <v>10.7</v>
      </c>
      <c r="B18" s="363" t="s">
        <v>292</v>
      </c>
      <c r="C18" s="421" t="s">
        <v>672</v>
      </c>
      <c r="D18" s="1580">
        <v>0</v>
      </c>
      <c r="E18" s="1580">
        <v>0</v>
      </c>
      <c r="F18" s="359"/>
      <c r="G18" s="360">
        <f>E18*D18</f>
        <v>0</v>
      </c>
      <c r="H18" s="656"/>
    </row>
    <row r="19" spans="1:8" s="666" customFormat="1" ht="20.100000000000001" customHeight="1">
      <c r="A19" s="694"/>
      <c r="B19" s="709" t="s">
        <v>954</v>
      </c>
      <c r="C19" s="691"/>
      <c r="D19" s="691"/>
      <c r="E19" s="691"/>
      <c r="F19" s="691"/>
      <c r="G19" s="711"/>
      <c r="H19" s="692"/>
    </row>
    <row r="20" spans="1:8" s="666" customFormat="1" ht="30" customHeight="1">
      <c r="A20" s="693">
        <v>10.8</v>
      </c>
      <c r="B20" s="363" t="s">
        <v>206</v>
      </c>
      <c r="C20" s="358" t="s">
        <v>673</v>
      </c>
      <c r="D20" s="1580">
        <v>0</v>
      </c>
      <c r="E20" s="1580">
        <v>0</v>
      </c>
      <c r="F20" s="359"/>
      <c r="G20" s="360">
        <f>E20*D20</f>
        <v>0</v>
      </c>
      <c r="H20" s="656"/>
    </row>
    <row r="21" spans="1:8" s="666" customFormat="1" ht="30" customHeight="1">
      <c r="A21" s="693">
        <v>10.9</v>
      </c>
      <c r="B21" s="518" t="s">
        <v>1269</v>
      </c>
      <c r="C21" s="358" t="s">
        <v>673</v>
      </c>
      <c r="D21" s="1580">
        <v>0</v>
      </c>
      <c r="E21" s="1580">
        <v>0</v>
      </c>
      <c r="F21" s="359"/>
      <c r="G21" s="360">
        <f>E21*D21</f>
        <v>0</v>
      </c>
      <c r="H21" s="656"/>
    </row>
    <row r="22" spans="1:8" s="666" customFormat="1" ht="41.4">
      <c r="A22" s="695">
        <v>10.1</v>
      </c>
      <c r="B22" s="363" t="s">
        <v>955</v>
      </c>
      <c r="C22" s="421" t="s">
        <v>1270</v>
      </c>
      <c r="D22" s="1580">
        <v>0</v>
      </c>
      <c r="E22" s="1580">
        <v>0</v>
      </c>
      <c r="F22" s="359"/>
      <c r="G22" s="360">
        <f>E22*D22</f>
        <v>0</v>
      </c>
      <c r="H22" s="656"/>
    </row>
    <row r="23" spans="1:8" s="666" customFormat="1" ht="20.100000000000001" customHeight="1">
      <c r="A23" s="696"/>
      <c r="B23" s="710" t="s">
        <v>945</v>
      </c>
      <c r="C23" s="697"/>
      <c r="D23" s="697"/>
      <c r="E23" s="697"/>
      <c r="F23" s="697"/>
      <c r="G23" s="712"/>
      <c r="H23" s="698"/>
    </row>
    <row r="24" spans="1:8" s="666" customFormat="1" ht="30" customHeight="1">
      <c r="A24" s="699">
        <v>10.11</v>
      </c>
      <c r="B24" s="700" t="s">
        <v>278</v>
      </c>
      <c r="C24" s="568" t="s">
        <v>89</v>
      </c>
      <c r="D24" s="713">
        <v>1</v>
      </c>
      <c r="E24" s="1580">
        <v>0</v>
      </c>
      <c r="F24" s="701"/>
      <c r="G24" s="354">
        <f t="shared" ref="G24:G36" si="0">E24*D24</f>
        <v>0</v>
      </c>
      <c r="H24" s="702"/>
    </row>
    <row r="25" spans="1:8" s="666" customFormat="1" ht="30" customHeight="1">
      <c r="A25" s="699">
        <v>10.119999999999999</v>
      </c>
      <c r="B25" s="700" t="s">
        <v>441</v>
      </c>
      <c r="C25" s="568" t="s">
        <v>89</v>
      </c>
      <c r="D25" s="713">
        <v>1</v>
      </c>
      <c r="E25" s="1580">
        <v>0</v>
      </c>
      <c r="F25" s="701"/>
      <c r="G25" s="354">
        <f t="shared" si="0"/>
        <v>0</v>
      </c>
      <c r="H25" s="702"/>
    </row>
    <row r="26" spans="1:8" s="666" customFormat="1" ht="30" customHeight="1">
      <c r="A26" s="699">
        <v>10.130000000000001</v>
      </c>
      <c r="B26" s="700" t="s">
        <v>450</v>
      </c>
      <c r="C26" s="568" t="s">
        <v>89</v>
      </c>
      <c r="D26" s="713">
        <v>1</v>
      </c>
      <c r="E26" s="1580">
        <v>0</v>
      </c>
      <c r="F26" s="701"/>
      <c r="G26" s="354">
        <f t="shared" si="0"/>
        <v>0</v>
      </c>
      <c r="H26" s="702"/>
    </row>
    <row r="27" spans="1:8" s="666" customFormat="1" ht="30" customHeight="1">
      <c r="A27" s="699">
        <v>10.14</v>
      </c>
      <c r="B27" s="700" t="s">
        <v>442</v>
      </c>
      <c r="C27" s="568" t="s">
        <v>89</v>
      </c>
      <c r="D27" s="713">
        <v>1</v>
      </c>
      <c r="E27" s="1580">
        <v>0</v>
      </c>
      <c r="F27" s="701"/>
      <c r="G27" s="354">
        <f t="shared" si="0"/>
        <v>0</v>
      </c>
      <c r="H27" s="702"/>
    </row>
    <row r="28" spans="1:8" s="666" customFormat="1" ht="30" customHeight="1">
      <c r="A28" s="699">
        <v>10.15</v>
      </c>
      <c r="B28" s="700" t="s">
        <v>439</v>
      </c>
      <c r="C28" s="568" t="s">
        <v>89</v>
      </c>
      <c r="D28" s="713">
        <v>1</v>
      </c>
      <c r="E28" s="1580">
        <v>0</v>
      </c>
      <c r="F28" s="701"/>
      <c r="G28" s="354">
        <f t="shared" si="0"/>
        <v>0</v>
      </c>
      <c r="H28" s="702"/>
    </row>
    <row r="29" spans="1:8" s="666" customFormat="1" ht="30" customHeight="1">
      <c r="A29" s="699">
        <v>10.16</v>
      </c>
      <c r="B29" s="700" t="s">
        <v>443</v>
      </c>
      <c r="C29" s="568" t="s">
        <v>89</v>
      </c>
      <c r="D29" s="713">
        <v>1</v>
      </c>
      <c r="E29" s="1580">
        <v>0</v>
      </c>
      <c r="F29" s="701"/>
      <c r="G29" s="354">
        <f t="shared" si="0"/>
        <v>0</v>
      </c>
      <c r="H29" s="702"/>
    </row>
    <row r="30" spans="1:8" s="666" customFormat="1" ht="30" customHeight="1">
      <c r="A30" s="699">
        <v>10.17</v>
      </c>
      <c r="B30" s="700" t="s">
        <v>444</v>
      </c>
      <c r="C30" s="568" t="s">
        <v>89</v>
      </c>
      <c r="D30" s="713">
        <v>1</v>
      </c>
      <c r="E30" s="1580">
        <v>0</v>
      </c>
      <c r="F30" s="701"/>
      <c r="G30" s="354">
        <f t="shared" si="0"/>
        <v>0</v>
      </c>
      <c r="H30" s="702"/>
    </row>
    <row r="31" spans="1:8" s="666" customFormat="1" ht="30" customHeight="1">
      <c r="A31" s="699">
        <v>10.18</v>
      </c>
      <c r="B31" s="700" t="s">
        <v>445</v>
      </c>
      <c r="C31" s="568" t="s">
        <v>89</v>
      </c>
      <c r="D31" s="713">
        <v>1</v>
      </c>
      <c r="E31" s="1580">
        <v>0</v>
      </c>
      <c r="F31" s="701"/>
      <c r="G31" s="354">
        <f t="shared" si="0"/>
        <v>0</v>
      </c>
      <c r="H31" s="702"/>
    </row>
    <row r="32" spans="1:8" s="666" customFormat="1" ht="30" customHeight="1">
      <c r="A32" s="699">
        <v>10.19</v>
      </c>
      <c r="B32" s="700" t="s">
        <v>446</v>
      </c>
      <c r="C32" s="568" t="s">
        <v>89</v>
      </c>
      <c r="D32" s="713">
        <v>1</v>
      </c>
      <c r="E32" s="1580">
        <v>0</v>
      </c>
      <c r="F32" s="701"/>
      <c r="G32" s="354">
        <f t="shared" si="0"/>
        <v>0</v>
      </c>
      <c r="H32" s="702"/>
    </row>
    <row r="33" spans="1:8" s="666" customFormat="1" ht="30" customHeight="1">
      <c r="A33" s="699">
        <v>10.199999999999999</v>
      </c>
      <c r="B33" s="700" t="s">
        <v>447</v>
      </c>
      <c r="C33" s="568" t="s">
        <v>89</v>
      </c>
      <c r="D33" s="713">
        <v>1</v>
      </c>
      <c r="E33" s="1580">
        <v>0</v>
      </c>
      <c r="F33" s="701"/>
      <c r="G33" s="354">
        <f t="shared" si="0"/>
        <v>0</v>
      </c>
      <c r="H33" s="702"/>
    </row>
    <row r="34" spans="1:8" s="666" customFormat="1" ht="30" customHeight="1">
      <c r="A34" s="564">
        <v>10.210000000000001</v>
      </c>
      <c r="B34" s="700" t="s">
        <v>448</v>
      </c>
      <c r="C34" s="568" t="s">
        <v>89</v>
      </c>
      <c r="D34" s="713">
        <v>1</v>
      </c>
      <c r="E34" s="1580">
        <v>0</v>
      </c>
      <c r="F34" s="701"/>
      <c r="G34" s="354">
        <f t="shared" si="0"/>
        <v>0</v>
      </c>
      <c r="H34" s="702"/>
    </row>
    <row r="35" spans="1:8" s="666" customFormat="1" ht="30" customHeight="1">
      <c r="A35" s="564">
        <v>10.220000000000001</v>
      </c>
      <c r="B35" s="703" t="s">
        <v>279</v>
      </c>
      <c r="C35" s="568" t="s">
        <v>89</v>
      </c>
      <c r="D35" s="713">
        <v>1</v>
      </c>
      <c r="E35" s="1580">
        <v>0</v>
      </c>
      <c r="F35" s="701"/>
      <c r="G35" s="354">
        <f t="shared" si="0"/>
        <v>0</v>
      </c>
      <c r="H35" s="702"/>
    </row>
    <row r="36" spans="1:8" s="666" customFormat="1" ht="30" customHeight="1">
      <c r="A36" s="564">
        <v>10.23</v>
      </c>
      <c r="B36" s="700" t="s">
        <v>449</v>
      </c>
      <c r="C36" s="568" t="s">
        <v>89</v>
      </c>
      <c r="D36" s="713">
        <v>1</v>
      </c>
      <c r="E36" s="1580">
        <v>0</v>
      </c>
      <c r="F36" s="701"/>
      <c r="G36" s="354">
        <f t="shared" si="0"/>
        <v>0</v>
      </c>
      <c r="H36" s="702"/>
    </row>
    <row r="37" spans="1:8" s="666" customFormat="1" ht="20.100000000000001" customHeight="1">
      <c r="A37" s="694"/>
      <c r="B37" s="709" t="s">
        <v>365</v>
      </c>
      <c r="C37" s="691"/>
      <c r="D37" s="711"/>
      <c r="E37" s="691"/>
      <c r="F37" s="691"/>
      <c r="G37" s="711"/>
      <c r="H37" s="692"/>
    </row>
    <row r="38" spans="1:8" s="666" customFormat="1" ht="30" customHeight="1">
      <c r="A38" s="564">
        <v>10.24</v>
      </c>
      <c r="B38" s="362" t="s">
        <v>956</v>
      </c>
      <c r="C38" s="352" t="s">
        <v>89</v>
      </c>
      <c r="D38" s="713">
        <v>1</v>
      </c>
      <c r="E38" s="1580">
        <v>0</v>
      </c>
      <c r="F38" s="353"/>
      <c r="G38" s="354">
        <f>E38*D38</f>
        <v>0</v>
      </c>
      <c r="H38" s="655"/>
    </row>
    <row r="39" spans="1:8" ht="30" customHeight="1">
      <c r="A39" s="564">
        <v>10.25</v>
      </c>
      <c r="B39" s="362" t="s">
        <v>2006</v>
      </c>
      <c r="C39" s="352" t="s">
        <v>89</v>
      </c>
      <c r="D39" s="713">
        <v>1</v>
      </c>
      <c r="E39" s="1580">
        <v>0</v>
      </c>
      <c r="F39" s="353"/>
      <c r="G39" s="354">
        <f t="shared" ref="G39:G44" si="1">E39*D39</f>
        <v>0</v>
      </c>
      <c r="H39" s="655"/>
    </row>
    <row r="40" spans="1:8" s="666" customFormat="1" ht="30" customHeight="1">
      <c r="A40" s="564">
        <v>10.26</v>
      </c>
      <c r="B40" s="362" t="s">
        <v>957</v>
      </c>
      <c r="C40" s="352" t="s">
        <v>89</v>
      </c>
      <c r="D40" s="713">
        <v>1</v>
      </c>
      <c r="E40" s="1580">
        <v>0</v>
      </c>
      <c r="F40" s="353"/>
      <c r="G40" s="354">
        <f t="shared" si="1"/>
        <v>0</v>
      </c>
      <c r="H40" s="655"/>
    </row>
    <row r="41" spans="1:8" s="666" customFormat="1" ht="30" customHeight="1">
      <c r="A41" s="564">
        <v>10.27</v>
      </c>
      <c r="B41" s="461" t="s">
        <v>1140</v>
      </c>
      <c r="C41" s="358" t="s">
        <v>534</v>
      </c>
      <c r="D41" s="713">
        <v>1</v>
      </c>
      <c r="E41" s="1580">
        <v>0</v>
      </c>
      <c r="F41" s="353"/>
      <c r="G41" s="354">
        <f t="shared" si="1"/>
        <v>0</v>
      </c>
      <c r="H41" s="655"/>
    </row>
    <row r="42" spans="1:8" s="666" customFormat="1" ht="30" customHeight="1">
      <c r="A42" s="424">
        <v>10.28</v>
      </c>
      <c r="B42" s="363" t="s">
        <v>958</v>
      </c>
      <c r="C42" s="421" t="s">
        <v>672</v>
      </c>
      <c r="D42" s="1580">
        <v>0</v>
      </c>
      <c r="E42" s="1580">
        <v>0</v>
      </c>
      <c r="F42" s="359"/>
      <c r="G42" s="360">
        <f t="shared" si="1"/>
        <v>0</v>
      </c>
      <c r="H42" s="656"/>
    </row>
    <row r="43" spans="1:8" s="666" customFormat="1" ht="30" customHeight="1">
      <c r="A43" s="424">
        <v>10.29</v>
      </c>
      <c r="B43" s="363" t="s">
        <v>280</v>
      </c>
      <c r="C43" s="704" t="s">
        <v>89</v>
      </c>
      <c r="D43" s="714">
        <v>1</v>
      </c>
      <c r="E43" s="1580">
        <v>0</v>
      </c>
      <c r="F43" s="359"/>
      <c r="G43" s="360">
        <f t="shared" si="1"/>
        <v>0</v>
      </c>
      <c r="H43" s="656"/>
    </row>
    <row r="44" spans="1:8" s="666" customFormat="1" ht="30" customHeight="1">
      <c r="A44" s="424">
        <v>10.3</v>
      </c>
      <c r="B44" s="363" t="s">
        <v>451</v>
      </c>
      <c r="C44" s="704" t="s">
        <v>89</v>
      </c>
      <c r="D44" s="714">
        <v>1</v>
      </c>
      <c r="E44" s="1580">
        <v>0</v>
      </c>
      <c r="F44" s="359"/>
      <c r="G44" s="360">
        <f t="shared" si="1"/>
        <v>0</v>
      </c>
      <c r="H44" s="656"/>
    </row>
    <row r="45" spans="1:8" s="666" customFormat="1" ht="20.100000000000001" customHeight="1">
      <c r="A45" s="690"/>
      <c r="B45" s="709" t="s">
        <v>960</v>
      </c>
      <c r="C45" s="691"/>
      <c r="D45" s="691"/>
      <c r="E45" s="691"/>
      <c r="F45" s="691"/>
      <c r="G45" s="711"/>
      <c r="H45" s="692"/>
    </row>
    <row r="46" spans="1:8" s="666" customFormat="1" ht="30" customHeight="1">
      <c r="A46" s="424">
        <v>10.31</v>
      </c>
      <c r="B46" s="363" t="s">
        <v>959</v>
      </c>
      <c r="C46" s="421" t="s">
        <v>1601</v>
      </c>
      <c r="D46" s="1580">
        <v>0</v>
      </c>
      <c r="E46" s="1580">
        <v>0</v>
      </c>
      <c r="F46" s="359"/>
      <c r="G46" s="360">
        <f>E46*D46</f>
        <v>0</v>
      </c>
      <c r="H46" s="656"/>
    </row>
    <row r="47" spans="1:8" s="666" customFormat="1" ht="30" customHeight="1">
      <c r="A47" s="424">
        <v>10.32</v>
      </c>
      <c r="B47" s="363" t="s">
        <v>281</v>
      </c>
      <c r="C47" s="421" t="s">
        <v>1601</v>
      </c>
      <c r="D47" s="1580">
        <v>0</v>
      </c>
      <c r="E47" s="1580">
        <v>0</v>
      </c>
      <c r="F47" s="359"/>
      <c r="G47" s="360">
        <f>E47*D47</f>
        <v>0</v>
      </c>
      <c r="H47" s="656"/>
    </row>
    <row r="48" spans="1:8" ht="30" customHeight="1">
      <c r="A48" s="424">
        <v>10.33</v>
      </c>
      <c r="B48" s="363" t="s">
        <v>960</v>
      </c>
      <c r="C48" s="358" t="s">
        <v>89</v>
      </c>
      <c r="D48" s="357">
        <v>1</v>
      </c>
      <c r="E48" s="1580">
        <v>0</v>
      </c>
      <c r="F48" s="359"/>
      <c r="G48" s="360">
        <f>E48*D48</f>
        <v>0</v>
      </c>
      <c r="H48" s="656"/>
    </row>
    <row r="49" spans="1:8" ht="30" customHeight="1">
      <c r="A49" s="424">
        <v>10.34</v>
      </c>
      <c r="B49" s="363" t="s">
        <v>282</v>
      </c>
      <c r="C49" s="358" t="s">
        <v>89</v>
      </c>
      <c r="D49" s="357">
        <v>1</v>
      </c>
      <c r="E49" s="1580">
        <v>0</v>
      </c>
      <c r="F49" s="359"/>
      <c r="G49" s="360">
        <f>E49*D49</f>
        <v>0</v>
      </c>
      <c r="H49" s="656"/>
    </row>
    <row r="50" spans="1:8" s="666" customFormat="1" ht="30" customHeight="1">
      <c r="A50" s="424">
        <v>10.35</v>
      </c>
      <c r="B50" s="363" t="s">
        <v>961</v>
      </c>
      <c r="C50" s="358" t="s">
        <v>89</v>
      </c>
      <c r="D50" s="357">
        <v>1</v>
      </c>
      <c r="E50" s="1580">
        <v>0</v>
      </c>
      <c r="F50" s="359"/>
      <c r="G50" s="360">
        <f>E50*D50</f>
        <v>0</v>
      </c>
      <c r="H50" s="656"/>
    </row>
    <row r="51" spans="1:8" s="666" customFormat="1" ht="20.100000000000001" customHeight="1" thickBot="1">
      <c r="A51" s="2180" t="s">
        <v>686</v>
      </c>
      <c r="B51" s="2181"/>
      <c r="C51" s="2181"/>
      <c r="D51" s="2181"/>
      <c r="E51" s="2182"/>
      <c r="F51" s="684"/>
      <c r="G51" s="392">
        <f>SUM(G11:G13,G15:G18,G20:G22,G24:G36,G38:G44,G46:G50)</f>
        <v>0</v>
      </c>
      <c r="H51" s="685"/>
    </row>
    <row r="52" spans="1:8" s="666" customFormat="1" ht="40.5" customHeight="1">
      <c r="A52" s="686"/>
      <c r="B52" s="2183" t="s">
        <v>1141</v>
      </c>
      <c r="C52" s="2184"/>
      <c r="D52" s="2184"/>
      <c r="E52" s="2184"/>
      <c r="F52" s="2184"/>
      <c r="G52" s="2184"/>
      <c r="H52" s="2185"/>
    </row>
    <row r="53" spans="1:8">
      <c r="B53" s="680"/>
      <c r="C53" s="680"/>
      <c r="D53" s="680"/>
      <c r="E53" s="680"/>
      <c r="F53" s="680"/>
      <c r="G53" s="680"/>
      <c r="H53" s="680"/>
    </row>
    <row r="54" spans="1:8" ht="15.6">
      <c r="A54" s="632"/>
      <c r="B54" s="681"/>
      <c r="C54" s="680"/>
      <c r="D54" s="680"/>
      <c r="E54" s="680"/>
      <c r="F54" s="680"/>
      <c r="G54" s="680"/>
      <c r="H54" s="680"/>
    </row>
  </sheetData>
  <mergeCells count="11">
    <mergeCell ref="A4:B4"/>
    <mergeCell ref="C4:F4"/>
    <mergeCell ref="G4:H4"/>
    <mergeCell ref="A5:B5"/>
    <mergeCell ref="C5:F5"/>
    <mergeCell ref="G5:H5"/>
    <mergeCell ref="A51:E51"/>
    <mergeCell ref="B52:H52"/>
    <mergeCell ref="A6:B6"/>
    <mergeCell ref="C6:F6"/>
    <mergeCell ref="G6:H6"/>
  </mergeCells>
  <phoneticPr fontId="0" type="noConversion"/>
  <printOptions horizontalCentered="1"/>
  <pageMargins left="0.5" right="0.5" top="0.73" bottom="0.82" header="0.5" footer="0.5"/>
  <pageSetup scale="58" fitToHeight="2" orientation="landscape" r:id="rId1"/>
  <headerFooter alignWithMargins="0">
    <oddHeader>&amp;C&amp;"Arial,Bold"&amp;12&amp;UProject Activity 10: BDR</oddHeader>
    <oddFooter>&amp;L&amp;F
&amp;A&amp;CPage &amp;P of &amp;N&amp;R&amp;D</oddFooter>
  </headerFooter>
  <rowBreaks count="1" manualBreakCount="1">
    <brk id="29" max="7"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autoPageBreaks="0"/>
  </sheetPr>
  <dimension ref="A1:H22"/>
  <sheetViews>
    <sheetView showRuler="0" view="pageBreakPreview" zoomScaleNormal="80" zoomScaleSheetLayoutView="100" workbookViewId="0"/>
  </sheetViews>
  <sheetFormatPr defaultColWidth="9.109375" defaultRowHeight="13.2"/>
  <cols>
    <col min="1" max="1" width="6.33203125" style="526" customWidth="1"/>
    <col min="2" max="2" width="50.6640625" style="526" customWidth="1"/>
    <col min="3" max="5" width="12.6640625" style="526" customWidth="1"/>
    <col min="6" max="6" width="12.6640625" style="715" customWidth="1"/>
    <col min="7" max="7" width="12.6640625" style="526" customWidth="1"/>
    <col min="8" max="8" width="100.6640625" style="6" customWidth="1"/>
    <col min="9" max="16384" width="9.109375" style="6"/>
  </cols>
  <sheetData>
    <row r="1" spans="1:8" s="669" customFormat="1" ht="20.100000000000001" customHeight="1">
      <c r="A1" s="683" t="s">
        <v>641</v>
      </c>
      <c r="B1" s="682"/>
      <c r="C1" s="682"/>
      <c r="D1" s="682"/>
      <c r="E1" s="682"/>
      <c r="F1" s="682"/>
      <c r="G1" s="682"/>
      <c r="H1" s="1339" t="str">
        <f>'Project Information'!$B$3</f>
        <v>Enter project name &amp; description</v>
      </c>
    </row>
    <row r="2" spans="1:8" s="669" customFormat="1" ht="20.100000000000001" customHeight="1">
      <c r="A2" s="683" t="s">
        <v>283</v>
      </c>
      <c r="B2" s="682"/>
      <c r="C2" s="682"/>
      <c r="D2" s="682"/>
      <c r="E2" s="682"/>
      <c r="F2" s="682"/>
      <c r="G2" s="682"/>
      <c r="H2" s="1339" t="str">
        <f>'Project Information'!$B$1</f>
        <v>999999-1-32-01</v>
      </c>
    </row>
    <row r="3" spans="1:8" s="361" customFormat="1" ht="14.4" thickBot="1">
      <c r="A3" s="472"/>
      <c r="B3" s="473"/>
      <c r="C3" s="474"/>
      <c r="D3" s="474"/>
      <c r="E3" s="474"/>
      <c r="F3" s="474"/>
      <c r="G3" s="474"/>
      <c r="H3" s="474"/>
    </row>
    <row r="4" spans="1:8" s="361" customFormat="1" ht="28.5" customHeight="1" thickBot="1">
      <c r="A4" s="1887" t="s">
        <v>1583</v>
      </c>
      <c r="B4" s="1888"/>
      <c r="C4" s="1889" t="s">
        <v>1584</v>
      </c>
      <c r="D4" s="1889"/>
      <c r="E4" s="1889"/>
      <c r="F4" s="1889"/>
      <c r="G4" s="2008" t="s">
        <v>1585</v>
      </c>
      <c r="H4" s="2036"/>
    </row>
    <row r="5" spans="1:8" s="361" customFormat="1" ht="28.5" customHeight="1">
      <c r="A5" s="1890" t="s">
        <v>1587</v>
      </c>
      <c r="B5" s="1891"/>
      <c r="C5" s="1892"/>
      <c r="D5" s="1892"/>
      <c r="E5" s="1892"/>
      <c r="F5" s="1892"/>
      <c r="G5" s="2011"/>
      <c r="H5" s="2038"/>
    </row>
    <row r="6" spans="1:8" s="361" customFormat="1" ht="28.5" customHeight="1" thickBot="1">
      <c r="A6" s="1893" t="s">
        <v>1586</v>
      </c>
      <c r="B6" s="1894"/>
      <c r="C6" s="1866"/>
      <c r="D6" s="1866"/>
      <c r="E6" s="1866"/>
      <c r="F6" s="1866"/>
      <c r="G6" s="2014"/>
      <c r="H6" s="2040"/>
    </row>
    <row r="7" spans="1:8" s="361" customFormat="1" ht="15.6">
      <c r="A7" s="1373" t="s">
        <v>1620</v>
      </c>
      <c r="B7" s="414"/>
    </row>
    <row r="8" spans="1:8" s="361" customFormat="1" ht="15" customHeight="1" thickBot="1">
      <c r="A8" s="1373"/>
      <c r="B8" s="414"/>
    </row>
    <row r="9" spans="1:8" s="5" customFormat="1" ht="48" customHeight="1">
      <c r="A9" s="488" t="s">
        <v>82</v>
      </c>
      <c r="B9" s="457" t="s">
        <v>211</v>
      </c>
      <c r="C9" s="410" t="s">
        <v>91</v>
      </c>
      <c r="D9" s="410" t="s">
        <v>48</v>
      </c>
      <c r="E9" s="410" t="s">
        <v>776</v>
      </c>
      <c r="F9" s="410" t="s">
        <v>185</v>
      </c>
      <c r="G9" s="410" t="s">
        <v>114</v>
      </c>
      <c r="H9" s="489" t="s">
        <v>184</v>
      </c>
    </row>
    <row r="10" spans="1:8" s="666" customFormat="1" ht="20.100000000000001" customHeight="1">
      <c r="A10" s="718"/>
      <c r="B10" s="648" t="s">
        <v>284</v>
      </c>
      <c r="C10" s="543"/>
      <c r="D10" s="543"/>
      <c r="E10" s="543"/>
      <c r="F10" s="543"/>
      <c r="G10" s="543"/>
      <c r="H10" s="719"/>
    </row>
    <row r="11" spans="1:8" s="666" customFormat="1" ht="30" customHeight="1">
      <c r="A11" s="716">
        <v>11.1</v>
      </c>
      <c r="B11" s="362" t="s">
        <v>964</v>
      </c>
      <c r="C11" s="352" t="s">
        <v>89</v>
      </c>
      <c r="D11" s="351">
        <v>1</v>
      </c>
      <c r="E11" s="1580">
        <v>0</v>
      </c>
      <c r="F11" s="351"/>
      <c r="G11" s="354">
        <f>D11*E11</f>
        <v>0</v>
      </c>
      <c r="H11" s="655"/>
    </row>
    <row r="12" spans="1:8" s="666" customFormat="1" ht="30" customHeight="1">
      <c r="A12" s="716">
        <v>11.2</v>
      </c>
      <c r="B12" s="362" t="s">
        <v>966</v>
      </c>
      <c r="C12" s="352" t="s">
        <v>111</v>
      </c>
      <c r="D12" s="1580">
        <v>0</v>
      </c>
      <c r="E12" s="1580">
        <v>0</v>
      </c>
      <c r="F12" s="351">
        <f>D12</f>
        <v>0</v>
      </c>
      <c r="G12" s="354">
        <f>D12*E12</f>
        <v>0</v>
      </c>
      <c r="H12" s="655"/>
    </row>
    <row r="13" spans="1:8" s="666" customFormat="1" ht="30" customHeight="1">
      <c r="A13" s="716">
        <v>11.3</v>
      </c>
      <c r="B13" s="362" t="s">
        <v>968</v>
      </c>
      <c r="C13" s="352" t="s">
        <v>111</v>
      </c>
      <c r="D13" s="1580">
        <v>0</v>
      </c>
      <c r="E13" s="1580">
        <v>0</v>
      </c>
      <c r="F13" s="351">
        <f>D13</f>
        <v>0</v>
      </c>
      <c r="G13" s="354">
        <f>D13*E13</f>
        <v>0</v>
      </c>
      <c r="H13" s="655"/>
    </row>
    <row r="14" spans="1:8" s="666" customFormat="1" ht="20.100000000000001" customHeight="1">
      <c r="A14" s="694"/>
      <c r="B14" s="2186" t="s">
        <v>969</v>
      </c>
      <c r="C14" s="2187"/>
      <c r="D14" s="2187"/>
      <c r="E14" s="2187"/>
      <c r="F14" s="2187"/>
      <c r="G14" s="2187"/>
      <c r="H14" s="2188"/>
    </row>
    <row r="15" spans="1:8" s="666" customFormat="1" ht="30" customHeight="1">
      <c r="A15" s="717">
        <v>11.4</v>
      </c>
      <c r="B15" s="363" t="s">
        <v>971</v>
      </c>
      <c r="C15" s="358" t="s">
        <v>669</v>
      </c>
      <c r="D15" s="1580">
        <v>0</v>
      </c>
      <c r="E15" s="1580">
        <v>0</v>
      </c>
      <c r="F15" s="357"/>
      <c r="G15" s="360">
        <f>D15*E15</f>
        <v>0</v>
      </c>
      <c r="H15" s="656"/>
    </row>
    <row r="16" spans="1:8" s="666" customFormat="1" ht="30" customHeight="1">
      <c r="A16" s="717">
        <v>11.5</v>
      </c>
      <c r="B16" s="363" t="s">
        <v>973</v>
      </c>
      <c r="C16" s="358" t="s">
        <v>111</v>
      </c>
      <c r="D16" s="1580">
        <v>0</v>
      </c>
      <c r="E16" s="1580">
        <v>0</v>
      </c>
      <c r="F16" s="357">
        <f>D16</f>
        <v>0</v>
      </c>
      <c r="G16" s="360">
        <f>D16*E16</f>
        <v>0</v>
      </c>
      <c r="H16" s="656"/>
    </row>
    <row r="17" spans="1:8" s="666" customFormat="1" ht="20.100000000000001" customHeight="1">
      <c r="A17" s="694"/>
      <c r="B17" s="2186" t="s">
        <v>974</v>
      </c>
      <c r="C17" s="2187"/>
      <c r="D17" s="2187"/>
      <c r="E17" s="2187"/>
      <c r="F17" s="2187"/>
      <c r="G17" s="2187"/>
      <c r="H17" s="2188"/>
    </row>
    <row r="18" spans="1:8" s="666" customFormat="1" ht="30" customHeight="1">
      <c r="A18" s="717">
        <v>11.6</v>
      </c>
      <c r="B18" s="363" t="s">
        <v>471</v>
      </c>
      <c r="C18" s="358" t="s">
        <v>669</v>
      </c>
      <c r="D18" s="1580">
        <v>0</v>
      </c>
      <c r="E18" s="1580">
        <v>0</v>
      </c>
      <c r="F18" s="357"/>
      <c r="G18" s="360">
        <f>D18*E18</f>
        <v>0</v>
      </c>
      <c r="H18" s="656"/>
    </row>
    <row r="19" spans="1:8" s="666" customFormat="1" ht="30" customHeight="1">
      <c r="A19" s="717">
        <v>11.7</v>
      </c>
      <c r="B19" s="363" t="s">
        <v>472</v>
      </c>
      <c r="C19" s="358" t="s">
        <v>111</v>
      </c>
      <c r="D19" s="1580">
        <v>0</v>
      </c>
      <c r="E19" s="1580">
        <v>0</v>
      </c>
      <c r="F19" s="357">
        <f>D19</f>
        <v>0</v>
      </c>
      <c r="G19" s="360">
        <f>D19*E19</f>
        <v>0</v>
      </c>
      <c r="H19" s="656"/>
    </row>
    <row r="20" spans="1:8" s="666" customFormat="1" ht="20.100000000000001" customHeight="1">
      <c r="A20" s="694"/>
      <c r="B20" s="2186" t="s">
        <v>290</v>
      </c>
      <c r="C20" s="2187"/>
      <c r="D20" s="2187"/>
      <c r="E20" s="2187"/>
      <c r="F20" s="2187"/>
      <c r="G20" s="2187"/>
      <c r="H20" s="2188"/>
    </row>
    <row r="21" spans="1:8" s="666" customFormat="1" ht="30" customHeight="1">
      <c r="A21" s="717">
        <v>11.8</v>
      </c>
      <c r="B21" s="363" t="s">
        <v>998</v>
      </c>
      <c r="C21" s="358" t="s">
        <v>157</v>
      </c>
      <c r="D21" s="353">
        <v>0</v>
      </c>
      <c r="E21" s="353">
        <v>0</v>
      </c>
      <c r="F21" s="357"/>
      <c r="G21" s="354">
        <f>D21*E21</f>
        <v>0</v>
      </c>
      <c r="H21" s="656"/>
    </row>
    <row r="22" spans="1:8" ht="20.100000000000001" customHeight="1" thickBot="1">
      <c r="A22" s="2180" t="s">
        <v>332</v>
      </c>
      <c r="B22" s="2181"/>
      <c r="C22" s="2181"/>
      <c r="D22" s="2181"/>
      <c r="E22" s="2182"/>
      <c r="F22" s="722">
        <f>SUM(F11:F13,F15:F16,F18:F19,F21)</f>
        <v>0</v>
      </c>
      <c r="G22" s="723">
        <f>SUM(G11:G13,G15:G16,G18:G19,G21)</f>
        <v>0</v>
      </c>
      <c r="H22" s="721"/>
    </row>
  </sheetData>
  <mergeCells count="13">
    <mergeCell ref="A22:E22"/>
    <mergeCell ref="B14:H14"/>
    <mergeCell ref="B17:H17"/>
    <mergeCell ref="B20:H20"/>
    <mergeCell ref="A4:B4"/>
    <mergeCell ref="C4:F4"/>
    <mergeCell ref="G4:H4"/>
    <mergeCell ref="A5:B5"/>
    <mergeCell ref="C5:F5"/>
    <mergeCell ref="G5:H5"/>
    <mergeCell ref="A6:B6"/>
    <mergeCell ref="C6:F6"/>
    <mergeCell ref="G6:H6"/>
  </mergeCells>
  <phoneticPr fontId="0" type="noConversion"/>
  <printOptions horizontalCentered="1"/>
  <pageMargins left="0.5" right="0.5" top="1" bottom="1" header="0.5" footer="0.5"/>
  <pageSetup scale="46" orientation="landscape" r:id="rId1"/>
  <headerFooter alignWithMargins="0">
    <oddHeader>&amp;C&amp;"Arial,Bold"&amp;12&amp;UProject Activity 11: Temporary Bridge</oddHeader>
    <oddFooter>&amp;L&amp;F
&amp;A&amp;CPage &amp;P of &amp;N&amp;R&amp;D</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autoPageBreaks="0"/>
  </sheetPr>
  <dimension ref="A1:H47"/>
  <sheetViews>
    <sheetView showRuler="0" view="pageBreakPreview" zoomScaleNormal="85" zoomScaleSheetLayoutView="100" workbookViewId="0"/>
  </sheetViews>
  <sheetFormatPr defaultColWidth="9.109375" defaultRowHeight="13.2"/>
  <cols>
    <col min="1" max="1" width="6.33203125" style="526" customWidth="1"/>
    <col min="2" max="2" width="50.6640625" style="526" customWidth="1"/>
    <col min="3" max="5" width="12.6640625" style="526" customWidth="1"/>
    <col min="6" max="6" width="12.6640625" style="715" customWidth="1"/>
    <col min="7" max="7" width="12.6640625" style="526" customWidth="1"/>
    <col min="8" max="8" width="100.6640625" style="6" customWidth="1"/>
    <col min="9" max="16384" width="9.109375" style="6"/>
  </cols>
  <sheetData>
    <row r="1" spans="1:8" s="669" customFormat="1" ht="20.100000000000001" customHeight="1">
      <c r="A1" s="683" t="s">
        <v>641</v>
      </c>
      <c r="B1" s="682"/>
      <c r="C1" s="682"/>
      <c r="D1" s="682"/>
      <c r="E1" s="682"/>
      <c r="F1" s="682"/>
      <c r="G1" s="682"/>
      <c r="H1" s="1339" t="str">
        <f>'Project Information'!$B$3</f>
        <v>Enter project name &amp; description</v>
      </c>
    </row>
    <row r="2" spans="1:8" s="669" customFormat="1" ht="20.100000000000001" customHeight="1">
      <c r="A2" s="683" t="s">
        <v>283</v>
      </c>
      <c r="B2" s="682"/>
      <c r="C2" s="682"/>
      <c r="D2" s="682"/>
      <c r="E2" s="682"/>
      <c r="F2" s="682"/>
      <c r="G2" s="682"/>
      <c r="H2" s="1339" t="str">
        <f>'Project Information'!$B$1</f>
        <v>999999-1-32-01</v>
      </c>
    </row>
    <row r="3" spans="1:8" s="361" customFormat="1" ht="14.4" thickBot="1">
      <c r="A3" s="472"/>
      <c r="B3" s="473"/>
      <c r="C3" s="474"/>
      <c r="D3" s="474"/>
      <c r="E3" s="474"/>
      <c r="F3" s="474"/>
      <c r="G3" s="474"/>
      <c r="H3" s="474"/>
    </row>
    <row r="4" spans="1:8" s="361" customFormat="1" ht="28.5" customHeight="1" thickBot="1">
      <c r="A4" s="1887" t="s">
        <v>1583</v>
      </c>
      <c r="B4" s="1888"/>
      <c r="C4" s="1889" t="s">
        <v>1584</v>
      </c>
      <c r="D4" s="1889"/>
      <c r="E4" s="1889"/>
      <c r="F4" s="1889"/>
      <c r="G4" s="2008" t="s">
        <v>1585</v>
      </c>
      <c r="H4" s="2036"/>
    </row>
    <row r="5" spans="1:8" s="361" customFormat="1" ht="28.5" customHeight="1">
      <c r="A5" s="1890" t="s">
        <v>1587</v>
      </c>
      <c r="B5" s="1891"/>
      <c r="C5" s="1892"/>
      <c r="D5" s="1892"/>
      <c r="E5" s="1892"/>
      <c r="F5" s="1892"/>
      <c r="G5" s="2011"/>
      <c r="H5" s="2038"/>
    </row>
    <row r="6" spans="1:8" s="361" customFormat="1" ht="28.5" customHeight="1" thickBot="1">
      <c r="A6" s="1893" t="s">
        <v>1586</v>
      </c>
      <c r="B6" s="1894"/>
      <c r="C6" s="1866"/>
      <c r="D6" s="1866"/>
      <c r="E6" s="1866"/>
      <c r="F6" s="1866"/>
      <c r="G6" s="2014"/>
      <c r="H6" s="2040"/>
    </row>
    <row r="7" spans="1:8" s="361" customFormat="1" ht="15.6">
      <c r="A7" s="1373" t="s">
        <v>1620</v>
      </c>
      <c r="B7" s="414"/>
    </row>
    <row r="8" spans="1:8" s="361" customFormat="1" ht="15" customHeight="1" thickBot="1">
      <c r="A8" s="1373"/>
      <c r="B8" s="414"/>
    </row>
    <row r="9" spans="1:8" ht="48" customHeight="1">
      <c r="A9" s="488" t="s">
        <v>82</v>
      </c>
      <c r="B9" s="457" t="s">
        <v>211</v>
      </c>
      <c r="C9" s="410" t="s">
        <v>91</v>
      </c>
      <c r="D9" s="410" t="s">
        <v>48</v>
      </c>
      <c r="E9" s="410" t="s">
        <v>776</v>
      </c>
      <c r="F9" s="410" t="s">
        <v>185</v>
      </c>
      <c r="G9" s="410" t="s">
        <v>114</v>
      </c>
      <c r="H9" s="489" t="s">
        <v>184</v>
      </c>
    </row>
    <row r="10" spans="1:8" s="666" customFormat="1" ht="20.100000000000001" customHeight="1">
      <c r="A10" s="727"/>
      <c r="B10" s="2186" t="s">
        <v>963</v>
      </c>
      <c r="C10" s="2189"/>
      <c r="D10" s="2189"/>
      <c r="E10" s="2189"/>
      <c r="F10" s="2189"/>
      <c r="G10" s="2189"/>
      <c r="H10" s="2190"/>
    </row>
    <row r="11" spans="1:8" s="666" customFormat="1" ht="30" customHeight="1">
      <c r="A11" s="536">
        <v>12.1</v>
      </c>
      <c r="B11" s="362" t="s">
        <v>964</v>
      </c>
      <c r="C11" s="352" t="s">
        <v>89</v>
      </c>
      <c r="D11" s="354">
        <v>1</v>
      </c>
      <c r="E11" s="1580">
        <v>0</v>
      </c>
      <c r="F11" s="495"/>
      <c r="G11" s="354">
        <f t="shared" ref="G11:G16" si="0">D11*E11</f>
        <v>0</v>
      </c>
      <c r="H11" s="655"/>
    </row>
    <row r="12" spans="1:8" s="666" customFormat="1" ht="30" customHeight="1">
      <c r="A12" s="536">
        <v>12.2</v>
      </c>
      <c r="B12" s="362" t="s">
        <v>965</v>
      </c>
      <c r="C12" s="352" t="s">
        <v>534</v>
      </c>
      <c r="D12" s="1580">
        <v>0</v>
      </c>
      <c r="E12" s="1580">
        <v>0</v>
      </c>
      <c r="F12" s="495"/>
      <c r="G12" s="354">
        <f t="shared" si="0"/>
        <v>0</v>
      </c>
      <c r="H12" s="655"/>
    </row>
    <row r="13" spans="1:8" s="666" customFormat="1" ht="30" customHeight="1">
      <c r="A13" s="536">
        <v>12.3</v>
      </c>
      <c r="B13" s="362" t="s">
        <v>966</v>
      </c>
      <c r="C13" s="352" t="s">
        <v>111</v>
      </c>
      <c r="D13" s="1580">
        <v>0</v>
      </c>
      <c r="E13" s="1580">
        <v>0</v>
      </c>
      <c r="F13" s="351">
        <f>D13</f>
        <v>0</v>
      </c>
      <c r="G13" s="354">
        <f t="shared" si="0"/>
        <v>0</v>
      </c>
      <c r="H13" s="655"/>
    </row>
    <row r="14" spans="1:8" s="666" customFormat="1" ht="30" customHeight="1">
      <c r="A14" s="536">
        <v>12.4</v>
      </c>
      <c r="B14" s="362" t="s">
        <v>962</v>
      </c>
      <c r="C14" s="352" t="s">
        <v>111</v>
      </c>
      <c r="D14" s="1580">
        <v>0</v>
      </c>
      <c r="E14" s="1580">
        <v>0</v>
      </c>
      <c r="F14" s="351">
        <f>D14</f>
        <v>0</v>
      </c>
      <c r="G14" s="354">
        <f t="shared" si="0"/>
        <v>0</v>
      </c>
      <c r="H14" s="655"/>
    </row>
    <row r="15" spans="1:8" s="666" customFormat="1" ht="30" customHeight="1">
      <c r="A15" s="536">
        <v>12.5</v>
      </c>
      <c r="B15" s="362" t="s">
        <v>967</v>
      </c>
      <c r="C15" s="352" t="s">
        <v>111</v>
      </c>
      <c r="D15" s="1580">
        <v>0</v>
      </c>
      <c r="E15" s="1580">
        <v>0</v>
      </c>
      <c r="F15" s="351">
        <f>D15</f>
        <v>0</v>
      </c>
      <c r="G15" s="354">
        <f t="shared" si="0"/>
        <v>0</v>
      </c>
      <c r="H15" s="655"/>
    </row>
    <row r="16" spans="1:8" s="666" customFormat="1" ht="30" customHeight="1">
      <c r="A16" s="536">
        <v>12.6</v>
      </c>
      <c r="B16" s="362" t="s">
        <v>968</v>
      </c>
      <c r="C16" s="352" t="s">
        <v>111</v>
      </c>
      <c r="D16" s="1580">
        <v>0</v>
      </c>
      <c r="E16" s="1580">
        <v>0</v>
      </c>
      <c r="F16" s="351">
        <f>D16</f>
        <v>0</v>
      </c>
      <c r="G16" s="354">
        <f t="shared" si="0"/>
        <v>0</v>
      </c>
      <c r="H16" s="655"/>
    </row>
    <row r="17" spans="1:8" s="666" customFormat="1" ht="20.100000000000001" customHeight="1">
      <c r="A17" s="724"/>
      <c r="B17" s="2186" t="s">
        <v>969</v>
      </c>
      <c r="C17" s="2189"/>
      <c r="D17" s="2189"/>
      <c r="E17" s="2189"/>
      <c r="F17" s="2189"/>
      <c r="G17" s="2189"/>
      <c r="H17" s="2190"/>
    </row>
    <row r="18" spans="1:8" s="666" customFormat="1" ht="30" customHeight="1">
      <c r="A18" s="725">
        <v>12.7</v>
      </c>
      <c r="B18" s="363" t="s">
        <v>970</v>
      </c>
      <c r="C18" s="358" t="s">
        <v>674</v>
      </c>
      <c r="D18" s="1580">
        <v>0</v>
      </c>
      <c r="E18" s="1580">
        <v>0</v>
      </c>
      <c r="F18" s="484"/>
      <c r="G18" s="360">
        <f>D18*E18</f>
        <v>0</v>
      </c>
      <c r="H18" s="656"/>
    </row>
    <row r="19" spans="1:8" s="666" customFormat="1" ht="30" customHeight="1">
      <c r="A19" s="725">
        <v>12.8</v>
      </c>
      <c r="B19" s="363" t="s">
        <v>971</v>
      </c>
      <c r="C19" s="358" t="s">
        <v>669</v>
      </c>
      <c r="D19" s="1580">
        <v>0</v>
      </c>
      <c r="E19" s="1580">
        <v>0</v>
      </c>
      <c r="F19" s="484"/>
      <c r="G19" s="360">
        <f>D19*E19</f>
        <v>0</v>
      </c>
      <c r="H19" s="656"/>
    </row>
    <row r="20" spans="1:8" s="666" customFormat="1" ht="30" customHeight="1">
      <c r="A20" s="725">
        <v>12.9</v>
      </c>
      <c r="B20" s="363" t="s">
        <v>972</v>
      </c>
      <c r="C20" s="358" t="s">
        <v>111</v>
      </c>
      <c r="D20" s="1580">
        <v>0</v>
      </c>
      <c r="E20" s="1580">
        <v>0</v>
      </c>
      <c r="F20" s="357">
        <f>D20</f>
        <v>0</v>
      </c>
      <c r="G20" s="360">
        <f>D20*E20</f>
        <v>0</v>
      </c>
      <c r="H20" s="656"/>
    </row>
    <row r="21" spans="1:8" s="666" customFormat="1" ht="30" customHeight="1">
      <c r="A21" s="424">
        <v>12.1</v>
      </c>
      <c r="B21" s="363" t="s">
        <v>973</v>
      </c>
      <c r="C21" s="358" t="s">
        <v>111</v>
      </c>
      <c r="D21" s="1580">
        <v>0</v>
      </c>
      <c r="E21" s="1580">
        <v>0</v>
      </c>
      <c r="F21" s="357">
        <f>D21</f>
        <v>0</v>
      </c>
      <c r="G21" s="360">
        <f>D21*E21</f>
        <v>0</v>
      </c>
      <c r="H21" s="656"/>
    </row>
    <row r="22" spans="1:8" s="666" customFormat="1" ht="20.100000000000001" customHeight="1">
      <c r="A22" s="724"/>
      <c r="B22" s="2186" t="s">
        <v>974</v>
      </c>
      <c r="C22" s="2189"/>
      <c r="D22" s="2189"/>
      <c r="E22" s="2189"/>
      <c r="F22" s="2189"/>
      <c r="G22" s="2189"/>
      <c r="H22" s="2190"/>
    </row>
    <row r="23" spans="1:8" s="666" customFormat="1" ht="30" customHeight="1">
      <c r="A23" s="424">
        <v>12.11</v>
      </c>
      <c r="B23" s="363" t="s">
        <v>975</v>
      </c>
      <c r="C23" s="358" t="s">
        <v>1014</v>
      </c>
      <c r="D23" s="1580">
        <v>0</v>
      </c>
      <c r="E23" s="1580">
        <v>0</v>
      </c>
      <c r="F23" s="484"/>
      <c r="G23" s="360">
        <f>D23*E23</f>
        <v>0</v>
      </c>
      <c r="H23" s="656"/>
    </row>
    <row r="24" spans="1:8" s="666" customFormat="1" ht="30" customHeight="1">
      <c r="A24" s="424">
        <v>12.12</v>
      </c>
      <c r="B24" s="363" t="s">
        <v>976</v>
      </c>
      <c r="C24" s="358" t="s">
        <v>675</v>
      </c>
      <c r="D24" s="1580">
        <v>0</v>
      </c>
      <c r="E24" s="1580">
        <v>0</v>
      </c>
      <c r="F24" s="484"/>
      <c r="G24" s="360">
        <f>D24*E24</f>
        <v>0</v>
      </c>
      <c r="H24" s="656"/>
    </row>
    <row r="25" spans="1:8" s="666" customFormat="1" ht="30" customHeight="1">
      <c r="A25" s="424">
        <v>12.13</v>
      </c>
      <c r="B25" s="363" t="s">
        <v>977</v>
      </c>
      <c r="C25" s="358" t="s">
        <v>669</v>
      </c>
      <c r="D25" s="1580">
        <v>0</v>
      </c>
      <c r="E25" s="1580">
        <v>0</v>
      </c>
      <c r="F25" s="484"/>
      <c r="G25" s="360">
        <f>D25*E25</f>
        <v>0</v>
      </c>
      <c r="H25" s="656"/>
    </row>
    <row r="26" spans="1:8" s="666" customFormat="1" ht="30" customHeight="1">
      <c r="A26" s="564">
        <v>12.14</v>
      </c>
      <c r="B26" s="362" t="s">
        <v>978</v>
      </c>
      <c r="C26" s="352" t="s">
        <v>111</v>
      </c>
      <c r="D26" s="1580">
        <v>0</v>
      </c>
      <c r="E26" s="1580">
        <v>0</v>
      </c>
      <c r="F26" s="351">
        <f>D26</f>
        <v>0</v>
      </c>
      <c r="G26" s="354">
        <f>D26*E26</f>
        <v>0</v>
      </c>
      <c r="H26" s="655"/>
    </row>
    <row r="27" spans="1:8" s="666" customFormat="1" ht="30" customHeight="1">
      <c r="A27" s="564">
        <v>12.15</v>
      </c>
      <c r="B27" s="362" t="s">
        <v>979</v>
      </c>
      <c r="C27" s="352" t="s">
        <v>111</v>
      </c>
      <c r="D27" s="1580">
        <v>0</v>
      </c>
      <c r="E27" s="1580">
        <v>0</v>
      </c>
      <c r="F27" s="351">
        <f>D27</f>
        <v>0</v>
      </c>
      <c r="G27" s="354">
        <f>D27*E27</f>
        <v>0</v>
      </c>
      <c r="H27" s="655"/>
    </row>
    <row r="28" spans="1:8" s="666" customFormat="1" ht="20.100000000000001" customHeight="1">
      <c r="A28" s="724"/>
      <c r="B28" s="2186" t="s">
        <v>290</v>
      </c>
      <c r="C28" s="2189"/>
      <c r="D28" s="2189"/>
      <c r="E28" s="2189"/>
      <c r="F28" s="2189"/>
      <c r="G28" s="2189"/>
      <c r="H28" s="2190"/>
    </row>
    <row r="29" spans="1:8" s="666" customFormat="1" ht="30" customHeight="1">
      <c r="A29" s="564">
        <v>12.16</v>
      </c>
      <c r="B29" s="362" t="s">
        <v>998</v>
      </c>
      <c r="C29" s="352" t="s">
        <v>111</v>
      </c>
      <c r="D29" s="1580">
        <v>0</v>
      </c>
      <c r="E29" s="1580">
        <v>0</v>
      </c>
      <c r="F29" s="351">
        <f>D29</f>
        <v>0</v>
      </c>
      <c r="G29" s="354">
        <f>D29*E29</f>
        <v>0</v>
      </c>
      <c r="H29" s="655"/>
    </row>
    <row r="30" spans="1:8" s="666" customFormat="1" ht="20.100000000000001" customHeight="1">
      <c r="A30" s="724"/>
      <c r="B30" s="2186" t="s">
        <v>293</v>
      </c>
      <c r="C30" s="2189"/>
      <c r="D30" s="2189"/>
      <c r="E30" s="2189"/>
      <c r="F30" s="2189"/>
      <c r="G30" s="2189"/>
      <c r="H30" s="2190"/>
    </row>
    <row r="31" spans="1:8" s="666" customFormat="1" ht="30" customHeight="1">
      <c r="A31" s="564">
        <v>12.17</v>
      </c>
      <c r="B31" s="362" t="s">
        <v>999</v>
      </c>
      <c r="C31" s="352" t="s">
        <v>89</v>
      </c>
      <c r="D31" s="351">
        <v>1</v>
      </c>
      <c r="E31" s="1580">
        <v>0</v>
      </c>
      <c r="F31" s="495"/>
      <c r="G31" s="354">
        <f>D31*E31</f>
        <v>0</v>
      </c>
      <c r="H31" s="655"/>
    </row>
    <row r="32" spans="1:8" s="666" customFormat="1" ht="30" customHeight="1">
      <c r="A32" s="564">
        <v>12.18</v>
      </c>
      <c r="B32" s="362" t="s">
        <v>1000</v>
      </c>
      <c r="C32" s="352" t="s">
        <v>111</v>
      </c>
      <c r="D32" s="1580">
        <v>0</v>
      </c>
      <c r="E32" s="1580">
        <v>0</v>
      </c>
      <c r="F32" s="351">
        <f>D32</f>
        <v>0</v>
      </c>
      <c r="G32" s="354">
        <f>D32*E32</f>
        <v>0</v>
      </c>
      <c r="H32" s="655"/>
    </row>
    <row r="33" spans="1:8" s="666" customFormat="1" ht="20.100000000000001" customHeight="1">
      <c r="A33" s="724"/>
      <c r="B33" s="2186" t="s">
        <v>1005</v>
      </c>
      <c r="C33" s="2189"/>
      <c r="D33" s="2189"/>
      <c r="E33" s="2189"/>
      <c r="F33" s="2189"/>
      <c r="G33" s="2189"/>
      <c r="H33" s="2190"/>
    </row>
    <row r="34" spans="1:8" s="666" customFormat="1" ht="30" customHeight="1">
      <c r="A34" s="564">
        <v>12.19</v>
      </c>
      <c r="B34" s="726" t="s">
        <v>1001</v>
      </c>
      <c r="C34" s="352" t="s">
        <v>534</v>
      </c>
      <c r="D34" s="1580">
        <v>0</v>
      </c>
      <c r="E34" s="1580">
        <v>0</v>
      </c>
      <c r="F34" s="495"/>
      <c r="G34" s="354">
        <f>D34*E34</f>
        <v>0</v>
      </c>
      <c r="H34" s="655"/>
    </row>
    <row r="35" spans="1:8" s="666" customFormat="1" ht="30" customHeight="1">
      <c r="A35" s="564">
        <v>12.2</v>
      </c>
      <c r="B35" s="362" t="s">
        <v>1006</v>
      </c>
      <c r="C35" s="352" t="s">
        <v>111</v>
      </c>
      <c r="D35" s="1580">
        <v>0</v>
      </c>
      <c r="E35" s="1580">
        <v>0</v>
      </c>
      <c r="F35" s="351">
        <f>D35</f>
        <v>0</v>
      </c>
      <c r="G35" s="354">
        <f>D35*E35</f>
        <v>0</v>
      </c>
      <c r="H35" s="655"/>
    </row>
    <row r="36" spans="1:8" s="666" customFormat="1" ht="30" customHeight="1">
      <c r="A36" s="564">
        <v>12.21</v>
      </c>
      <c r="B36" s="362" t="s">
        <v>1007</v>
      </c>
      <c r="C36" s="352" t="s">
        <v>111</v>
      </c>
      <c r="D36" s="1580">
        <v>0</v>
      </c>
      <c r="E36" s="1580">
        <v>0</v>
      </c>
      <c r="F36" s="351">
        <f>D36</f>
        <v>0</v>
      </c>
      <c r="G36" s="354">
        <f>D36*E36</f>
        <v>0</v>
      </c>
      <c r="H36" s="655"/>
    </row>
    <row r="37" spans="1:8" s="666" customFormat="1" ht="20.100000000000001" customHeight="1">
      <c r="A37" s="724"/>
      <c r="B37" s="2186" t="s">
        <v>1008</v>
      </c>
      <c r="C37" s="2189"/>
      <c r="D37" s="2189"/>
      <c r="E37" s="2189"/>
      <c r="F37" s="2189"/>
      <c r="G37" s="2189"/>
      <c r="H37" s="2190"/>
    </row>
    <row r="38" spans="1:8" s="666" customFormat="1" ht="30" customHeight="1">
      <c r="A38" s="564">
        <v>12.22</v>
      </c>
      <c r="B38" s="726" t="s">
        <v>1002</v>
      </c>
      <c r="C38" s="641" t="s">
        <v>669</v>
      </c>
      <c r="D38" s="1580">
        <v>0</v>
      </c>
      <c r="E38" s="1580">
        <v>0</v>
      </c>
      <c r="F38" s="351"/>
      <c r="G38" s="354">
        <f>D38*E38</f>
        <v>0</v>
      </c>
      <c r="H38" s="655"/>
    </row>
    <row r="39" spans="1:8" s="666" customFormat="1" ht="30" customHeight="1">
      <c r="A39" s="564">
        <v>12.23</v>
      </c>
      <c r="B39" s="362" t="s">
        <v>1010</v>
      </c>
      <c r="C39" s="352" t="s">
        <v>111</v>
      </c>
      <c r="D39" s="1580">
        <v>0</v>
      </c>
      <c r="E39" s="1580">
        <v>0</v>
      </c>
      <c r="F39" s="351">
        <f>D39</f>
        <v>0</v>
      </c>
      <c r="G39" s="354">
        <f>D39*E39</f>
        <v>0</v>
      </c>
      <c r="H39" s="655"/>
    </row>
    <row r="40" spans="1:8" s="666" customFormat="1" ht="30" customHeight="1">
      <c r="A40" s="564">
        <v>12.24</v>
      </c>
      <c r="B40" s="362" t="s">
        <v>1011</v>
      </c>
      <c r="C40" s="352" t="s">
        <v>111</v>
      </c>
      <c r="D40" s="1580">
        <v>0</v>
      </c>
      <c r="E40" s="1580">
        <v>0</v>
      </c>
      <c r="F40" s="351">
        <f>D40</f>
        <v>0</v>
      </c>
      <c r="G40" s="354">
        <f>D40*E40</f>
        <v>0</v>
      </c>
      <c r="H40" s="655"/>
    </row>
    <row r="41" spans="1:8" s="666" customFormat="1" ht="30" customHeight="1">
      <c r="A41" s="564">
        <v>12.25</v>
      </c>
      <c r="B41" s="362" t="s">
        <v>1012</v>
      </c>
      <c r="C41" s="352" t="s">
        <v>111</v>
      </c>
      <c r="D41" s="1580">
        <v>0</v>
      </c>
      <c r="E41" s="1580">
        <v>0</v>
      </c>
      <c r="F41" s="351">
        <f>D41</f>
        <v>0</v>
      </c>
      <c r="G41" s="354">
        <f>D41*E41</f>
        <v>0</v>
      </c>
      <c r="H41" s="655"/>
    </row>
    <row r="42" spans="1:8" s="666" customFormat="1" ht="30" customHeight="1">
      <c r="A42" s="564">
        <v>12.26</v>
      </c>
      <c r="B42" s="362" t="s">
        <v>1007</v>
      </c>
      <c r="C42" s="352" t="s">
        <v>111</v>
      </c>
      <c r="D42" s="1580">
        <v>0</v>
      </c>
      <c r="E42" s="1580">
        <v>0</v>
      </c>
      <c r="F42" s="351">
        <f>D42</f>
        <v>0</v>
      </c>
      <c r="G42" s="354">
        <f>D42*E42</f>
        <v>0</v>
      </c>
      <c r="H42" s="655"/>
    </row>
    <row r="43" spans="1:8" s="666" customFormat="1" ht="20.100000000000001" customHeight="1">
      <c r="A43" s="724"/>
      <c r="B43" s="2186" t="s">
        <v>1004</v>
      </c>
      <c r="C43" s="2189"/>
      <c r="D43" s="2189"/>
      <c r="E43" s="2189"/>
      <c r="F43" s="2189"/>
      <c r="G43" s="2189"/>
      <c r="H43" s="2190"/>
    </row>
    <row r="44" spans="1:8" s="666" customFormat="1" ht="30" customHeight="1">
      <c r="A44" s="564">
        <v>12.27</v>
      </c>
      <c r="B44" s="363" t="s">
        <v>1049</v>
      </c>
      <c r="C44" s="352" t="s">
        <v>111</v>
      </c>
      <c r="D44" s="1580">
        <v>0</v>
      </c>
      <c r="E44" s="1580">
        <v>0</v>
      </c>
      <c r="F44" s="351">
        <f>D44</f>
        <v>0</v>
      </c>
      <c r="G44" s="354">
        <f>D44*E44</f>
        <v>0</v>
      </c>
      <c r="H44" s="655"/>
    </row>
    <row r="45" spans="1:8" s="666" customFormat="1" ht="20.100000000000001" customHeight="1">
      <c r="A45" s="724"/>
      <c r="B45" s="2186" t="s">
        <v>930</v>
      </c>
      <c r="C45" s="2189"/>
      <c r="D45" s="2189"/>
      <c r="E45" s="2189"/>
      <c r="F45" s="2189"/>
      <c r="G45" s="2189"/>
      <c r="H45" s="2190"/>
    </row>
    <row r="46" spans="1:8" s="666" customFormat="1" ht="30" customHeight="1">
      <c r="A46" s="564">
        <v>12.28</v>
      </c>
      <c r="B46" s="363" t="s">
        <v>294</v>
      </c>
      <c r="C46" s="352" t="s">
        <v>534</v>
      </c>
      <c r="D46" s="1580">
        <v>0</v>
      </c>
      <c r="E46" s="1580">
        <v>0</v>
      </c>
      <c r="F46" s="351"/>
      <c r="G46" s="354">
        <f>D46*E46</f>
        <v>0</v>
      </c>
      <c r="H46" s="655"/>
    </row>
    <row r="47" spans="1:8" ht="20.100000000000001" customHeight="1" thickBot="1">
      <c r="A47" s="2180" t="s">
        <v>421</v>
      </c>
      <c r="B47" s="2181"/>
      <c r="C47" s="2181"/>
      <c r="D47" s="2181"/>
      <c r="E47" s="2182"/>
      <c r="F47" s="729">
        <f>SUM(F13:F16,F20:F21,F26:F27,F29,F32,F35:F36,F39:F42,F44)</f>
        <v>0</v>
      </c>
      <c r="G47" s="392">
        <f>SUM(G11:G16,G18:G21,G23:G27,G29,G31:G32,G34:G36,G38:G42,G44,G46)</f>
        <v>0</v>
      </c>
      <c r="H47" s="728"/>
    </row>
  </sheetData>
  <mergeCells count="19">
    <mergeCell ref="A6:B6"/>
    <mergeCell ref="C6:F6"/>
    <mergeCell ref="G6:H6"/>
    <mergeCell ref="A4:B4"/>
    <mergeCell ref="C4:F4"/>
    <mergeCell ref="G4:H4"/>
    <mergeCell ref="A5:B5"/>
    <mergeCell ref="C5:F5"/>
    <mergeCell ref="G5:H5"/>
    <mergeCell ref="A47:E47"/>
    <mergeCell ref="B45:H45"/>
    <mergeCell ref="B10:H10"/>
    <mergeCell ref="B17:H17"/>
    <mergeCell ref="B22:H22"/>
    <mergeCell ref="B28:H28"/>
    <mergeCell ref="B30:H30"/>
    <mergeCell ref="B33:H33"/>
    <mergeCell ref="B37:H37"/>
    <mergeCell ref="B43:H43"/>
  </mergeCells>
  <phoneticPr fontId="0" type="noConversion"/>
  <printOptions horizontalCentered="1"/>
  <pageMargins left="0.5" right="0.5" top="1" bottom="1" header="0.5" footer="0.5"/>
  <pageSetup scale="46" fitToHeight="2" orientation="landscape" r:id="rId1"/>
  <headerFooter alignWithMargins="0">
    <oddHeader>&amp;C&amp;"Arial,Bold"&amp;12&amp;UProject Activity 12: Structures- Short Span Concrete</oddHeader>
    <oddFooter>&amp;L&amp;F
&amp;A&amp;CPage &amp;P of &amp;N&amp;R&amp;D</oddFooter>
  </headerFooter>
  <rowBreaks count="1" manualBreakCount="1">
    <brk id="27" max="7"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autoPageBreaks="0"/>
  </sheetPr>
  <dimension ref="A1:N78"/>
  <sheetViews>
    <sheetView showRuler="0" view="pageBreakPreview" zoomScaleNormal="100" zoomScaleSheetLayoutView="100" workbookViewId="0"/>
  </sheetViews>
  <sheetFormatPr defaultColWidth="9.109375" defaultRowHeight="13.2"/>
  <cols>
    <col min="1" max="1" width="6.33203125" style="526" customWidth="1"/>
    <col min="2" max="2" width="50.6640625" style="526" customWidth="1"/>
    <col min="3" max="5" width="12.6640625" style="526" customWidth="1"/>
    <col min="6" max="6" width="12.6640625" style="715" customWidth="1"/>
    <col min="7" max="7" width="12.6640625" style="526" customWidth="1"/>
    <col min="8" max="8" width="97.33203125" style="6" customWidth="1"/>
    <col min="9" max="16384" width="9.109375" style="6"/>
  </cols>
  <sheetData>
    <row r="1" spans="1:10" s="669" customFormat="1" ht="20.100000000000001" customHeight="1">
      <c r="A1" s="683" t="s">
        <v>641</v>
      </c>
      <c r="B1" s="682"/>
      <c r="C1" s="682"/>
      <c r="D1" s="682"/>
      <c r="E1" s="682"/>
      <c r="F1" s="682"/>
      <c r="G1" s="682"/>
      <c r="H1" s="1339" t="str">
        <f>'Project Information'!$B$3</f>
        <v>Enter project name &amp; description</v>
      </c>
    </row>
    <row r="2" spans="1:10" s="669" customFormat="1" ht="20.100000000000001" customHeight="1">
      <c r="A2" s="683" t="s">
        <v>283</v>
      </c>
      <c r="B2" s="682"/>
      <c r="C2" s="682"/>
      <c r="D2" s="682"/>
      <c r="E2" s="682"/>
      <c r="F2" s="682"/>
      <c r="G2" s="682"/>
      <c r="H2" s="1339" t="str">
        <f>'Project Information'!$B$1</f>
        <v>999999-1-32-01</v>
      </c>
    </row>
    <row r="3" spans="1:10" s="361" customFormat="1" ht="14.4" thickBot="1">
      <c r="A3" s="472"/>
      <c r="B3" s="473"/>
      <c r="C3" s="474"/>
      <c r="D3" s="474"/>
      <c r="E3" s="474"/>
      <c r="F3" s="474"/>
      <c r="G3" s="474"/>
      <c r="H3" s="474"/>
    </row>
    <row r="4" spans="1:10" s="361" customFormat="1" ht="28.5" customHeight="1" thickBot="1">
      <c r="A4" s="1887" t="s">
        <v>1583</v>
      </c>
      <c r="B4" s="1888"/>
      <c r="C4" s="1889" t="s">
        <v>1584</v>
      </c>
      <c r="D4" s="1889"/>
      <c r="E4" s="1889"/>
      <c r="F4" s="1889"/>
      <c r="G4" s="2008" t="s">
        <v>1585</v>
      </c>
      <c r="H4" s="2036"/>
    </row>
    <row r="5" spans="1:10" s="361" customFormat="1" ht="28.5" customHeight="1">
      <c r="A5" s="1890" t="s">
        <v>1587</v>
      </c>
      <c r="B5" s="1891"/>
      <c r="C5" s="1892"/>
      <c r="D5" s="1892"/>
      <c r="E5" s="1892"/>
      <c r="F5" s="1892"/>
      <c r="G5" s="2011"/>
      <c r="H5" s="2038"/>
    </row>
    <row r="6" spans="1:10" s="361" customFormat="1" ht="28.5" customHeight="1" thickBot="1">
      <c r="A6" s="1893" t="s">
        <v>1586</v>
      </c>
      <c r="B6" s="1894"/>
      <c r="C6" s="1866"/>
      <c r="D6" s="1866"/>
      <c r="E6" s="1866"/>
      <c r="F6" s="1866"/>
      <c r="G6" s="2014"/>
      <c r="H6" s="2040"/>
    </row>
    <row r="7" spans="1:10" s="361" customFormat="1" ht="15.6">
      <c r="A7" s="1373" t="s">
        <v>1620</v>
      </c>
      <c r="B7" s="414"/>
    </row>
    <row r="8" spans="1:10" s="361" customFormat="1" ht="15" customHeight="1" thickBot="1">
      <c r="A8" s="1373"/>
      <c r="B8" s="414"/>
    </row>
    <row r="9" spans="1:10" s="666" customFormat="1" ht="48" customHeight="1">
      <c r="A9" s="488" t="s">
        <v>82</v>
      </c>
      <c r="B9" s="513" t="s">
        <v>211</v>
      </c>
      <c r="C9" s="569" t="s">
        <v>91</v>
      </c>
      <c r="D9" s="569" t="s">
        <v>48</v>
      </c>
      <c r="E9" s="569" t="s">
        <v>776</v>
      </c>
      <c r="F9" s="569" t="s">
        <v>185</v>
      </c>
      <c r="G9" s="569" t="s">
        <v>114</v>
      </c>
      <c r="H9" s="515" t="s">
        <v>184</v>
      </c>
    </row>
    <row r="10" spans="1:10" s="666" customFormat="1" ht="20.100000000000001" customHeight="1">
      <c r="A10" s="777"/>
      <c r="B10" s="720" t="s">
        <v>963</v>
      </c>
      <c r="C10" s="778"/>
      <c r="D10" s="778"/>
      <c r="E10" s="778"/>
      <c r="F10" s="778"/>
      <c r="G10" s="778"/>
      <c r="H10" s="779"/>
    </row>
    <row r="11" spans="1:10" s="666" customFormat="1" ht="30" customHeight="1">
      <c r="A11" s="716">
        <v>13.1</v>
      </c>
      <c r="B11" s="654" t="s">
        <v>964</v>
      </c>
      <c r="C11" s="641" t="s">
        <v>89</v>
      </c>
      <c r="D11" s="481">
        <v>1</v>
      </c>
      <c r="E11" s="1580">
        <v>0</v>
      </c>
      <c r="F11" s="481"/>
      <c r="G11" s="354">
        <f t="shared" ref="G11:G16" si="0">D11*E11</f>
        <v>0</v>
      </c>
      <c r="H11" s="655"/>
    </row>
    <row r="12" spans="1:10" s="666" customFormat="1" ht="30" customHeight="1">
      <c r="A12" s="716">
        <v>13.2</v>
      </c>
      <c r="B12" s="654" t="s">
        <v>965</v>
      </c>
      <c r="C12" s="641" t="s">
        <v>534</v>
      </c>
      <c r="D12" s="1580">
        <v>0</v>
      </c>
      <c r="E12" s="1580">
        <v>0</v>
      </c>
      <c r="F12" s="481"/>
      <c r="G12" s="354">
        <f t="shared" si="0"/>
        <v>0</v>
      </c>
      <c r="H12" s="655"/>
    </row>
    <row r="13" spans="1:10" s="666" customFormat="1" ht="30" customHeight="1">
      <c r="A13" s="716">
        <v>13.3</v>
      </c>
      <c r="B13" s="654" t="s">
        <v>966</v>
      </c>
      <c r="C13" s="641" t="s">
        <v>111</v>
      </c>
      <c r="D13" s="1580">
        <v>0</v>
      </c>
      <c r="E13" s="1580">
        <v>0</v>
      </c>
      <c r="F13" s="351">
        <f>D13</f>
        <v>0</v>
      </c>
      <c r="G13" s="354">
        <f t="shared" si="0"/>
        <v>0</v>
      </c>
      <c r="H13" s="655"/>
      <c r="J13" s="780"/>
    </row>
    <row r="14" spans="1:10" s="666" customFormat="1" ht="30" customHeight="1">
      <c r="A14" s="716">
        <v>13.4</v>
      </c>
      <c r="B14" s="654" t="s">
        <v>962</v>
      </c>
      <c r="C14" s="641" t="s">
        <v>111</v>
      </c>
      <c r="D14" s="1580">
        <v>0</v>
      </c>
      <c r="E14" s="1580">
        <v>0</v>
      </c>
      <c r="F14" s="351">
        <f>D14</f>
        <v>0</v>
      </c>
      <c r="G14" s="354">
        <f t="shared" si="0"/>
        <v>0</v>
      </c>
      <c r="H14" s="655"/>
    </row>
    <row r="15" spans="1:10" s="666" customFormat="1" ht="30" customHeight="1">
      <c r="A15" s="716">
        <v>13.5</v>
      </c>
      <c r="B15" s="654" t="s">
        <v>967</v>
      </c>
      <c r="C15" s="641" t="s">
        <v>111</v>
      </c>
      <c r="D15" s="1580">
        <v>0</v>
      </c>
      <c r="E15" s="1580">
        <v>0</v>
      </c>
      <c r="F15" s="351">
        <f>D15</f>
        <v>0</v>
      </c>
      <c r="G15" s="354">
        <f t="shared" si="0"/>
        <v>0</v>
      </c>
      <c r="H15" s="655"/>
    </row>
    <row r="16" spans="1:10" s="666" customFormat="1" ht="30" customHeight="1">
      <c r="A16" s="716">
        <v>13.6</v>
      </c>
      <c r="B16" s="654" t="s">
        <v>968</v>
      </c>
      <c r="C16" s="641" t="s">
        <v>111</v>
      </c>
      <c r="D16" s="1580">
        <v>0</v>
      </c>
      <c r="E16" s="1580">
        <v>0</v>
      </c>
      <c r="F16" s="351">
        <f>D16</f>
        <v>0</v>
      </c>
      <c r="G16" s="354">
        <f t="shared" si="0"/>
        <v>0</v>
      </c>
      <c r="H16" s="655"/>
    </row>
    <row r="17" spans="1:8" s="666" customFormat="1" ht="20.100000000000001" customHeight="1">
      <c r="A17" s="781"/>
      <c r="B17" s="720" t="s">
        <v>969</v>
      </c>
      <c r="C17" s="782"/>
      <c r="D17" s="782"/>
      <c r="E17" s="782"/>
      <c r="F17" s="782"/>
      <c r="G17" s="782"/>
      <c r="H17" s="783"/>
    </row>
    <row r="18" spans="1:8" s="666" customFormat="1" ht="30" customHeight="1">
      <c r="A18" s="689">
        <v>13.7</v>
      </c>
      <c r="B18" s="654" t="s">
        <v>970</v>
      </c>
      <c r="C18" s="421" t="s">
        <v>674</v>
      </c>
      <c r="D18" s="1580">
        <v>0</v>
      </c>
      <c r="E18" s="1580">
        <v>0</v>
      </c>
      <c r="F18" s="481"/>
      <c r="G18" s="354">
        <f>D18*E18</f>
        <v>0</v>
      </c>
      <c r="H18" s="655"/>
    </row>
    <row r="19" spans="1:8" s="666" customFormat="1" ht="30" customHeight="1">
      <c r="A19" s="689">
        <v>13.8</v>
      </c>
      <c r="B19" s="654" t="s">
        <v>1013</v>
      </c>
      <c r="C19" s="421" t="s">
        <v>674</v>
      </c>
      <c r="D19" s="1580">
        <v>0</v>
      </c>
      <c r="E19" s="1580">
        <v>0</v>
      </c>
      <c r="F19" s="481"/>
      <c r="G19" s="354">
        <f>D19*E19</f>
        <v>0</v>
      </c>
      <c r="H19" s="655"/>
    </row>
    <row r="20" spans="1:8" s="666" customFormat="1" ht="30" customHeight="1">
      <c r="A20" s="689">
        <v>13.9</v>
      </c>
      <c r="B20" s="654" t="s">
        <v>971</v>
      </c>
      <c r="C20" s="421" t="s">
        <v>669</v>
      </c>
      <c r="D20" s="1580">
        <v>0</v>
      </c>
      <c r="E20" s="1580">
        <v>0</v>
      </c>
      <c r="F20" s="481"/>
      <c r="G20" s="354">
        <f>D20*E20</f>
        <v>0</v>
      </c>
      <c r="H20" s="655"/>
    </row>
    <row r="21" spans="1:8" s="666" customFormat="1" ht="30" customHeight="1">
      <c r="A21" s="699">
        <v>13.1</v>
      </c>
      <c r="B21" s="654" t="s">
        <v>972</v>
      </c>
      <c r="C21" s="641" t="s">
        <v>111</v>
      </c>
      <c r="D21" s="1580">
        <v>0</v>
      </c>
      <c r="E21" s="1580">
        <v>0</v>
      </c>
      <c r="F21" s="351">
        <f>D21</f>
        <v>0</v>
      </c>
      <c r="G21" s="354">
        <f>D21*E21</f>
        <v>0</v>
      </c>
      <c r="H21" s="655"/>
    </row>
    <row r="22" spans="1:8" s="666" customFormat="1" ht="30" customHeight="1">
      <c r="A22" s="699">
        <v>13.11</v>
      </c>
      <c r="B22" s="654" t="s">
        <v>973</v>
      </c>
      <c r="C22" s="641" t="s">
        <v>111</v>
      </c>
      <c r="D22" s="1580">
        <v>0</v>
      </c>
      <c r="E22" s="1580">
        <v>0</v>
      </c>
      <c r="F22" s="351">
        <f>D22</f>
        <v>0</v>
      </c>
      <c r="G22" s="354">
        <f>D22*E22</f>
        <v>0</v>
      </c>
      <c r="H22" s="655"/>
    </row>
    <row r="23" spans="1:8" s="666" customFormat="1" ht="20.100000000000001" customHeight="1">
      <c r="A23" s="781"/>
      <c r="B23" s="720" t="s">
        <v>974</v>
      </c>
      <c r="C23" s="782"/>
      <c r="D23" s="782"/>
      <c r="E23" s="782"/>
      <c r="F23" s="782"/>
      <c r="G23" s="782"/>
      <c r="H23" s="783"/>
    </row>
    <row r="24" spans="1:8" s="666" customFormat="1" ht="30" customHeight="1">
      <c r="A24" s="699">
        <v>13.12</v>
      </c>
      <c r="B24" s="654" t="s">
        <v>975</v>
      </c>
      <c r="C24" s="641" t="s">
        <v>1014</v>
      </c>
      <c r="D24" s="1580">
        <v>0</v>
      </c>
      <c r="E24" s="1580">
        <v>0</v>
      </c>
      <c r="F24" s="481"/>
      <c r="G24" s="354">
        <f>D24*E24</f>
        <v>0</v>
      </c>
      <c r="H24" s="655"/>
    </row>
    <row r="25" spans="1:8" s="666" customFormat="1" ht="30" customHeight="1">
      <c r="A25" s="699">
        <v>13.13</v>
      </c>
      <c r="B25" s="654" t="s">
        <v>976</v>
      </c>
      <c r="C25" s="641" t="s">
        <v>669</v>
      </c>
      <c r="D25" s="1580">
        <v>0</v>
      </c>
      <c r="E25" s="1580">
        <v>0</v>
      </c>
      <c r="F25" s="481"/>
      <c r="G25" s="354">
        <f>D25*E25</f>
        <v>0</v>
      </c>
      <c r="H25" s="655"/>
    </row>
    <row r="26" spans="1:8" s="666" customFormat="1" ht="30" customHeight="1">
      <c r="A26" s="699">
        <v>13.14</v>
      </c>
      <c r="B26" s="654" t="s">
        <v>977</v>
      </c>
      <c r="C26" s="641" t="s">
        <v>669</v>
      </c>
      <c r="D26" s="1580">
        <v>0</v>
      </c>
      <c r="E26" s="1580">
        <v>0</v>
      </c>
      <c r="F26" s="481"/>
      <c r="G26" s="354">
        <f>D26*E26</f>
        <v>0</v>
      </c>
      <c r="H26" s="655"/>
    </row>
    <row r="27" spans="1:8" s="666" customFormat="1" ht="30" customHeight="1">
      <c r="A27" s="699">
        <v>13.15</v>
      </c>
      <c r="B27" s="654" t="s">
        <v>978</v>
      </c>
      <c r="C27" s="641" t="s">
        <v>111</v>
      </c>
      <c r="D27" s="1580">
        <v>0</v>
      </c>
      <c r="E27" s="1580">
        <v>0</v>
      </c>
      <c r="F27" s="351">
        <f>D27</f>
        <v>0</v>
      </c>
      <c r="G27" s="354">
        <f>D27*E27</f>
        <v>0</v>
      </c>
      <c r="H27" s="655"/>
    </row>
    <row r="28" spans="1:8" s="666" customFormat="1" ht="30" customHeight="1">
      <c r="A28" s="699">
        <v>13.16</v>
      </c>
      <c r="B28" s="654" t="s">
        <v>979</v>
      </c>
      <c r="C28" s="641" t="s">
        <v>111</v>
      </c>
      <c r="D28" s="1580">
        <v>0</v>
      </c>
      <c r="E28" s="1580">
        <v>0</v>
      </c>
      <c r="F28" s="351">
        <f>D28</f>
        <v>0</v>
      </c>
      <c r="G28" s="354">
        <f>D28*E28</f>
        <v>0</v>
      </c>
      <c r="H28" s="655"/>
    </row>
    <row r="29" spans="1:8" s="666" customFormat="1" ht="20.100000000000001" customHeight="1">
      <c r="A29" s="781"/>
      <c r="B29" s="720" t="s">
        <v>1016</v>
      </c>
      <c r="C29" s="782"/>
      <c r="D29" s="782"/>
      <c r="E29" s="782"/>
      <c r="F29" s="782"/>
      <c r="G29" s="782"/>
      <c r="H29" s="783"/>
    </row>
    <row r="30" spans="1:8" s="666" customFormat="1" ht="30" customHeight="1">
      <c r="A30" s="699">
        <v>13.17</v>
      </c>
      <c r="B30" s="654" t="s">
        <v>1017</v>
      </c>
      <c r="C30" s="641" t="s">
        <v>815</v>
      </c>
      <c r="D30" s="1580">
        <v>0</v>
      </c>
      <c r="E30" s="1580">
        <v>0</v>
      </c>
      <c r="F30" s="481"/>
      <c r="G30" s="354">
        <f>D30*E30</f>
        <v>0</v>
      </c>
      <c r="H30" s="655"/>
    </row>
    <row r="31" spans="1:8" s="666" customFormat="1" ht="30" customHeight="1">
      <c r="A31" s="699">
        <v>13.18</v>
      </c>
      <c r="B31" s="654" t="s">
        <v>1019</v>
      </c>
      <c r="C31" s="641" t="s">
        <v>669</v>
      </c>
      <c r="D31" s="1580">
        <v>0</v>
      </c>
      <c r="E31" s="1580">
        <v>0</v>
      </c>
      <c r="F31" s="481"/>
      <c r="G31" s="354">
        <f>D31*E31</f>
        <v>0</v>
      </c>
      <c r="H31" s="655"/>
    </row>
    <row r="32" spans="1:8" s="666" customFormat="1" ht="30" customHeight="1">
      <c r="A32" s="699">
        <v>13.19</v>
      </c>
      <c r="B32" s="654" t="s">
        <v>1020</v>
      </c>
      <c r="C32" s="641" t="s">
        <v>669</v>
      </c>
      <c r="D32" s="1580">
        <v>0</v>
      </c>
      <c r="E32" s="1580">
        <v>0</v>
      </c>
      <c r="F32" s="481"/>
      <c r="G32" s="354">
        <f>D32*E32</f>
        <v>0</v>
      </c>
      <c r="H32" s="655"/>
    </row>
    <row r="33" spans="1:8" s="666" customFormat="1" ht="30" customHeight="1">
      <c r="A33" s="699">
        <v>13.2</v>
      </c>
      <c r="B33" s="654" t="s">
        <v>1021</v>
      </c>
      <c r="C33" s="641" t="s">
        <v>111</v>
      </c>
      <c r="D33" s="1580">
        <v>0</v>
      </c>
      <c r="E33" s="1580">
        <v>0</v>
      </c>
      <c r="F33" s="351">
        <f>D33</f>
        <v>0</v>
      </c>
      <c r="G33" s="354">
        <f>D33*E33</f>
        <v>0</v>
      </c>
      <c r="H33" s="655"/>
    </row>
    <row r="34" spans="1:8" s="666" customFormat="1" ht="30" customHeight="1">
      <c r="A34" s="699">
        <v>13.21</v>
      </c>
      <c r="B34" s="654" t="s">
        <v>1022</v>
      </c>
      <c r="C34" s="641" t="s">
        <v>111</v>
      </c>
      <c r="D34" s="1580">
        <v>0</v>
      </c>
      <c r="E34" s="1580">
        <v>0</v>
      </c>
      <c r="F34" s="351">
        <f>D34</f>
        <v>0</v>
      </c>
      <c r="G34" s="354">
        <f>D34*E34</f>
        <v>0</v>
      </c>
      <c r="H34" s="655"/>
    </row>
    <row r="35" spans="1:8" s="666" customFormat="1" ht="20.100000000000001" customHeight="1">
      <c r="A35" s="781"/>
      <c r="B35" s="720" t="s">
        <v>290</v>
      </c>
      <c r="C35" s="782"/>
      <c r="D35" s="782"/>
      <c r="E35" s="782"/>
      <c r="F35" s="782"/>
      <c r="G35" s="782"/>
      <c r="H35" s="783"/>
    </row>
    <row r="36" spans="1:8" s="666" customFormat="1" ht="30" customHeight="1">
      <c r="A36" s="699">
        <v>13.22</v>
      </c>
      <c r="B36" s="654" t="s">
        <v>998</v>
      </c>
      <c r="C36" s="641" t="s">
        <v>111</v>
      </c>
      <c r="D36" s="1580">
        <v>0</v>
      </c>
      <c r="E36" s="1580">
        <v>0</v>
      </c>
      <c r="F36" s="351">
        <f>D36</f>
        <v>0</v>
      </c>
      <c r="G36" s="354">
        <f>D36*E36</f>
        <v>0</v>
      </c>
      <c r="H36" s="655"/>
    </row>
    <row r="37" spans="1:8" s="666" customFormat="1" ht="20.100000000000001" customHeight="1">
      <c r="A37" s="781"/>
      <c r="B37" s="720" t="s">
        <v>1023</v>
      </c>
      <c r="C37" s="782"/>
      <c r="D37" s="782"/>
      <c r="E37" s="782"/>
      <c r="F37" s="782"/>
      <c r="G37" s="782"/>
      <c r="H37" s="783"/>
    </row>
    <row r="38" spans="1:8" s="666" customFormat="1" ht="30" customHeight="1">
      <c r="A38" s="695">
        <v>13.23</v>
      </c>
      <c r="B38" s="475" t="s">
        <v>1024</v>
      </c>
      <c r="C38" s="641" t="s">
        <v>89</v>
      </c>
      <c r="D38" s="481">
        <v>1</v>
      </c>
      <c r="E38" s="1580">
        <v>0</v>
      </c>
      <c r="F38" s="481"/>
      <c r="G38" s="354">
        <f t="shared" ref="G38:G45" si="1">D38*E38</f>
        <v>0</v>
      </c>
      <c r="H38" s="655"/>
    </row>
    <row r="39" spans="1:8" s="666" customFormat="1" ht="30" customHeight="1">
      <c r="A39" s="695">
        <v>13.24</v>
      </c>
      <c r="B39" s="363" t="s">
        <v>1000</v>
      </c>
      <c r="C39" s="641" t="s">
        <v>111</v>
      </c>
      <c r="D39" s="1580">
        <v>0</v>
      </c>
      <c r="E39" s="1580">
        <v>0</v>
      </c>
      <c r="F39" s="351">
        <f>D39</f>
        <v>0</v>
      </c>
      <c r="G39" s="354">
        <f t="shared" si="1"/>
        <v>0</v>
      </c>
      <c r="H39" s="655"/>
    </row>
    <row r="40" spans="1:8" s="666" customFormat="1" ht="30" customHeight="1">
      <c r="A40" s="695">
        <v>13.25</v>
      </c>
      <c r="B40" s="784" t="s">
        <v>1001</v>
      </c>
      <c r="C40" s="641" t="s">
        <v>535</v>
      </c>
      <c r="D40" s="1580">
        <v>0</v>
      </c>
      <c r="E40" s="1580">
        <v>0</v>
      </c>
      <c r="F40" s="481"/>
      <c r="G40" s="354">
        <f t="shared" si="1"/>
        <v>0</v>
      </c>
      <c r="H40" s="655"/>
    </row>
    <row r="41" spans="1:8" s="666" customFormat="1" ht="30" customHeight="1">
      <c r="A41" s="695">
        <v>13.26</v>
      </c>
      <c r="B41" s="784" t="s">
        <v>1047</v>
      </c>
      <c r="C41" s="641" t="s">
        <v>534</v>
      </c>
      <c r="D41" s="1580">
        <v>0</v>
      </c>
      <c r="E41" s="1580">
        <v>0</v>
      </c>
      <c r="F41" s="481"/>
      <c r="G41" s="354">
        <f t="shared" si="1"/>
        <v>0</v>
      </c>
      <c r="H41" s="655"/>
    </row>
    <row r="42" spans="1:8" s="666" customFormat="1" ht="30" customHeight="1">
      <c r="A42" s="695">
        <v>13.27</v>
      </c>
      <c r="B42" s="784" t="s">
        <v>1254</v>
      </c>
      <c r="C42" s="641" t="s">
        <v>535</v>
      </c>
      <c r="D42" s="1580">
        <v>0</v>
      </c>
      <c r="E42" s="1580">
        <v>0</v>
      </c>
      <c r="F42" s="481"/>
      <c r="G42" s="354">
        <f t="shared" si="1"/>
        <v>0</v>
      </c>
      <c r="H42" s="655"/>
    </row>
    <row r="43" spans="1:8" s="666" customFormat="1" ht="30" customHeight="1">
      <c r="A43" s="695">
        <v>13.28</v>
      </c>
      <c r="B43" s="363" t="s">
        <v>1006</v>
      </c>
      <c r="C43" s="641" t="s">
        <v>111</v>
      </c>
      <c r="D43" s="1580">
        <v>0</v>
      </c>
      <c r="E43" s="1580">
        <v>0</v>
      </c>
      <c r="F43" s="351">
        <f>D43</f>
        <v>0</v>
      </c>
      <c r="G43" s="354">
        <f t="shared" si="1"/>
        <v>0</v>
      </c>
      <c r="H43" s="655"/>
    </row>
    <row r="44" spans="1:8" s="666" customFormat="1" ht="30" customHeight="1">
      <c r="A44" s="695">
        <v>13.29</v>
      </c>
      <c r="B44" s="363" t="s">
        <v>1048</v>
      </c>
      <c r="C44" s="641" t="s">
        <v>111</v>
      </c>
      <c r="D44" s="1580">
        <v>0</v>
      </c>
      <c r="E44" s="1580">
        <v>0</v>
      </c>
      <c r="F44" s="351">
        <f>D44</f>
        <v>0</v>
      </c>
      <c r="G44" s="354">
        <f t="shared" si="1"/>
        <v>0</v>
      </c>
      <c r="H44" s="655"/>
    </row>
    <row r="45" spans="1:8" s="666" customFormat="1" ht="30" customHeight="1">
      <c r="A45" s="695">
        <v>13.3</v>
      </c>
      <c r="B45" s="475" t="s">
        <v>1050</v>
      </c>
      <c r="C45" s="641" t="s">
        <v>111</v>
      </c>
      <c r="D45" s="1580">
        <v>0</v>
      </c>
      <c r="E45" s="1580">
        <v>0</v>
      </c>
      <c r="F45" s="351">
        <f>D45</f>
        <v>0</v>
      </c>
      <c r="G45" s="354">
        <f t="shared" si="1"/>
        <v>0</v>
      </c>
      <c r="H45" s="655"/>
    </row>
    <row r="46" spans="1:8" s="666" customFormat="1" ht="20.100000000000001" customHeight="1">
      <c r="A46" s="781"/>
      <c r="B46" s="720" t="s">
        <v>1003</v>
      </c>
      <c r="C46" s="782"/>
      <c r="D46" s="782"/>
      <c r="E46" s="782"/>
      <c r="F46" s="782"/>
      <c r="G46" s="782"/>
      <c r="H46" s="783"/>
    </row>
    <row r="47" spans="1:8" s="666" customFormat="1" ht="30" customHeight="1">
      <c r="A47" s="693">
        <v>13.31</v>
      </c>
      <c r="B47" s="475" t="s">
        <v>1049</v>
      </c>
      <c r="C47" s="641" t="s">
        <v>111</v>
      </c>
      <c r="D47" s="1580">
        <v>0</v>
      </c>
      <c r="E47" s="1580">
        <v>0</v>
      </c>
      <c r="F47" s="351">
        <f>D47</f>
        <v>0</v>
      </c>
      <c r="G47" s="354">
        <f>D47*E47</f>
        <v>0</v>
      </c>
      <c r="H47" s="655"/>
    </row>
    <row r="48" spans="1:8" s="666" customFormat="1" ht="20.100000000000001" customHeight="1">
      <c r="A48" s="781"/>
      <c r="B48" s="720" t="s">
        <v>1051</v>
      </c>
      <c r="C48" s="782"/>
      <c r="D48" s="782"/>
      <c r="E48" s="782"/>
      <c r="F48" s="782"/>
      <c r="G48" s="782"/>
      <c r="H48" s="783"/>
    </row>
    <row r="49" spans="1:8" s="666" customFormat="1" ht="30" customHeight="1">
      <c r="A49" s="693">
        <v>13.32</v>
      </c>
      <c r="B49" s="518" t="s">
        <v>1053</v>
      </c>
      <c r="C49" s="421" t="s">
        <v>89</v>
      </c>
      <c r="D49" s="358">
        <v>1</v>
      </c>
      <c r="E49" s="1582">
        <v>0</v>
      </c>
      <c r="F49" s="358"/>
      <c r="G49" s="360">
        <f t="shared" ref="G49:G65" si="2">D49*E49</f>
        <v>0</v>
      </c>
      <c r="H49" s="656"/>
    </row>
    <row r="50" spans="1:8" s="666" customFormat="1" ht="30" customHeight="1">
      <c r="A50" s="693">
        <v>13.33</v>
      </c>
      <c r="B50" s="518" t="s">
        <v>1054</v>
      </c>
      <c r="C50" s="421" t="s">
        <v>89</v>
      </c>
      <c r="D50" s="358">
        <v>1</v>
      </c>
      <c r="E50" s="1582">
        <v>0</v>
      </c>
      <c r="F50" s="358"/>
      <c r="G50" s="360">
        <f t="shared" si="2"/>
        <v>0</v>
      </c>
      <c r="H50" s="656"/>
    </row>
    <row r="51" spans="1:8" s="666" customFormat="1" ht="30" customHeight="1">
      <c r="A51" s="693">
        <v>13.34</v>
      </c>
      <c r="B51" s="518" t="s">
        <v>1055</v>
      </c>
      <c r="C51" s="421" t="s">
        <v>534</v>
      </c>
      <c r="D51" s="1580">
        <v>0</v>
      </c>
      <c r="E51" s="1580">
        <v>0</v>
      </c>
      <c r="F51" s="358"/>
      <c r="G51" s="360">
        <f t="shared" si="2"/>
        <v>0</v>
      </c>
      <c r="H51" s="656"/>
    </row>
    <row r="52" spans="1:8" s="666" customFormat="1" ht="30" customHeight="1">
      <c r="A52" s="693">
        <v>13.35</v>
      </c>
      <c r="B52" s="518" t="s">
        <v>1056</v>
      </c>
      <c r="C52" s="421" t="s">
        <v>534</v>
      </c>
      <c r="D52" s="1580">
        <v>0</v>
      </c>
      <c r="E52" s="1580">
        <v>0</v>
      </c>
      <c r="F52" s="358"/>
      <c r="G52" s="360">
        <f t="shared" si="2"/>
        <v>0</v>
      </c>
      <c r="H52" s="656"/>
    </row>
    <row r="53" spans="1:8" s="666" customFormat="1" ht="30" customHeight="1">
      <c r="A53" s="693">
        <v>13.36</v>
      </c>
      <c r="B53" s="518" t="s">
        <v>1057</v>
      </c>
      <c r="C53" s="421" t="s">
        <v>534</v>
      </c>
      <c r="D53" s="1580">
        <v>0</v>
      </c>
      <c r="E53" s="1580">
        <v>0</v>
      </c>
      <c r="F53" s="358"/>
      <c r="G53" s="360">
        <f t="shared" si="2"/>
        <v>0</v>
      </c>
      <c r="H53" s="656"/>
    </row>
    <row r="54" spans="1:8" s="666" customFormat="1" ht="30" customHeight="1">
      <c r="A54" s="693">
        <v>13.37</v>
      </c>
      <c r="B54" s="518" t="s">
        <v>1058</v>
      </c>
      <c r="C54" s="421" t="s">
        <v>534</v>
      </c>
      <c r="D54" s="1580">
        <v>0</v>
      </c>
      <c r="E54" s="1580">
        <v>0</v>
      </c>
      <c r="F54" s="358"/>
      <c r="G54" s="360">
        <f t="shared" si="2"/>
        <v>0</v>
      </c>
      <c r="H54" s="656"/>
    </row>
    <row r="55" spans="1:8" s="666" customFormat="1" ht="30" customHeight="1">
      <c r="A55" s="693">
        <v>13.38</v>
      </c>
      <c r="B55" s="518" t="s">
        <v>1059</v>
      </c>
      <c r="C55" s="421" t="s">
        <v>534</v>
      </c>
      <c r="D55" s="1580">
        <v>0</v>
      </c>
      <c r="E55" s="1580">
        <v>0</v>
      </c>
      <c r="F55" s="358"/>
      <c r="G55" s="360">
        <f t="shared" si="2"/>
        <v>0</v>
      </c>
      <c r="H55" s="656"/>
    </row>
    <row r="56" spans="1:8" s="666" customFormat="1" ht="30" customHeight="1">
      <c r="A56" s="695">
        <v>13.39</v>
      </c>
      <c r="B56" s="518" t="s">
        <v>1060</v>
      </c>
      <c r="C56" s="421" t="s">
        <v>534</v>
      </c>
      <c r="D56" s="1580">
        <v>0</v>
      </c>
      <c r="E56" s="1580">
        <v>0</v>
      </c>
      <c r="F56" s="358"/>
      <c r="G56" s="360">
        <f t="shared" si="2"/>
        <v>0</v>
      </c>
      <c r="H56" s="656"/>
    </row>
    <row r="57" spans="1:8" s="666" customFormat="1" ht="30" customHeight="1">
      <c r="A57" s="695">
        <v>13.4</v>
      </c>
      <c r="B57" s="518" t="s">
        <v>1061</v>
      </c>
      <c r="C57" s="421" t="s">
        <v>534</v>
      </c>
      <c r="D57" s="1580">
        <v>0</v>
      </c>
      <c r="E57" s="1580">
        <v>0</v>
      </c>
      <c r="F57" s="358"/>
      <c r="G57" s="360">
        <f t="shared" si="2"/>
        <v>0</v>
      </c>
      <c r="H57" s="656"/>
    </row>
    <row r="58" spans="1:8" s="666" customFormat="1" ht="30" customHeight="1">
      <c r="A58" s="693">
        <v>13.41</v>
      </c>
      <c r="B58" s="518" t="s">
        <v>1062</v>
      </c>
      <c r="C58" s="421" t="s">
        <v>534</v>
      </c>
      <c r="D58" s="1580">
        <v>0</v>
      </c>
      <c r="E58" s="1580">
        <v>0</v>
      </c>
      <c r="F58" s="358"/>
      <c r="G58" s="360">
        <f t="shared" si="2"/>
        <v>0</v>
      </c>
      <c r="H58" s="656"/>
    </row>
    <row r="59" spans="1:8" s="785" customFormat="1" ht="30" customHeight="1">
      <c r="A59" s="693">
        <v>13.42</v>
      </c>
      <c r="B59" s="518" t="s">
        <v>1063</v>
      </c>
      <c r="C59" s="421" t="s">
        <v>534</v>
      </c>
      <c r="D59" s="1580">
        <v>0</v>
      </c>
      <c r="E59" s="1580">
        <v>0</v>
      </c>
      <c r="F59" s="358"/>
      <c r="G59" s="360">
        <f t="shared" si="2"/>
        <v>0</v>
      </c>
      <c r="H59" s="656"/>
    </row>
    <row r="60" spans="1:8" s="785" customFormat="1" ht="30" customHeight="1">
      <c r="A60" s="693">
        <v>13.43</v>
      </c>
      <c r="B60" s="363" t="s">
        <v>1064</v>
      </c>
      <c r="C60" s="421" t="s">
        <v>111</v>
      </c>
      <c r="D60" s="1580">
        <v>0</v>
      </c>
      <c r="E60" s="1580">
        <v>0</v>
      </c>
      <c r="F60" s="357">
        <f t="shared" ref="F60:F65" si="3">D60</f>
        <v>0</v>
      </c>
      <c r="G60" s="360">
        <f t="shared" si="2"/>
        <v>0</v>
      </c>
      <c r="H60" s="656"/>
    </row>
    <row r="61" spans="1:8" s="785" customFormat="1" ht="30" customHeight="1">
      <c r="A61" s="693">
        <v>13.44</v>
      </c>
      <c r="B61" s="475" t="s">
        <v>36</v>
      </c>
      <c r="C61" s="421" t="s">
        <v>111</v>
      </c>
      <c r="D61" s="1580">
        <v>0</v>
      </c>
      <c r="E61" s="1580">
        <v>0</v>
      </c>
      <c r="F61" s="357">
        <f t="shared" si="3"/>
        <v>0</v>
      </c>
      <c r="G61" s="360">
        <f t="shared" si="2"/>
        <v>0</v>
      </c>
      <c r="H61" s="656"/>
    </row>
    <row r="62" spans="1:8" s="785" customFormat="1" ht="30" customHeight="1">
      <c r="A62" s="693">
        <v>13.45</v>
      </c>
      <c r="B62" s="363" t="s">
        <v>858</v>
      </c>
      <c r="C62" s="421" t="s">
        <v>111</v>
      </c>
      <c r="D62" s="1580">
        <v>0</v>
      </c>
      <c r="E62" s="1580">
        <v>0</v>
      </c>
      <c r="F62" s="357">
        <f t="shared" si="3"/>
        <v>0</v>
      </c>
      <c r="G62" s="360">
        <f t="shared" si="2"/>
        <v>0</v>
      </c>
      <c r="H62" s="656"/>
    </row>
    <row r="63" spans="1:8" s="785" customFormat="1" ht="30" customHeight="1">
      <c r="A63" s="693">
        <v>13.46</v>
      </c>
      <c r="B63" s="363" t="s">
        <v>251</v>
      </c>
      <c r="C63" s="421" t="s">
        <v>111</v>
      </c>
      <c r="D63" s="1580">
        <v>0</v>
      </c>
      <c r="E63" s="1580">
        <v>0</v>
      </c>
      <c r="F63" s="357">
        <f t="shared" si="3"/>
        <v>0</v>
      </c>
      <c r="G63" s="360">
        <f t="shared" si="2"/>
        <v>0</v>
      </c>
      <c r="H63" s="656"/>
    </row>
    <row r="64" spans="1:8" s="785" customFormat="1" ht="30" customHeight="1">
      <c r="A64" s="693">
        <v>13.47</v>
      </c>
      <c r="B64" s="363" t="s">
        <v>1067</v>
      </c>
      <c r="C64" s="421" t="s">
        <v>111</v>
      </c>
      <c r="D64" s="1580">
        <v>0</v>
      </c>
      <c r="E64" s="1580">
        <v>0</v>
      </c>
      <c r="F64" s="357">
        <f t="shared" si="3"/>
        <v>0</v>
      </c>
      <c r="G64" s="360">
        <f t="shared" si="2"/>
        <v>0</v>
      </c>
      <c r="H64" s="656"/>
    </row>
    <row r="65" spans="1:14" s="786" customFormat="1" ht="30" customHeight="1">
      <c r="A65" s="693">
        <v>13.48</v>
      </c>
      <c r="B65" s="363" t="s">
        <v>1068</v>
      </c>
      <c r="C65" s="421" t="s">
        <v>111</v>
      </c>
      <c r="D65" s="1580">
        <v>0</v>
      </c>
      <c r="E65" s="1580">
        <v>0</v>
      </c>
      <c r="F65" s="357">
        <f t="shared" si="3"/>
        <v>0</v>
      </c>
      <c r="G65" s="360">
        <f t="shared" si="2"/>
        <v>0</v>
      </c>
      <c r="H65" s="656"/>
    </row>
    <row r="66" spans="1:14" s="786" customFormat="1" ht="20.100000000000001" customHeight="1">
      <c r="A66" s="781"/>
      <c r="B66" s="720" t="s">
        <v>1069</v>
      </c>
      <c r="C66" s="782"/>
      <c r="D66" s="782"/>
      <c r="E66" s="782"/>
      <c r="F66" s="782"/>
      <c r="G66" s="782"/>
      <c r="H66" s="783"/>
    </row>
    <row r="67" spans="1:14" s="786" customFormat="1" ht="30" customHeight="1">
      <c r="A67" s="695">
        <v>13.49</v>
      </c>
      <c r="B67" s="518" t="s">
        <v>1070</v>
      </c>
      <c r="C67" s="358" t="s">
        <v>676</v>
      </c>
      <c r="D67" s="1580">
        <v>0</v>
      </c>
      <c r="E67" s="1580">
        <v>0</v>
      </c>
      <c r="F67" s="358"/>
      <c r="G67" s="360">
        <f>D67*E67</f>
        <v>0</v>
      </c>
      <c r="H67" s="656"/>
      <c r="I67" s="6"/>
      <c r="J67" s="6"/>
      <c r="K67" s="6"/>
      <c r="L67" s="6"/>
      <c r="M67" s="6"/>
      <c r="N67" s="6"/>
    </row>
    <row r="68" spans="1:14" s="785" customFormat="1" ht="30" customHeight="1">
      <c r="A68" s="695">
        <v>13.5</v>
      </c>
      <c r="B68" s="518" t="s">
        <v>1071</v>
      </c>
      <c r="C68" s="358" t="s">
        <v>111</v>
      </c>
      <c r="D68" s="1580">
        <v>0</v>
      </c>
      <c r="E68" s="1580">
        <v>0</v>
      </c>
      <c r="F68" s="357">
        <f>D68</f>
        <v>0</v>
      </c>
      <c r="G68" s="360">
        <f>D68*E68</f>
        <v>0</v>
      </c>
      <c r="H68" s="656"/>
    </row>
    <row r="69" spans="1:14" s="232" customFormat="1" ht="30" customHeight="1">
      <c r="A69" s="695">
        <v>13.51</v>
      </c>
      <c r="B69" s="363" t="s">
        <v>1064</v>
      </c>
      <c r="C69" s="421" t="s">
        <v>111</v>
      </c>
      <c r="D69" s="1580">
        <v>0</v>
      </c>
      <c r="E69" s="1580">
        <v>0</v>
      </c>
      <c r="F69" s="357">
        <f>D69</f>
        <v>0</v>
      </c>
      <c r="G69" s="360">
        <f>D69*E69</f>
        <v>0</v>
      </c>
      <c r="H69" s="656"/>
    </row>
    <row r="70" spans="1:14" s="786" customFormat="1" ht="20.100000000000001" customHeight="1">
      <c r="A70" s="781"/>
      <c r="B70" s="720" t="s">
        <v>1142</v>
      </c>
      <c r="C70" s="782"/>
      <c r="D70" s="782"/>
      <c r="E70" s="782"/>
      <c r="F70" s="782"/>
      <c r="G70" s="782"/>
      <c r="H70" s="783"/>
    </row>
    <row r="71" spans="1:14" s="786" customFormat="1" ht="30" customHeight="1">
      <c r="A71" s="787">
        <v>13.52</v>
      </c>
      <c r="B71" s="475" t="s">
        <v>1143</v>
      </c>
      <c r="C71" s="421" t="s">
        <v>534</v>
      </c>
      <c r="D71" s="1582">
        <v>0</v>
      </c>
      <c r="E71" s="1582">
        <v>0</v>
      </c>
      <c r="F71" s="358"/>
      <c r="G71" s="360">
        <f>D71*E71</f>
        <v>0</v>
      </c>
      <c r="H71" s="656"/>
      <c r="I71" s="6"/>
      <c r="J71" s="6"/>
      <c r="K71" s="6"/>
      <c r="L71" s="6"/>
      <c r="M71" s="6"/>
      <c r="N71" s="6"/>
    </row>
    <row r="72" spans="1:14" s="786" customFormat="1" ht="20.100000000000001" customHeight="1">
      <c r="A72" s="781"/>
      <c r="B72" s="720" t="s">
        <v>1147</v>
      </c>
      <c r="C72" s="782"/>
      <c r="D72" s="782"/>
      <c r="E72" s="782"/>
      <c r="F72" s="782"/>
      <c r="G72" s="782"/>
      <c r="H72" s="783"/>
    </row>
    <row r="73" spans="1:14" s="785" customFormat="1" ht="30" customHeight="1">
      <c r="A73" s="787">
        <v>13.53</v>
      </c>
      <c r="B73" s="475" t="s">
        <v>1144</v>
      </c>
      <c r="C73" s="421" t="s">
        <v>1145</v>
      </c>
      <c r="D73" s="1582">
        <v>0</v>
      </c>
      <c r="E73" s="1582">
        <v>0</v>
      </c>
      <c r="F73" s="358"/>
      <c r="G73" s="360">
        <f>D73*E73</f>
        <v>0</v>
      </c>
      <c r="H73" s="656"/>
    </row>
    <row r="74" spans="1:14" s="785" customFormat="1" ht="30" customHeight="1">
      <c r="A74" s="787">
        <v>13.54</v>
      </c>
      <c r="B74" s="475" t="s">
        <v>1146</v>
      </c>
      <c r="C74" s="421" t="s">
        <v>111</v>
      </c>
      <c r="D74" s="1582">
        <v>0</v>
      </c>
      <c r="E74" s="1582">
        <v>0</v>
      </c>
      <c r="F74" s="357">
        <f>D74</f>
        <v>0</v>
      </c>
      <c r="G74" s="360">
        <f>D74*E74</f>
        <v>0</v>
      </c>
      <c r="H74" s="656"/>
    </row>
    <row r="75" spans="1:14" s="232" customFormat="1" ht="20.100000000000001" customHeight="1">
      <c r="A75" s="781"/>
      <c r="B75" s="720" t="s">
        <v>930</v>
      </c>
      <c r="C75" s="782"/>
      <c r="D75" s="782"/>
      <c r="E75" s="782"/>
      <c r="F75" s="782"/>
      <c r="G75" s="782"/>
      <c r="H75" s="783"/>
    </row>
    <row r="76" spans="1:14" s="232" customFormat="1" ht="30" customHeight="1">
      <c r="A76" s="424">
        <v>13.55</v>
      </c>
      <c r="B76" s="788" t="s">
        <v>294</v>
      </c>
      <c r="C76" s="421" t="s">
        <v>677</v>
      </c>
      <c r="D76" s="1580">
        <v>0</v>
      </c>
      <c r="E76" s="1580">
        <v>0</v>
      </c>
      <c r="F76" s="358"/>
      <c r="G76" s="360">
        <f>D76*E76</f>
        <v>0</v>
      </c>
      <c r="H76" s="656"/>
    </row>
    <row r="77" spans="1:14" ht="20.100000000000001" customHeight="1" thickBot="1">
      <c r="A77" s="1982" t="s">
        <v>420</v>
      </c>
      <c r="B77" s="1983"/>
      <c r="C77" s="1983"/>
      <c r="D77" s="1983"/>
      <c r="E77" s="1984"/>
      <c r="F77" s="729">
        <f>SUM(F12:F76)</f>
        <v>0</v>
      </c>
      <c r="G77" s="392">
        <f>SUM(G11:G16,G18:G22,G24:G28,G30:G34,G36:G36,G38:G45,G47,G49:G65,G67:G76)</f>
        <v>0</v>
      </c>
      <c r="H77" s="789"/>
    </row>
    <row r="78" spans="1:14">
      <c r="B78" s="790"/>
    </row>
  </sheetData>
  <mergeCells count="10">
    <mergeCell ref="A77:E77"/>
    <mergeCell ref="A4:B4"/>
    <mergeCell ref="C4:F4"/>
    <mergeCell ref="G4:H4"/>
    <mergeCell ref="A5:B5"/>
    <mergeCell ref="C5:F5"/>
    <mergeCell ref="G5:H5"/>
    <mergeCell ref="A6:B6"/>
    <mergeCell ref="C6:F6"/>
    <mergeCell ref="G6:H6"/>
  </mergeCells>
  <phoneticPr fontId="0" type="noConversion"/>
  <printOptions horizontalCentered="1"/>
  <pageMargins left="0.75" right="0.75" top="1" bottom="1" header="0.5" footer="0.5"/>
  <pageSetup scale="55" fitToHeight="0" orientation="landscape" r:id="rId1"/>
  <headerFooter alignWithMargins="0">
    <oddHeader>&amp;C&amp;"Arial,Bold"&amp;12&amp;UProject Activity 13: Structures- Medium Span Concrete</oddHeader>
    <oddFooter>&amp;L&amp;F
&amp;A&amp;CPage &amp;P of &amp;N&amp;R&amp;D</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H83"/>
  <sheetViews>
    <sheetView showRuler="0" view="pageBreakPreview" zoomScaleNormal="100" zoomScaleSheetLayoutView="85" workbookViewId="0"/>
  </sheetViews>
  <sheetFormatPr defaultRowHeight="13.2"/>
  <cols>
    <col min="1" max="1" width="6.33203125" style="2" customWidth="1"/>
    <col min="2" max="2" width="50.6640625" style="2" customWidth="1"/>
    <col min="3" max="3" width="12.6640625" style="2" customWidth="1"/>
    <col min="4" max="4" width="12.6640625" style="16" customWidth="1"/>
    <col min="5" max="5" width="12.6640625" style="2" customWidth="1"/>
    <col min="6" max="6" width="12.6640625" style="234" customWidth="1"/>
    <col min="7" max="7" width="12.6640625" style="2" customWidth="1"/>
    <col min="8" max="8" width="100.6640625" style="2" customWidth="1"/>
    <col min="9" max="9" width="6.5546875" customWidth="1"/>
  </cols>
  <sheetData>
    <row r="1" spans="1:8" s="314" customFormat="1" ht="20.100000000000001" customHeight="1">
      <c r="A1" s="741" t="s">
        <v>641</v>
      </c>
      <c r="B1" s="742"/>
      <c r="C1" s="742"/>
      <c r="D1" s="755"/>
      <c r="E1" s="742"/>
      <c r="F1" s="742"/>
      <c r="G1" s="742"/>
      <c r="H1" s="1339" t="str">
        <f>'Project Information'!$B$3</f>
        <v>Enter project name &amp; description</v>
      </c>
    </row>
    <row r="2" spans="1:8" s="314" customFormat="1" ht="20.100000000000001" customHeight="1">
      <c r="A2" s="741" t="s">
        <v>283</v>
      </c>
      <c r="B2" s="742"/>
      <c r="C2" s="742"/>
      <c r="D2" s="755"/>
      <c r="E2" s="742"/>
      <c r="F2" s="742"/>
      <c r="G2" s="742"/>
      <c r="H2" s="1339" t="str">
        <f>'Project Information'!$B$1</f>
        <v>999999-1-32-01</v>
      </c>
    </row>
    <row r="3" spans="1:8" s="361" customFormat="1" ht="14.4" thickBot="1">
      <c r="A3" s="472"/>
      <c r="B3" s="473"/>
      <c r="C3" s="474"/>
      <c r="D3" s="474"/>
      <c r="E3" s="474"/>
      <c r="F3" s="474"/>
      <c r="G3" s="474"/>
      <c r="H3" s="474"/>
    </row>
    <row r="4" spans="1:8" s="361" customFormat="1" ht="28.5" customHeight="1" thickBot="1">
      <c r="A4" s="1887" t="s">
        <v>1583</v>
      </c>
      <c r="B4" s="1888"/>
      <c r="C4" s="1889" t="s">
        <v>1584</v>
      </c>
      <c r="D4" s="1889"/>
      <c r="E4" s="1889"/>
      <c r="F4" s="1889"/>
      <c r="G4" s="2008" t="s">
        <v>1585</v>
      </c>
      <c r="H4" s="2036"/>
    </row>
    <row r="5" spans="1:8" s="361" customFormat="1" ht="28.5" customHeight="1">
      <c r="A5" s="1890" t="s">
        <v>1587</v>
      </c>
      <c r="B5" s="1891"/>
      <c r="C5" s="1892"/>
      <c r="D5" s="1892"/>
      <c r="E5" s="1892"/>
      <c r="F5" s="1892"/>
      <c r="G5" s="2011"/>
      <c r="H5" s="2038"/>
    </row>
    <row r="6" spans="1:8" s="361" customFormat="1" ht="28.5" customHeight="1" thickBot="1">
      <c r="A6" s="1893" t="s">
        <v>1586</v>
      </c>
      <c r="B6" s="1894"/>
      <c r="C6" s="1866"/>
      <c r="D6" s="1866"/>
      <c r="E6" s="1866"/>
      <c r="F6" s="1866"/>
      <c r="G6" s="2014"/>
      <c r="H6" s="2040"/>
    </row>
    <row r="7" spans="1:8" s="361" customFormat="1" ht="15.6">
      <c r="A7" s="1373" t="s">
        <v>1620</v>
      </c>
      <c r="B7" s="414"/>
    </row>
    <row r="8" spans="1:8" s="361" customFormat="1" ht="15" customHeight="1" thickBot="1">
      <c r="A8" s="1373"/>
      <c r="B8" s="414"/>
    </row>
    <row r="9" spans="1:8" s="12" customFormat="1" ht="48" customHeight="1">
      <c r="A9" s="614" t="s">
        <v>82</v>
      </c>
      <c r="B9" s="616" t="s">
        <v>211</v>
      </c>
      <c r="C9" s="616" t="s">
        <v>191</v>
      </c>
      <c r="D9" s="615" t="s">
        <v>48</v>
      </c>
      <c r="E9" s="615" t="s">
        <v>776</v>
      </c>
      <c r="F9" s="615" t="s">
        <v>185</v>
      </c>
      <c r="G9" s="615" t="s">
        <v>114</v>
      </c>
      <c r="H9" s="617" t="s">
        <v>184</v>
      </c>
    </row>
    <row r="10" spans="1:8" s="12" customFormat="1" ht="20.100000000000001" customHeight="1">
      <c r="A10" s="766"/>
      <c r="B10" s="753" t="s">
        <v>963</v>
      </c>
      <c r="C10" s="767"/>
      <c r="D10" s="767"/>
      <c r="E10" s="767"/>
      <c r="F10" s="767"/>
      <c r="G10" s="767"/>
      <c r="H10" s="768"/>
    </row>
    <row r="11" spans="1:8" s="12" customFormat="1" ht="30" customHeight="1">
      <c r="A11" s="748">
        <v>14.1</v>
      </c>
      <c r="B11" s="746" t="s">
        <v>964</v>
      </c>
      <c r="C11" s="497" t="s">
        <v>89</v>
      </c>
      <c r="D11" s="595">
        <v>1</v>
      </c>
      <c r="E11" s="1609">
        <v>0</v>
      </c>
      <c r="F11" s="584"/>
      <c r="G11" s="595">
        <f t="shared" ref="G11:G16" si="0">E11*D11</f>
        <v>0</v>
      </c>
      <c r="H11" s="747"/>
    </row>
    <row r="12" spans="1:8" s="12" customFormat="1" ht="30" customHeight="1">
      <c r="A12" s="748">
        <v>14.2</v>
      </c>
      <c r="B12" s="746" t="s">
        <v>965</v>
      </c>
      <c r="C12" s="497" t="s">
        <v>534</v>
      </c>
      <c r="D12" s="1609">
        <v>0</v>
      </c>
      <c r="E12" s="1609">
        <v>0</v>
      </c>
      <c r="F12" s="584"/>
      <c r="G12" s="595">
        <f t="shared" si="0"/>
        <v>0</v>
      </c>
      <c r="H12" s="747"/>
    </row>
    <row r="13" spans="1:8" s="12" customFormat="1" ht="30" customHeight="1">
      <c r="A13" s="748">
        <v>14.3</v>
      </c>
      <c r="B13" s="746" t="s">
        <v>966</v>
      </c>
      <c r="C13" s="497" t="s">
        <v>111</v>
      </c>
      <c r="D13" s="1609">
        <v>0</v>
      </c>
      <c r="E13" s="1609">
        <v>0</v>
      </c>
      <c r="F13" s="584">
        <f>D13</f>
        <v>0</v>
      </c>
      <c r="G13" s="595">
        <f t="shared" si="0"/>
        <v>0</v>
      </c>
      <c r="H13" s="747"/>
    </row>
    <row r="14" spans="1:8" s="12" customFormat="1" ht="30" customHeight="1">
      <c r="A14" s="748">
        <v>14.4</v>
      </c>
      <c r="B14" s="746" t="s">
        <v>962</v>
      </c>
      <c r="C14" s="497" t="s">
        <v>111</v>
      </c>
      <c r="D14" s="1609">
        <v>0</v>
      </c>
      <c r="E14" s="1609">
        <v>0</v>
      </c>
      <c r="F14" s="584">
        <f>D14</f>
        <v>0</v>
      </c>
      <c r="G14" s="595">
        <f t="shared" si="0"/>
        <v>0</v>
      </c>
      <c r="H14" s="747"/>
    </row>
    <row r="15" spans="1:8" s="12" customFormat="1" ht="30" customHeight="1">
      <c r="A15" s="748">
        <v>14.5</v>
      </c>
      <c r="B15" s="746" t="s">
        <v>967</v>
      </c>
      <c r="C15" s="497" t="s">
        <v>111</v>
      </c>
      <c r="D15" s="1609">
        <v>0</v>
      </c>
      <c r="E15" s="1609">
        <v>0</v>
      </c>
      <c r="F15" s="584">
        <f>D15</f>
        <v>0</v>
      </c>
      <c r="G15" s="595">
        <f t="shared" si="0"/>
        <v>0</v>
      </c>
      <c r="H15" s="747"/>
    </row>
    <row r="16" spans="1:8" s="12" customFormat="1" ht="30" customHeight="1">
      <c r="A16" s="748">
        <v>14.6</v>
      </c>
      <c r="B16" s="746" t="s">
        <v>968</v>
      </c>
      <c r="C16" s="497" t="s">
        <v>111</v>
      </c>
      <c r="D16" s="1609">
        <v>0</v>
      </c>
      <c r="E16" s="1609">
        <v>0</v>
      </c>
      <c r="F16" s="584">
        <f>D16</f>
        <v>0</v>
      </c>
      <c r="G16" s="595">
        <f t="shared" si="0"/>
        <v>0</v>
      </c>
      <c r="H16" s="747"/>
    </row>
    <row r="17" spans="1:8" s="12" customFormat="1" ht="20.100000000000001" customHeight="1">
      <c r="A17" s="743"/>
      <c r="B17" s="753" t="s">
        <v>969</v>
      </c>
      <c r="C17" s="744"/>
      <c r="D17" s="744"/>
      <c r="E17" s="744"/>
      <c r="F17" s="744"/>
      <c r="G17" s="744"/>
      <c r="H17" s="745"/>
    </row>
    <row r="18" spans="1:8" s="12" customFormat="1" ht="30" customHeight="1">
      <c r="A18" s="748">
        <v>14.7</v>
      </c>
      <c r="B18" s="746" t="s">
        <v>970</v>
      </c>
      <c r="C18" s="591" t="s">
        <v>1014</v>
      </c>
      <c r="D18" s="1609">
        <v>0</v>
      </c>
      <c r="E18" s="1609">
        <v>0</v>
      </c>
      <c r="F18" s="584"/>
      <c r="G18" s="595">
        <f>E18*D18</f>
        <v>0</v>
      </c>
      <c r="H18" s="747"/>
    </row>
    <row r="19" spans="1:8" s="12" customFormat="1" ht="30" customHeight="1">
      <c r="A19" s="748">
        <v>14.8</v>
      </c>
      <c r="B19" s="746" t="s">
        <v>1013</v>
      </c>
      <c r="C19" s="591" t="s">
        <v>1014</v>
      </c>
      <c r="D19" s="1609">
        <v>0</v>
      </c>
      <c r="E19" s="1609">
        <v>0</v>
      </c>
      <c r="F19" s="584"/>
      <c r="G19" s="595">
        <f>E19*D19</f>
        <v>0</v>
      </c>
      <c r="H19" s="747"/>
    </row>
    <row r="20" spans="1:8" s="12" customFormat="1" ht="30" customHeight="1">
      <c r="A20" s="748">
        <v>14.9</v>
      </c>
      <c r="B20" s="746" t="s">
        <v>971</v>
      </c>
      <c r="C20" s="591" t="s">
        <v>669</v>
      </c>
      <c r="D20" s="1609">
        <v>0</v>
      </c>
      <c r="E20" s="1609">
        <v>0</v>
      </c>
      <c r="F20" s="584"/>
      <c r="G20" s="595">
        <f>E20*D20</f>
        <v>0</v>
      </c>
      <c r="H20" s="747"/>
    </row>
    <row r="21" spans="1:8" s="12" customFormat="1" ht="30" customHeight="1">
      <c r="A21" s="749">
        <v>14.1</v>
      </c>
      <c r="B21" s="746" t="s">
        <v>972</v>
      </c>
      <c r="C21" s="497" t="s">
        <v>111</v>
      </c>
      <c r="D21" s="1609">
        <v>0</v>
      </c>
      <c r="E21" s="1609">
        <v>0</v>
      </c>
      <c r="F21" s="584">
        <f>D21</f>
        <v>0</v>
      </c>
      <c r="G21" s="595">
        <f>E21*D21</f>
        <v>0</v>
      </c>
      <c r="H21" s="747"/>
    </row>
    <row r="22" spans="1:8" s="12" customFormat="1" ht="30" customHeight="1">
      <c r="A22" s="749">
        <v>14.11</v>
      </c>
      <c r="B22" s="746" t="s">
        <v>973</v>
      </c>
      <c r="C22" s="497" t="s">
        <v>111</v>
      </c>
      <c r="D22" s="1609">
        <v>0</v>
      </c>
      <c r="E22" s="1609">
        <v>0</v>
      </c>
      <c r="F22" s="584">
        <f>D22</f>
        <v>0</v>
      </c>
      <c r="G22" s="595">
        <f>E22*D22</f>
        <v>0</v>
      </c>
      <c r="H22" s="747"/>
    </row>
    <row r="23" spans="1:8" s="12" customFormat="1" ht="20.100000000000001" customHeight="1">
      <c r="A23" s="743"/>
      <c r="B23" s="753" t="s">
        <v>974</v>
      </c>
      <c r="C23" s="744"/>
      <c r="D23" s="744"/>
      <c r="E23" s="744"/>
      <c r="F23" s="744"/>
      <c r="G23" s="744"/>
      <c r="H23" s="745"/>
    </row>
    <row r="24" spans="1:8" s="12" customFormat="1" ht="30" customHeight="1">
      <c r="A24" s="749">
        <v>14.12</v>
      </c>
      <c r="B24" s="746" t="s">
        <v>975</v>
      </c>
      <c r="C24" s="497" t="s">
        <v>1015</v>
      </c>
      <c r="D24" s="1609">
        <v>0</v>
      </c>
      <c r="E24" s="1609">
        <v>0</v>
      </c>
      <c r="F24" s="584"/>
      <c r="G24" s="595">
        <f>E24*D24</f>
        <v>0</v>
      </c>
      <c r="H24" s="747"/>
    </row>
    <row r="25" spans="1:8" s="12" customFormat="1" ht="30" customHeight="1">
      <c r="A25" s="749">
        <v>14.13</v>
      </c>
      <c r="B25" s="746" t="s">
        <v>976</v>
      </c>
      <c r="C25" s="497" t="s">
        <v>1009</v>
      </c>
      <c r="D25" s="1609">
        <v>0</v>
      </c>
      <c r="E25" s="1609">
        <v>0</v>
      </c>
      <c r="F25" s="584"/>
      <c r="G25" s="595">
        <f>E25*D25</f>
        <v>0</v>
      </c>
      <c r="H25" s="747"/>
    </row>
    <row r="26" spans="1:8" s="12" customFormat="1" ht="30" customHeight="1">
      <c r="A26" s="749">
        <v>14.14</v>
      </c>
      <c r="B26" s="746" t="s">
        <v>977</v>
      </c>
      <c r="C26" s="497" t="s">
        <v>1009</v>
      </c>
      <c r="D26" s="1609">
        <v>0</v>
      </c>
      <c r="E26" s="1609">
        <v>0</v>
      </c>
      <c r="F26" s="584"/>
      <c r="G26" s="595">
        <f>E26*D26</f>
        <v>0</v>
      </c>
      <c r="H26" s="747"/>
    </row>
    <row r="27" spans="1:8" s="12" customFormat="1" ht="30" customHeight="1">
      <c r="A27" s="749">
        <v>14.15</v>
      </c>
      <c r="B27" s="746" t="s">
        <v>978</v>
      </c>
      <c r="C27" s="497" t="s">
        <v>111</v>
      </c>
      <c r="D27" s="1609">
        <v>0</v>
      </c>
      <c r="E27" s="1609">
        <v>0</v>
      </c>
      <c r="F27" s="584">
        <f>D27</f>
        <v>0</v>
      </c>
      <c r="G27" s="595">
        <f>E27*D27</f>
        <v>0</v>
      </c>
      <c r="H27" s="747"/>
    </row>
    <row r="28" spans="1:8" s="12" customFormat="1" ht="30" customHeight="1">
      <c r="A28" s="749">
        <v>14.16</v>
      </c>
      <c r="B28" s="746" t="s">
        <v>979</v>
      </c>
      <c r="C28" s="497" t="s">
        <v>111</v>
      </c>
      <c r="D28" s="1609">
        <v>0</v>
      </c>
      <c r="E28" s="1609">
        <v>0</v>
      </c>
      <c r="F28" s="584">
        <f>D28</f>
        <v>0</v>
      </c>
      <c r="G28" s="595">
        <f>E28*D28</f>
        <v>0</v>
      </c>
      <c r="H28" s="747"/>
    </row>
    <row r="29" spans="1:8" s="12" customFormat="1" ht="20.100000000000001" customHeight="1">
      <c r="A29" s="743"/>
      <c r="B29" s="753" t="s">
        <v>1016</v>
      </c>
      <c r="C29" s="759"/>
      <c r="D29" s="759"/>
      <c r="E29" s="759"/>
      <c r="F29" s="759"/>
      <c r="G29" s="759"/>
      <c r="H29" s="760"/>
    </row>
    <row r="30" spans="1:8" s="12" customFormat="1" ht="30" customHeight="1">
      <c r="A30" s="749">
        <v>14.17</v>
      </c>
      <c r="B30" s="746" t="s">
        <v>1017</v>
      </c>
      <c r="C30" s="497" t="s">
        <v>1018</v>
      </c>
      <c r="D30" s="1609">
        <v>0</v>
      </c>
      <c r="E30" s="1609">
        <v>0</v>
      </c>
      <c r="F30" s="584"/>
      <c r="G30" s="595">
        <f>E30*D30</f>
        <v>0</v>
      </c>
      <c r="H30" s="747"/>
    </row>
    <row r="31" spans="1:8" s="12" customFormat="1" ht="30" customHeight="1">
      <c r="A31" s="749">
        <v>14.18</v>
      </c>
      <c r="B31" s="746" t="s">
        <v>1019</v>
      </c>
      <c r="C31" s="497" t="s">
        <v>1009</v>
      </c>
      <c r="D31" s="1609">
        <v>0</v>
      </c>
      <c r="E31" s="1609">
        <v>0</v>
      </c>
      <c r="F31" s="584"/>
      <c r="G31" s="595">
        <f>E31*D31</f>
        <v>0</v>
      </c>
      <c r="H31" s="747"/>
    </row>
    <row r="32" spans="1:8" s="12" customFormat="1" ht="30" customHeight="1">
      <c r="A32" s="749">
        <v>14.19</v>
      </c>
      <c r="B32" s="746" t="s">
        <v>1020</v>
      </c>
      <c r="C32" s="497" t="s">
        <v>1009</v>
      </c>
      <c r="D32" s="1609">
        <v>0</v>
      </c>
      <c r="E32" s="1609">
        <v>0</v>
      </c>
      <c r="F32" s="584"/>
      <c r="G32" s="595">
        <f>E32*D32</f>
        <v>0</v>
      </c>
      <c r="H32" s="747"/>
    </row>
    <row r="33" spans="1:8" s="12" customFormat="1" ht="30" customHeight="1">
      <c r="A33" s="749">
        <v>14.2</v>
      </c>
      <c r="B33" s="746" t="s">
        <v>1021</v>
      </c>
      <c r="C33" s="497" t="s">
        <v>111</v>
      </c>
      <c r="D33" s="1609">
        <v>0</v>
      </c>
      <c r="E33" s="1609">
        <v>0</v>
      </c>
      <c r="F33" s="584">
        <f>D33</f>
        <v>0</v>
      </c>
      <c r="G33" s="595">
        <f>E33*D33</f>
        <v>0</v>
      </c>
      <c r="H33" s="747"/>
    </row>
    <row r="34" spans="1:8" s="12" customFormat="1" ht="30" customHeight="1">
      <c r="A34" s="749">
        <v>14.21</v>
      </c>
      <c r="B34" s="746" t="s">
        <v>1022</v>
      </c>
      <c r="C34" s="497" t="s">
        <v>111</v>
      </c>
      <c r="D34" s="1609">
        <v>0</v>
      </c>
      <c r="E34" s="1609">
        <v>0</v>
      </c>
      <c r="F34" s="584">
        <f>D34</f>
        <v>0</v>
      </c>
      <c r="G34" s="595">
        <f>E34*D34</f>
        <v>0</v>
      </c>
      <c r="H34" s="747"/>
    </row>
    <row r="35" spans="1:8" s="12" customFormat="1" ht="20.100000000000001" customHeight="1">
      <c r="A35" s="743"/>
      <c r="B35" s="753" t="s">
        <v>290</v>
      </c>
      <c r="C35" s="744"/>
      <c r="D35" s="744"/>
      <c r="E35" s="744"/>
      <c r="F35" s="744"/>
      <c r="G35" s="744"/>
      <c r="H35" s="745"/>
    </row>
    <row r="36" spans="1:8" s="12" customFormat="1" ht="30" customHeight="1">
      <c r="A36" s="749">
        <v>14.22</v>
      </c>
      <c r="B36" s="746" t="s">
        <v>998</v>
      </c>
      <c r="C36" s="497" t="s">
        <v>111</v>
      </c>
      <c r="D36" s="1609">
        <v>0</v>
      </c>
      <c r="E36" s="1609">
        <v>0</v>
      </c>
      <c r="F36" s="584">
        <f>D36</f>
        <v>0</v>
      </c>
      <c r="G36" s="595">
        <f>E36*D36</f>
        <v>0</v>
      </c>
      <c r="H36" s="747"/>
    </row>
    <row r="37" spans="1:8" s="12" customFormat="1" ht="20.100000000000001" customHeight="1">
      <c r="A37" s="743"/>
      <c r="B37" s="753" t="s">
        <v>1023</v>
      </c>
      <c r="C37" s="761"/>
      <c r="D37" s="761"/>
      <c r="E37" s="761"/>
      <c r="F37" s="761"/>
      <c r="G37" s="761"/>
      <c r="H37" s="762"/>
    </row>
    <row r="38" spans="1:8" s="23" customFormat="1" ht="30" customHeight="1">
      <c r="A38" s="771">
        <v>14.23</v>
      </c>
      <c r="B38" s="582" t="s">
        <v>1024</v>
      </c>
      <c r="C38" s="497" t="s">
        <v>89</v>
      </c>
      <c r="D38" s="595">
        <v>1</v>
      </c>
      <c r="E38" s="1609">
        <v>0</v>
      </c>
      <c r="F38" s="584"/>
      <c r="G38" s="583">
        <f t="shared" ref="G38:G44" si="1">E38*D38</f>
        <v>0</v>
      </c>
      <c r="H38" s="772"/>
    </row>
    <row r="39" spans="1:8" s="12" customFormat="1" ht="30" customHeight="1">
      <c r="A39" s="750">
        <v>14.24</v>
      </c>
      <c r="B39" s="746" t="s">
        <v>1000</v>
      </c>
      <c r="C39" s="497" t="s">
        <v>111</v>
      </c>
      <c r="D39" s="1609">
        <v>0</v>
      </c>
      <c r="E39" s="1609">
        <v>0</v>
      </c>
      <c r="F39" s="584">
        <f t="shared" ref="F39:F44" si="2">D39</f>
        <v>0</v>
      </c>
      <c r="G39" s="595">
        <f t="shared" si="1"/>
        <v>0</v>
      </c>
      <c r="H39" s="747"/>
    </row>
    <row r="40" spans="1:8" s="12" customFormat="1" ht="30" customHeight="1">
      <c r="A40" s="771">
        <v>14.25</v>
      </c>
      <c r="B40" s="773" t="s">
        <v>1001</v>
      </c>
      <c r="C40" s="497" t="s">
        <v>482</v>
      </c>
      <c r="D40" s="1609">
        <v>0</v>
      </c>
      <c r="E40" s="1609">
        <v>0</v>
      </c>
      <c r="F40" s="584"/>
      <c r="G40" s="595">
        <f t="shared" si="1"/>
        <v>0</v>
      </c>
      <c r="H40" s="747"/>
    </row>
    <row r="41" spans="1:8" s="12" customFormat="1" ht="30" customHeight="1">
      <c r="A41" s="750">
        <v>14.26</v>
      </c>
      <c r="B41" s="773" t="s">
        <v>1047</v>
      </c>
      <c r="C41" s="497" t="s">
        <v>534</v>
      </c>
      <c r="D41" s="1609">
        <v>0</v>
      </c>
      <c r="E41" s="1609">
        <v>0</v>
      </c>
      <c r="F41" s="584"/>
      <c r="G41" s="595">
        <f t="shared" si="1"/>
        <v>0</v>
      </c>
      <c r="H41" s="747"/>
    </row>
    <row r="42" spans="1:8" s="12" customFormat="1" ht="30" customHeight="1">
      <c r="A42" s="750">
        <v>14.27</v>
      </c>
      <c r="B42" s="746" t="s">
        <v>1006</v>
      </c>
      <c r="C42" s="497" t="s">
        <v>111</v>
      </c>
      <c r="D42" s="1609">
        <v>0</v>
      </c>
      <c r="E42" s="1609">
        <v>0</v>
      </c>
      <c r="F42" s="584">
        <f t="shared" si="2"/>
        <v>0</v>
      </c>
      <c r="G42" s="595">
        <f t="shared" si="1"/>
        <v>0</v>
      </c>
      <c r="H42" s="747"/>
    </row>
    <row r="43" spans="1:8" s="12" customFormat="1" ht="30" customHeight="1">
      <c r="A43" s="771">
        <v>14.28</v>
      </c>
      <c r="B43" s="746" t="s">
        <v>1048</v>
      </c>
      <c r="C43" s="497" t="s">
        <v>111</v>
      </c>
      <c r="D43" s="1609">
        <v>0</v>
      </c>
      <c r="E43" s="1609">
        <v>0</v>
      </c>
      <c r="F43" s="584">
        <f t="shared" si="2"/>
        <v>0</v>
      </c>
      <c r="G43" s="595">
        <f t="shared" si="1"/>
        <v>0</v>
      </c>
      <c r="H43" s="747"/>
    </row>
    <row r="44" spans="1:8" s="12" customFormat="1" ht="30" customHeight="1">
      <c r="A44" s="750">
        <v>14.29</v>
      </c>
      <c r="B44" s="746" t="s">
        <v>1074</v>
      </c>
      <c r="C44" s="497" t="s">
        <v>111</v>
      </c>
      <c r="D44" s="1609">
        <v>0</v>
      </c>
      <c r="E44" s="1609">
        <v>0</v>
      </c>
      <c r="F44" s="584">
        <f t="shared" si="2"/>
        <v>0</v>
      </c>
      <c r="G44" s="595">
        <f t="shared" si="1"/>
        <v>0</v>
      </c>
      <c r="H44" s="747"/>
    </row>
    <row r="45" spans="1:8" s="12" customFormat="1" ht="20.100000000000001" customHeight="1">
      <c r="A45" s="743"/>
      <c r="B45" s="753" t="s">
        <v>1003</v>
      </c>
      <c r="C45" s="744"/>
      <c r="D45" s="744"/>
      <c r="E45" s="744"/>
      <c r="F45" s="744"/>
      <c r="G45" s="744"/>
      <c r="H45" s="745"/>
    </row>
    <row r="46" spans="1:8" s="12" customFormat="1" ht="30" customHeight="1">
      <c r="A46" s="750">
        <v>14.3</v>
      </c>
      <c r="B46" s="592" t="s">
        <v>1049</v>
      </c>
      <c r="C46" s="497" t="s">
        <v>111</v>
      </c>
      <c r="D46" s="1609">
        <v>0</v>
      </c>
      <c r="E46" s="1609">
        <v>0</v>
      </c>
      <c r="F46" s="584">
        <f>D46</f>
        <v>0</v>
      </c>
      <c r="G46" s="595">
        <f>E46*D46</f>
        <v>0</v>
      </c>
      <c r="H46" s="747"/>
    </row>
    <row r="47" spans="1:8" s="14" customFormat="1" ht="20.100000000000001" customHeight="1">
      <c r="A47" s="756"/>
      <c r="B47" s="753" t="s">
        <v>1075</v>
      </c>
      <c r="C47" s="757"/>
      <c r="D47" s="757"/>
      <c r="E47" s="757"/>
      <c r="F47" s="757"/>
      <c r="G47" s="757"/>
      <c r="H47" s="758"/>
    </row>
    <row r="48" spans="1:8" s="14" customFormat="1" ht="30" customHeight="1">
      <c r="A48" s="750">
        <v>14.31</v>
      </c>
      <c r="B48" s="746" t="s">
        <v>1076</v>
      </c>
      <c r="C48" s="497" t="s">
        <v>534</v>
      </c>
      <c r="D48" s="1609">
        <v>0</v>
      </c>
      <c r="E48" s="1609">
        <v>0</v>
      </c>
      <c r="F48" s="584"/>
      <c r="G48" s="595">
        <f t="shared" ref="G48:G61" si="3">E48*D48</f>
        <v>0</v>
      </c>
      <c r="H48" s="747"/>
    </row>
    <row r="49" spans="1:8" s="14" customFormat="1" ht="30" customHeight="1">
      <c r="A49" s="750">
        <v>14.32</v>
      </c>
      <c r="B49" s="746" t="s">
        <v>1077</v>
      </c>
      <c r="C49" s="497" t="s">
        <v>534</v>
      </c>
      <c r="D49" s="1609">
        <v>0</v>
      </c>
      <c r="E49" s="1609">
        <v>0</v>
      </c>
      <c r="F49" s="584"/>
      <c r="G49" s="595">
        <f t="shared" si="3"/>
        <v>0</v>
      </c>
      <c r="H49" s="747"/>
    </row>
    <row r="50" spans="1:8" s="14" customFormat="1" ht="30" customHeight="1">
      <c r="A50" s="750">
        <v>14.33</v>
      </c>
      <c r="B50" s="774" t="s">
        <v>1078</v>
      </c>
      <c r="C50" s="497" t="s">
        <v>534</v>
      </c>
      <c r="D50" s="1609">
        <v>0</v>
      </c>
      <c r="E50" s="1609">
        <v>0</v>
      </c>
      <c r="F50" s="584"/>
      <c r="G50" s="595">
        <f t="shared" si="3"/>
        <v>0</v>
      </c>
      <c r="H50" s="747"/>
    </row>
    <row r="51" spans="1:8" s="14" customFormat="1" ht="30" customHeight="1">
      <c r="A51" s="750">
        <v>14.34</v>
      </c>
      <c r="B51" s="746" t="s">
        <v>415</v>
      </c>
      <c r="C51" s="497" t="s">
        <v>534</v>
      </c>
      <c r="D51" s="1609">
        <v>0</v>
      </c>
      <c r="E51" s="1609">
        <v>0</v>
      </c>
      <c r="F51" s="584"/>
      <c r="G51" s="595">
        <f t="shared" si="3"/>
        <v>0</v>
      </c>
      <c r="H51" s="747"/>
    </row>
    <row r="52" spans="1:8" s="14" customFormat="1" ht="30" customHeight="1">
      <c r="A52" s="750">
        <v>14.35</v>
      </c>
      <c r="B52" s="746" t="s">
        <v>1079</v>
      </c>
      <c r="C52" s="497" t="s">
        <v>534</v>
      </c>
      <c r="D52" s="1609">
        <v>0</v>
      </c>
      <c r="E52" s="1609">
        <v>0</v>
      </c>
      <c r="F52" s="584"/>
      <c r="G52" s="595">
        <f t="shared" si="3"/>
        <v>0</v>
      </c>
      <c r="H52" s="747"/>
    </row>
    <row r="53" spans="1:8" s="14" customFormat="1" ht="30" customHeight="1">
      <c r="A53" s="750">
        <v>14.36</v>
      </c>
      <c r="B53" s="582" t="s">
        <v>384</v>
      </c>
      <c r="C53" s="497" t="s">
        <v>534</v>
      </c>
      <c r="D53" s="1609">
        <v>0</v>
      </c>
      <c r="E53" s="1609">
        <v>0</v>
      </c>
      <c r="F53" s="584"/>
      <c r="G53" s="595">
        <f t="shared" si="3"/>
        <v>0</v>
      </c>
      <c r="H53" s="747"/>
    </row>
    <row r="54" spans="1:8" s="14" customFormat="1" ht="30" customHeight="1">
      <c r="A54" s="750">
        <v>14.37</v>
      </c>
      <c r="B54" s="582" t="s">
        <v>1080</v>
      </c>
      <c r="C54" s="497" t="s">
        <v>534</v>
      </c>
      <c r="D54" s="1609">
        <v>0</v>
      </c>
      <c r="E54" s="1609">
        <v>0</v>
      </c>
      <c r="F54" s="584"/>
      <c r="G54" s="595">
        <f t="shared" si="3"/>
        <v>0</v>
      </c>
      <c r="H54" s="747"/>
    </row>
    <row r="55" spans="1:8" s="14" customFormat="1" ht="30" customHeight="1">
      <c r="A55" s="750">
        <v>14.38</v>
      </c>
      <c r="B55" s="582" t="s">
        <v>1081</v>
      </c>
      <c r="C55" s="497" t="s">
        <v>534</v>
      </c>
      <c r="D55" s="1609">
        <v>0</v>
      </c>
      <c r="E55" s="1609">
        <v>0</v>
      </c>
      <c r="F55" s="584"/>
      <c r="G55" s="595">
        <f t="shared" si="3"/>
        <v>0</v>
      </c>
      <c r="H55" s="747"/>
    </row>
    <row r="56" spans="1:8" s="14" customFormat="1" ht="30" customHeight="1">
      <c r="A56" s="750">
        <v>14.39</v>
      </c>
      <c r="B56" s="582" t="s">
        <v>1082</v>
      </c>
      <c r="C56" s="497" t="s">
        <v>534</v>
      </c>
      <c r="D56" s="1609">
        <v>0</v>
      </c>
      <c r="E56" s="1609">
        <v>0</v>
      </c>
      <c r="F56" s="584"/>
      <c r="G56" s="595">
        <f t="shared" si="3"/>
        <v>0</v>
      </c>
      <c r="H56" s="747"/>
    </row>
    <row r="57" spans="1:8" s="14" customFormat="1" ht="30" customHeight="1">
      <c r="A57" s="750">
        <v>14.4</v>
      </c>
      <c r="B57" s="746" t="s">
        <v>1064</v>
      </c>
      <c r="C57" s="497" t="s">
        <v>111</v>
      </c>
      <c r="D57" s="1609">
        <v>0</v>
      </c>
      <c r="E57" s="1609">
        <v>0</v>
      </c>
      <c r="F57" s="584">
        <f>D57</f>
        <v>0</v>
      </c>
      <c r="G57" s="595">
        <f t="shared" si="3"/>
        <v>0</v>
      </c>
      <c r="H57" s="747"/>
    </row>
    <row r="58" spans="1:8" s="14" customFormat="1" ht="30" customHeight="1">
      <c r="A58" s="750">
        <v>14.41</v>
      </c>
      <c r="B58" s="746" t="s">
        <v>1065</v>
      </c>
      <c r="C58" s="497" t="s">
        <v>111</v>
      </c>
      <c r="D58" s="1609">
        <v>0</v>
      </c>
      <c r="E58" s="1609">
        <v>0</v>
      </c>
      <c r="F58" s="584">
        <f>D58</f>
        <v>0</v>
      </c>
      <c r="G58" s="595">
        <f t="shared" si="3"/>
        <v>0</v>
      </c>
      <c r="H58" s="747"/>
    </row>
    <row r="59" spans="1:8" s="14" customFormat="1" ht="30" customHeight="1">
      <c r="A59" s="750">
        <v>14.42</v>
      </c>
      <c r="B59" s="746" t="s">
        <v>1066</v>
      </c>
      <c r="C59" s="497" t="s">
        <v>111</v>
      </c>
      <c r="D59" s="1609">
        <v>0</v>
      </c>
      <c r="E59" s="1609">
        <v>0</v>
      </c>
      <c r="F59" s="584">
        <f>D59</f>
        <v>0</v>
      </c>
      <c r="G59" s="595">
        <f t="shared" si="3"/>
        <v>0</v>
      </c>
      <c r="H59" s="747"/>
    </row>
    <row r="60" spans="1:8" s="14" customFormat="1" ht="30" customHeight="1">
      <c r="A60" s="750">
        <v>14.43</v>
      </c>
      <c r="B60" s="746" t="s">
        <v>1067</v>
      </c>
      <c r="C60" s="497" t="s">
        <v>111</v>
      </c>
      <c r="D60" s="1609">
        <v>0</v>
      </c>
      <c r="E60" s="1609">
        <v>0</v>
      </c>
      <c r="F60" s="584">
        <f>D60</f>
        <v>0</v>
      </c>
      <c r="G60" s="595">
        <f t="shared" si="3"/>
        <v>0</v>
      </c>
      <c r="H60" s="747"/>
    </row>
    <row r="61" spans="1:8" s="17" customFormat="1" ht="30" customHeight="1">
      <c r="A61" s="750">
        <v>14.44</v>
      </c>
      <c r="B61" s="746" t="s">
        <v>1068</v>
      </c>
      <c r="C61" s="497" t="s">
        <v>111</v>
      </c>
      <c r="D61" s="1609">
        <v>0</v>
      </c>
      <c r="E61" s="1609">
        <v>0</v>
      </c>
      <c r="F61" s="584">
        <f>D61</f>
        <v>0</v>
      </c>
      <c r="G61" s="595">
        <f t="shared" si="3"/>
        <v>0</v>
      </c>
      <c r="H61" s="747"/>
    </row>
    <row r="62" spans="1:8" s="14" customFormat="1" ht="20.100000000000001" customHeight="1">
      <c r="A62" s="743"/>
      <c r="B62" s="769" t="s">
        <v>1083</v>
      </c>
      <c r="C62" s="744"/>
      <c r="D62" s="744"/>
      <c r="E62" s="744"/>
      <c r="F62" s="744"/>
      <c r="G62" s="744"/>
      <c r="H62" s="745"/>
    </row>
    <row r="63" spans="1:8" s="14" customFormat="1" ht="30" customHeight="1">
      <c r="A63" s="750">
        <v>14.45</v>
      </c>
      <c r="B63" s="746" t="s">
        <v>1076</v>
      </c>
      <c r="C63" s="497" t="s">
        <v>534</v>
      </c>
      <c r="D63" s="1609">
        <v>0</v>
      </c>
      <c r="E63" s="1609">
        <v>0</v>
      </c>
      <c r="F63" s="584"/>
      <c r="G63" s="595">
        <f t="shared" ref="G63:G82" si="4">E63*D63</f>
        <v>0</v>
      </c>
      <c r="H63" s="747"/>
    </row>
    <row r="64" spans="1:8" s="14" customFormat="1" ht="30" customHeight="1">
      <c r="A64" s="750">
        <v>14.46</v>
      </c>
      <c r="B64" s="746" t="s">
        <v>1077</v>
      </c>
      <c r="C64" s="497" t="s">
        <v>534</v>
      </c>
      <c r="D64" s="1609">
        <v>0</v>
      </c>
      <c r="E64" s="1609">
        <v>0</v>
      </c>
      <c r="F64" s="584"/>
      <c r="G64" s="595">
        <f t="shared" si="4"/>
        <v>0</v>
      </c>
      <c r="H64" s="747"/>
    </row>
    <row r="65" spans="1:8" s="14" customFormat="1" ht="30" customHeight="1">
      <c r="A65" s="750">
        <v>14.47</v>
      </c>
      <c r="B65" s="774" t="s">
        <v>1078</v>
      </c>
      <c r="C65" s="497" t="s">
        <v>534</v>
      </c>
      <c r="D65" s="1609">
        <v>0</v>
      </c>
      <c r="E65" s="1609">
        <v>0</v>
      </c>
      <c r="F65" s="584"/>
      <c r="G65" s="595">
        <f t="shared" si="4"/>
        <v>0</v>
      </c>
      <c r="H65" s="747"/>
    </row>
    <row r="66" spans="1:8" s="14" customFormat="1" ht="30" customHeight="1">
      <c r="A66" s="750">
        <v>14.48</v>
      </c>
      <c r="B66" s="746" t="s">
        <v>416</v>
      </c>
      <c r="C66" s="497" t="s">
        <v>534</v>
      </c>
      <c r="D66" s="1609">
        <v>0</v>
      </c>
      <c r="E66" s="1609">
        <v>0</v>
      </c>
      <c r="F66" s="584"/>
      <c r="G66" s="595">
        <f t="shared" si="4"/>
        <v>0</v>
      </c>
      <c r="H66" s="747"/>
    </row>
    <row r="67" spans="1:8" s="14" customFormat="1" ht="30" customHeight="1">
      <c r="A67" s="750">
        <v>14.49</v>
      </c>
      <c r="B67" s="746" t="s">
        <v>417</v>
      </c>
      <c r="C67" s="497" t="s">
        <v>534</v>
      </c>
      <c r="D67" s="1609">
        <v>0</v>
      </c>
      <c r="E67" s="1609">
        <v>0</v>
      </c>
      <c r="F67" s="584"/>
      <c r="G67" s="595">
        <f t="shared" si="4"/>
        <v>0</v>
      </c>
      <c r="H67" s="747"/>
    </row>
    <row r="68" spans="1:8" s="14" customFormat="1" ht="30" customHeight="1">
      <c r="A68" s="750">
        <v>14.5</v>
      </c>
      <c r="B68" s="746" t="s">
        <v>1079</v>
      </c>
      <c r="C68" s="497" t="s">
        <v>534</v>
      </c>
      <c r="D68" s="1609">
        <v>0</v>
      </c>
      <c r="E68" s="1609">
        <v>0</v>
      </c>
      <c r="F68" s="584"/>
      <c r="G68" s="595">
        <f t="shared" si="4"/>
        <v>0</v>
      </c>
      <c r="H68" s="747"/>
    </row>
    <row r="69" spans="1:8" s="14" customFormat="1" ht="30" customHeight="1">
      <c r="A69" s="750">
        <v>14.51</v>
      </c>
      <c r="B69" s="582" t="s">
        <v>384</v>
      </c>
      <c r="C69" s="497" t="s">
        <v>534</v>
      </c>
      <c r="D69" s="1609">
        <v>0</v>
      </c>
      <c r="E69" s="1609">
        <v>0</v>
      </c>
      <c r="F69" s="584"/>
      <c r="G69" s="595">
        <f t="shared" si="4"/>
        <v>0</v>
      </c>
      <c r="H69" s="747"/>
    </row>
    <row r="70" spans="1:8" s="14" customFormat="1" ht="30" customHeight="1">
      <c r="A70" s="750">
        <v>14.52</v>
      </c>
      <c r="B70" s="582" t="s">
        <v>1080</v>
      </c>
      <c r="C70" s="497" t="s">
        <v>534</v>
      </c>
      <c r="D70" s="1609">
        <v>0</v>
      </c>
      <c r="E70" s="1609">
        <v>0</v>
      </c>
      <c r="F70" s="584"/>
      <c r="G70" s="595">
        <f t="shared" si="4"/>
        <v>0</v>
      </c>
      <c r="H70" s="747"/>
    </row>
    <row r="71" spans="1:8" s="14" customFormat="1" ht="30" customHeight="1">
      <c r="A71" s="750">
        <v>14.53</v>
      </c>
      <c r="B71" s="582" t="s">
        <v>1081</v>
      </c>
      <c r="C71" s="497" t="s">
        <v>534</v>
      </c>
      <c r="D71" s="1609">
        <v>0</v>
      </c>
      <c r="E71" s="1609">
        <v>0</v>
      </c>
      <c r="F71" s="584"/>
      <c r="G71" s="595">
        <f t="shared" si="4"/>
        <v>0</v>
      </c>
      <c r="H71" s="747"/>
    </row>
    <row r="72" spans="1:8" s="14" customFormat="1" ht="30" customHeight="1">
      <c r="A72" s="750">
        <v>14.54</v>
      </c>
      <c r="B72" s="582" t="s">
        <v>1082</v>
      </c>
      <c r="C72" s="497" t="s">
        <v>534</v>
      </c>
      <c r="D72" s="1609">
        <v>0</v>
      </c>
      <c r="E72" s="1609">
        <v>0</v>
      </c>
      <c r="F72" s="584"/>
      <c r="G72" s="595">
        <f t="shared" si="4"/>
        <v>0</v>
      </c>
      <c r="H72" s="747"/>
    </row>
    <row r="73" spans="1:8" s="14" customFormat="1" ht="30" customHeight="1">
      <c r="A73" s="750">
        <v>14.55</v>
      </c>
      <c r="B73" s="746" t="s">
        <v>1064</v>
      </c>
      <c r="C73" s="497" t="s">
        <v>111</v>
      </c>
      <c r="D73" s="1609">
        <v>0</v>
      </c>
      <c r="E73" s="1609">
        <v>0</v>
      </c>
      <c r="F73" s="584">
        <f>D73</f>
        <v>0</v>
      </c>
      <c r="G73" s="595">
        <f t="shared" si="4"/>
        <v>0</v>
      </c>
      <c r="H73" s="747"/>
    </row>
    <row r="74" spans="1:8" s="14" customFormat="1" ht="30" customHeight="1">
      <c r="A74" s="750">
        <v>14.56</v>
      </c>
      <c r="B74" s="746" t="s">
        <v>1065</v>
      </c>
      <c r="C74" s="497" t="s">
        <v>111</v>
      </c>
      <c r="D74" s="1609">
        <v>0</v>
      </c>
      <c r="E74" s="1609">
        <v>0</v>
      </c>
      <c r="F74" s="584">
        <f>D74</f>
        <v>0</v>
      </c>
      <c r="G74" s="595">
        <f t="shared" si="4"/>
        <v>0</v>
      </c>
      <c r="H74" s="747"/>
    </row>
    <row r="75" spans="1:8" s="14" customFormat="1" ht="30" customHeight="1">
      <c r="A75" s="750">
        <v>14.57</v>
      </c>
      <c r="B75" s="746" t="s">
        <v>1066</v>
      </c>
      <c r="C75" s="497" t="s">
        <v>111</v>
      </c>
      <c r="D75" s="1609">
        <v>0</v>
      </c>
      <c r="E75" s="1609">
        <v>0</v>
      </c>
      <c r="F75" s="584">
        <f>D75</f>
        <v>0</v>
      </c>
      <c r="G75" s="595">
        <f t="shared" si="4"/>
        <v>0</v>
      </c>
      <c r="H75" s="747"/>
    </row>
    <row r="76" spans="1:8" s="14" customFormat="1" ht="30" customHeight="1">
      <c r="A76" s="750">
        <v>14.58</v>
      </c>
      <c r="B76" s="746" t="s">
        <v>1067</v>
      </c>
      <c r="C76" s="497" t="s">
        <v>111</v>
      </c>
      <c r="D76" s="1609">
        <v>0</v>
      </c>
      <c r="E76" s="1609">
        <v>0</v>
      </c>
      <c r="F76" s="584">
        <f>D76</f>
        <v>0</v>
      </c>
      <c r="G76" s="595">
        <f t="shared" si="4"/>
        <v>0</v>
      </c>
      <c r="H76" s="747"/>
    </row>
    <row r="77" spans="1:8" s="3" customFormat="1" ht="30" customHeight="1">
      <c r="A77" s="750">
        <v>14.59</v>
      </c>
      <c r="B77" s="746" t="s">
        <v>1068</v>
      </c>
      <c r="C77" s="497" t="s">
        <v>111</v>
      </c>
      <c r="D77" s="1609">
        <v>0</v>
      </c>
      <c r="E77" s="1609">
        <v>0</v>
      </c>
      <c r="F77" s="584">
        <f>D77</f>
        <v>0</v>
      </c>
      <c r="G77" s="595">
        <f t="shared" si="4"/>
        <v>0</v>
      </c>
      <c r="H77" s="747"/>
    </row>
    <row r="78" spans="1:8" s="3" customFormat="1" ht="20.100000000000001" customHeight="1">
      <c r="A78" s="763"/>
      <c r="B78" s="770" t="s">
        <v>1148</v>
      </c>
      <c r="C78" s="764"/>
      <c r="D78" s="764"/>
      <c r="E78" s="764"/>
      <c r="F78" s="764"/>
      <c r="G78" s="764"/>
      <c r="H78" s="765"/>
    </row>
    <row r="79" spans="1:8" s="3" customFormat="1" ht="41.4">
      <c r="A79" s="752">
        <v>14.6</v>
      </c>
      <c r="B79" s="589" t="s">
        <v>1149</v>
      </c>
      <c r="C79" s="591" t="s">
        <v>1150</v>
      </c>
      <c r="D79" s="1610">
        <v>0</v>
      </c>
      <c r="E79" s="1610">
        <v>0</v>
      </c>
      <c r="F79" s="590"/>
      <c r="G79" s="751">
        <f>E79*D79</f>
        <v>0</v>
      </c>
      <c r="H79" s="775"/>
    </row>
    <row r="80" spans="1:8" s="3" customFormat="1" ht="30" customHeight="1">
      <c r="A80" s="752">
        <v>14.61</v>
      </c>
      <c r="B80" s="589" t="s">
        <v>1151</v>
      </c>
      <c r="C80" s="591" t="s">
        <v>111</v>
      </c>
      <c r="D80" s="1610">
        <v>0</v>
      </c>
      <c r="E80" s="1610">
        <v>0</v>
      </c>
      <c r="F80" s="590">
        <f>D80</f>
        <v>0</v>
      </c>
      <c r="G80" s="751">
        <f>E80*D80</f>
        <v>0</v>
      </c>
      <c r="H80" s="775"/>
    </row>
    <row r="81" spans="1:8" s="3" customFormat="1" ht="20.100000000000001" customHeight="1">
      <c r="A81" s="763"/>
      <c r="B81" s="770" t="s">
        <v>930</v>
      </c>
      <c r="C81" s="764"/>
      <c r="D81" s="764"/>
      <c r="E81" s="764"/>
      <c r="F81" s="764"/>
      <c r="G81" s="764"/>
      <c r="H81" s="765"/>
    </row>
    <row r="82" spans="1:8" s="3" customFormat="1" ht="30" customHeight="1">
      <c r="A82" s="594">
        <v>14.62</v>
      </c>
      <c r="B82" s="592" t="s">
        <v>930</v>
      </c>
      <c r="C82" s="497" t="s">
        <v>534</v>
      </c>
      <c r="D82" s="1609">
        <v>0</v>
      </c>
      <c r="E82" s="1609">
        <v>0</v>
      </c>
      <c r="F82" s="584"/>
      <c r="G82" s="595">
        <f t="shared" si="4"/>
        <v>0</v>
      </c>
      <c r="H82" s="776"/>
    </row>
    <row r="83" spans="1:8" ht="20.100000000000001" customHeight="1" thickBot="1">
      <c r="A83" s="2191" t="s">
        <v>419</v>
      </c>
      <c r="B83" s="2192"/>
      <c r="C83" s="2192"/>
      <c r="D83" s="2192"/>
      <c r="E83" s="2193"/>
      <c r="F83" s="754">
        <f>SUM(F10:F82)</f>
        <v>0</v>
      </c>
      <c r="G83" s="625">
        <f>SUM(G10:G82)</f>
        <v>0</v>
      </c>
      <c r="H83" s="626"/>
    </row>
  </sheetData>
  <mergeCells count="10">
    <mergeCell ref="A83:E83"/>
    <mergeCell ref="A4:B4"/>
    <mergeCell ref="C4:F4"/>
    <mergeCell ref="G4:H4"/>
    <mergeCell ref="A5:B5"/>
    <mergeCell ref="C5:F5"/>
    <mergeCell ref="G5:H5"/>
    <mergeCell ref="A6:B6"/>
    <mergeCell ref="C6:F6"/>
    <mergeCell ref="G6:H6"/>
  </mergeCells>
  <phoneticPr fontId="0" type="noConversion"/>
  <printOptions horizontalCentered="1"/>
  <pageMargins left="0.5" right="0.5" top="1" bottom="1" header="0.5" footer="0.5"/>
  <pageSetup scale="59" fitToHeight="0" orientation="landscape" r:id="rId1"/>
  <headerFooter alignWithMargins="0">
    <oddHeader>&amp;C&amp;"Arial,Bold"&amp;12&amp;UProject Activity 14: Structures -Structural Steel</oddHeader>
    <oddFooter>&amp;L&amp;F
&amp;A&amp;CPage &amp;P of &amp;N&amp;R&amp;D</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autoPageBreaks="0"/>
  </sheetPr>
  <dimension ref="A1:H100"/>
  <sheetViews>
    <sheetView showRuler="0" view="pageBreakPreview" zoomScaleNormal="100" zoomScaleSheetLayoutView="100" workbookViewId="0"/>
  </sheetViews>
  <sheetFormatPr defaultColWidth="9.109375" defaultRowHeight="13.2"/>
  <cols>
    <col min="1" max="1" width="6.33203125" style="533" customWidth="1"/>
    <col min="2" max="2" width="50.6640625" style="812" customWidth="1"/>
    <col min="3" max="3" width="12.6640625" style="811" customWidth="1"/>
    <col min="4" max="7" width="12.6640625" style="533" customWidth="1"/>
    <col min="8" max="8" width="100.6640625" style="533" customWidth="1"/>
    <col min="9" max="9" width="6.5546875" style="232" customWidth="1"/>
    <col min="10" max="16384" width="9.109375" style="232"/>
  </cols>
  <sheetData>
    <row r="1" spans="1:8" s="793" customFormat="1" ht="20.100000000000001" customHeight="1">
      <c r="A1" s="683" t="s">
        <v>641</v>
      </c>
      <c r="B1" s="791"/>
      <c r="C1" s="792"/>
      <c r="D1" s="791"/>
      <c r="E1" s="791"/>
      <c r="F1" s="791"/>
      <c r="G1" s="791"/>
      <c r="H1" s="1339" t="str">
        <f>'Project Information'!$B$3</f>
        <v>Enter project name &amp; description</v>
      </c>
    </row>
    <row r="2" spans="1:8" s="793" customFormat="1" ht="20.100000000000001" customHeight="1">
      <c r="A2" s="683" t="s">
        <v>283</v>
      </c>
      <c r="B2" s="791"/>
      <c r="C2" s="792"/>
      <c r="D2" s="791"/>
      <c r="E2" s="791"/>
      <c r="F2" s="791"/>
      <c r="G2" s="791"/>
      <c r="H2" s="1339" t="str">
        <f>'Project Information'!$B$1</f>
        <v>999999-1-32-01</v>
      </c>
    </row>
    <row r="3" spans="1:8" s="361" customFormat="1" ht="14.4" thickBot="1">
      <c r="A3" s="472"/>
      <c r="B3" s="473"/>
      <c r="C3" s="474"/>
      <c r="D3" s="474"/>
      <c r="E3" s="474"/>
      <c r="F3" s="474"/>
      <c r="G3" s="474"/>
      <c r="H3" s="474"/>
    </row>
    <row r="4" spans="1:8" s="361" customFormat="1" ht="28.5" customHeight="1" thickBot="1">
      <c r="A4" s="1887" t="s">
        <v>1583</v>
      </c>
      <c r="B4" s="1888"/>
      <c r="C4" s="1889" t="s">
        <v>1584</v>
      </c>
      <c r="D4" s="1889"/>
      <c r="E4" s="1889"/>
      <c r="F4" s="1889"/>
      <c r="G4" s="2008" t="s">
        <v>1585</v>
      </c>
      <c r="H4" s="2036"/>
    </row>
    <row r="5" spans="1:8" s="361" customFormat="1" ht="28.5" customHeight="1">
      <c r="A5" s="1890" t="s">
        <v>1587</v>
      </c>
      <c r="B5" s="1891"/>
      <c r="C5" s="1892"/>
      <c r="D5" s="1892"/>
      <c r="E5" s="1892"/>
      <c r="F5" s="1892"/>
      <c r="G5" s="2011"/>
      <c r="H5" s="2038"/>
    </row>
    <row r="6" spans="1:8" s="361" customFormat="1" ht="28.5" customHeight="1" thickBot="1">
      <c r="A6" s="1893" t="s">
        <v>1586</v>
      </c>
      <c r="B6" s="1894"/>
      <c r="C6" s="1866"/>
      <c r="D6" s="1866"/>
      <c r="E6" s="1866"/>
      <c r="F6" s="1866"/>
      <c r="G6" s="2014"/>
      <c r="H6" s="2040"/>
    </row>
    <row r="7" spans="1:8" s="361" customFormat="1" ht="15.6">
      <c r="A7" s="1373" t="s">
        <v>1620</v>
      </c>
      <c r="B7" s="414"/>
    </row>
    <row r="8" spans="1:8" s="361" customFormat="1" ht="15" customHeight="1" thickBot="1">
      <c r="A8" s="1373"/>
      <c r="B8" s="414"/>
    </row>
    <row r="9" spans="1:8" s="786" customFormat="1" ht="48" customHeight="1">
      <c r="A9" s="794" t="s">
        <v>82</v>
      </c>
      <c r="B9" s="514" t="s">
        <v>211</v>
      </c>
      <c r="C9" s="514" t="s">
        <v>191</v>
      </c>
      <c r="D9" s="569" t="s">
        <v>48</v>
      </c>
      <c r="E9" s="569" t="s">
        <v>776</v>
      </c>
      <c r="F9" s="569" t="s">
        <v>185</v>
      </c>
      <c r="G9" s="569" t="s">
        <v>114</v>
      </c>
      <c r="H9" s="515" t="s">
        <v>184</v>
      </c>
    </row>
    <row r="10" spans="1:8" s="785" customFormat="1" ht="20.100000000000001" customHeight="1">
      <c r="A10" s="781"/>
      <c r="B10" s="720" t="s">
        <v>963</v>
      </c>
      <c r="C10" s="782"/>
      <c r="D10" s="782"/>
      <c r="E10" s="782"/>
      <c r="F10" s="782"/>
      <c r="G10" s="782"/>
      <c r="H10" s="783"/>
    </row>
    <row r="11" spans="1:8" s="785" customFormat="1" ht="30" customHeight="1">
      <c r="A11" s="795">
        <v>15.1</v>
      </c>
      <c r="B11" s="654" t="s">
        <v>1084</v>
      </c>
      <c r="C11" s="641" t="s">
        <v>89</v>
      </c>
      <c r="D11" s="351">
        <v>1</v>
      </c>
      <c r="E11" s="1580">
        <v>0</v>
      </c>
      <c r="F11" s="481"/>
      <c r="G11" s="354">
        <f>E11*D11</f>
        <v>0</v>
      </c>
      <c r="H11" s="490"/>
    </row>
    <row r="12" spans="1:8" s="785" customFormat="1" ht="30" customHeight="1">
      <c r="A12" s="795">
        <v>15.2</v>
      </c>
      <c r="B12" s="476" t="s">
        <v>1085</v>
      </c>
      <c r="C12" s="641" t="s">
        <v>89</v>
      </c>
      <c r="D12" s="351">
        <v>1</v>
      </c>
      <c r="E12" s="1580">
        <v>0</v>
      </c>
      <c r="F12" s="481"/>
      <c r="G12" s="354">
        <f t="shared" ref="G12:G18" si="0">E12*D12</f>
        <v>0</v>
      </c>
      <c r="H12" s="490"/>
    </row>
    <row r="13" spans="1:8" s="785" customFormat="1" ht="30" customHeight="1">
      <c r="A13" s="795">
        <v>15.3</v>
      </c>
      <c r="B13" s="476" t="s">
        <v>1086</v>
      </c>
      <c r="C13" s="641" t="s">
        <v>89</v>
      </c>
      <c r="D13" s="351">
        <v>1</v>
      </c>
      <c r="E13" s="1580">
        <v>0</v>
      </c>
      <c r="F13" s="481"/>
      <c r="G13" s="354">
        <f t="shared" si="0"/>
        <v>0</v>
      </c>
      <c r="H13" s="490"/>
    </row>
    <row r="14" spans="1:8" s="785" customFormat="1" ht="30" customHeight="1">
      <c r="A14" s="795">
        <v>15.4</v>
      </c>
      <c r="B14" s="796" t="s">
        <v>1000</v>
      </c>
      <c r="C14" s="641" t="s">
        <v>111</v>
      </c>
      <c r="D14" s="1580">
        <v>0</v>
      </c>
      <c r="E14" s="1580">
        <v>0</v>
      </c>
      <c r="F14" s="351">
        <f>D14</f>
        <v>0</v>
      </c>
      <c r="G14" s="354">
        <f t="shared" si="0"/>
        <v>0</v>
      </c>
      <c r="H14" s="490"/>
    </row>
    <row r="15" spans="1:8" s="785" customFormat="1" ht="30" customHeight="1">
      <c r="A15" s="795">
        <v>15.5</v>
      </c>
      <c r="B15" s="796" t="s">
        <v>1087</v>
      </c>
      <c r="C15" s="641" t="s">
        <v>89</v>
      </c>
      <c r="D15" s="351">
        <v>1</v>
      </c>
      <c r="E15" s="1580">
        <v>0</v>
      </c>
      <c r="F15" s="481"/>
      <c r="G15" s="354">
        <f t="shared" si="0"/>
        <v>0</v>
      </c>
      <c r="H15" s="490"/>
    </row>
    <row r="16" spans="1:8" s="666" customFormat="1" ht="30" customHeight="1">
      <c r="A16" s="795">
        <v>15.6</v>
      </c>
      <c r="B16" s="796" t="s">
        <v>966</v>
      </c>
      <c r="C16" s="641" t="s">
        <v>111</v>
      </c>
      <c r="D16" s="1580">
        <v>0</v>
      </c>
      <c r="E16" s="1580">
        <v>0</v>
      </c>
      <c r="F16" s="351">
        <f>D16</f>
        <v>0</v>
      </c>
      <c r="G16" s="354">
        <f t="shared" si="0"/>
        <v>0</v>
      </c>
      <c r="H16" s="490"/>
    </row>
    <row r="17" spans="1:8" s="666" customFormat="1" ht="30" customHeight="1">
      <c r="A17" s="795">
        <v>15.7</v>
      </c>
      <c r="B17" s="476" t="s">
        <v>967</v>
      </c>
      <c r="C17" s="641" t="s">
        <v>111</v>
      </c>
      <c r="D17" s="1580">
        <v>0</v>
      </c>
      <c r="E17" s="1580">
        <v>0</v>
      </c>
      <c r="F17" s="351">
        <f>D17</f>
        <v>0</v>
      </c>
      <c r="G17" s="354">
        <f t="shared" si="0"/>
        <v>0</v>
      </c>
      <c r="H17" s="490"/>
    </row>
    <row r="18" spans="1:8" s="666" customFormat="1" ht="30" customHeight="1">
      <c r="A18" s="795">
        <v>15.8</v>
      </c>
      <c r="B18" s="654" t="s">
        <v>968</v>
      </c>
      <c r="C18" s="641" t="s">
        <v>111</v>
      </c>
      <c r="D18" s="1580">
        <v>0</v>
      </c>
      <c r="E18" s="1580">
        <v>0</v>
      </c>
      <c r="F18" s="351">
        <f>D18</f>
        <v>0</v>
      </c>
      <c r="G18" s="354">
        <f t="shared" si="0"/>
        <v>0</v>
      </c>
      <c r="H18" s="490"/>
    </row>
    <row r="19" spans="1:8" s="786" customFormat="1" ht="30" customHeight="1">
      <c r="A19" s="795">
        <v>15.9</v>
      </c>
      <c r="B19" s="654" t="s">
        <v>943</v>
      </c>
      <c r="C19" s="641" t="s">
        <v>89</v>
      </c>
      <c r="D19" s="351">
        <v>1</v>
      </c>
      <c r="E19" s="1580">
        <v>0</v>
      </c>
      <c r="F19" s="481"/>
      <c r="G19" s="354">
        <f>E19*D19</f>
        <v>0</v>
      </c>
      <c r="H19" s="490"/>
    </row>
    <row r="20" spans="1:8" s="786" customFormat="1" ht="20.100000000000001" customHeight="1">
      <c r="A20" s="781"/>
      <c r="B20" s="720" t="s">
        <v>969</v>
      </c>
      <c r="C20" s="782"/>
      <c r="D20" s="782"/>
      <c r="E20" s="782"/>
      <c r="F20" s="782"/>
      <c r="G20" s="782"/>
      <c r="H20" s="783"/>
    </row>
    <row r="21" spans="1:8" s="786" customFormat="1" ht="30" customHeight="1">
      <c r="A21" s="797">
        <v>15.1</v>
      </c>
      <c r="B21" s="796" t="s">
        <v>970</v>
      </c>
      <c r="C21" s="421" t="s">
        <v>1014</v>
      </c>
      <c r="D21" s="1580">
        <v>0</v>
      </c>
      <c r="E21" s="1580">
        <v>0</v>
      </c>
      <c r="F21" s="481"/>
      <c r="G21" s="354">
        <f>E21*D21</f>
        <v>0</v>
      </c>
      <c r="H21" s="490"/>
    </row>
    <row r="22" spans="1:8" s="786" customFormat="1" ht="30" customHeight="1">
      <c r="A22" s="797">
        <v>15.11</v>
      </c>
      <c r="B22" s="726" t="s">
        <v>778</v>
      </c>
      <c r="C22" s="421" t="s">
        <v>1014</v>
      </c>
      <c r="D22" s="1580">
        <v>0</v>
      </c>
      <c r="E22" s="1580">
        <v>0</v>
      </c>
      <c r="F22" s="481"/>
      <c r="G22" s="354">
        <f>E22*D22</f>
        <v>0</v>
      </c>
      <c r="H22" s="490"/>
    </row>
    <row r="23" spans="1:8" s="786" customFormat="1" ht="30" customHeight="1">
      <c r="A23" s="797">
        <v>15.12</v>
      </c>
      <c r="B23" s="796" t="s">
        <v>971</v>
      </c>
      <c r="C23" s="421" t="s">
        <v>669</v>
      </c>
      <c r="D23" s="1580">
        <v>0</v>
      </c>
      <c r="E23" s="1580">
        <v>0</v>
      </c>
      <c r="F23" s="481"/>
      <c r="G23" s="354">
        <f>E23*D23</f>
        <v>0</v>
      </c>
      <c r="H23" s="490"/>
    </row>
    <row r="24" spans="1:8" s="786" customFormat="1" ht="30" customHeight="1">
      <c r="A24" s="797">
        <v>15.13</v>
      </c>
      <c r="B24" s="796" t="s">
        <v>972</v>
      </c>
      <c r="C24" s="641" t="s">
        <v>111</v>
      </c>
      <c r="D24" s="1580">
        <v>0</v>
      </c>
      <c r="E24" s="1580">
        <v>0</v>
      </c>
      <c r="F24" s="351">
        <f>D24</f>
        <v>0</v>
      </c>
      <c r="G24" s="354">
        <f>E24*D24</f>
        <v>0</v>
      </c>
      <c r="H24" s="490"/>
    </row>
    <row r="25" spans="1:8" s="786" customFormat="1" ht="30" customHeight="1">
      <c r="A25" s="797">
        <v>15.14</v>
      </c>
      <c r="B25" s="796" t="s">
        <v>973</v>
      </c>
      <c r="C25" s="641" t="s">
        <v>111</v>
      </c>
      <c r="D25" s="1580">
        <v>0</v>
      </c>
      <c r="E25" s="1580">
        <v>0</v>
      </c>
      <c r="F25" s="351">
        <f>D25</f>
        <v>0</v>
      </c>
      <c r="G25" s="354">
        <f>E25*D25</f>
        <v>0</v>
      </c>
      <c r="H25" s="490"/>
    </row>
    <row r="26" spans="1:8" s="785" customFormat="1" ht="20.100000000000001" customHeight="1">
      <c r="A26" s="781"/>
      <c r="B26" s="720" t="s">
        <v>1016</v>
      </c>
      <c r="C26" s="782"/>
      <c r="D26" s="782"/>
      <c r="E26" s="782"/>
      <c r="F26" s="782"/>
      <c r="G26" s="782"/>
      <c r="H26" s="783"/>
    </row>
    <row r="27" spans="1:8" s="666" customFormat="1" ht="30" customHeight="1">
      <c r="A27" s="797">
        <v>15.15</v>
      </c>
      <c r="B27" s="796" t="s">
        <v>1017</v>
      </c>
      <c r="C27" s="421" t="s">
        <v>815</v>
      </c>
      <c r="D27" s="1580">
        <v>0</v>
      </c>
      <c r="E27" s="1580">
        <v>0</v>
      </c>
      <c r="F27" s="481"/>
      <c r="G27" s="354">
        <f t="shared" ref="G27:G47" si="1">E27*D27</f>
        <v>0</v>
      </c>
      <c r="H27" s="490"/>
    </row>
    <row r="28" spans="1:8" s="785" customFormat="1" ht="30" customHeight="1">
      <c r="A28" s="699">
        <v>15.16</v>
      </c>
      <c r="B28" s="654" t="s">
        <v>1019</v>
      </c>
      <c r="C28" s="421" t="s">
        <v>675</v>
      </c>
      <c r="D28" s="1580">
        <v>0</v>
      </c>
      <c r="E28" s="1580">
        <v>0</v>
      </c>
      <c r="F28" s="481"/>
      <c r="G28" s="354">
        <f t="shared" si="1"/>
        <v>0</v>
      </c>
      <c r="H28" s="490"/>
    </row>
    <row r="29" spans="1:8" s="785" customFormat="1" ht="30" customHeight="1">
      <c r="A29" s="797">
        <v>15.17</v>
      </c>
      <c r="B29" s="796" t="s">
        <v>779</v>
      </c>
      <c r="C29" s="421" t="s">
        <v>669</v>
      </c>
      <c r="D29" s="1580">
        <v>0</v>
      </c>
      <c r="E29" s="1580">
        <v>0</v>
      </c>
      <c r="F29" s="481"/>
      <c r="G29" s="354">
        <f t="shared" si="1"/>
        <v>0</v>
      </c>
      <c r="H29" s="490"/>
    </row>
    <row r="30" spans="1:8" s="785" customFormat="1" ht="30" customHeight="1">
      <c r="A30" s="699">
        <v>15.18</v>
      </c>
      <c r="B30" s="796" t="s">
        <v>1020</v>
      </c>
      <c r="C30" s="421" t="s">
        <v>669</v>
      </c>
      <c r="D30" s="1580">
        <v>0</v>
      </c>
      <c r="E30" s="1580">
        <v>0</v>
      </c>
      <c r="F30" s="481"/>
      <c r="G30" s="354">
        <f t="shared" si="1"/>
        <v>0</v>
      </c>
      <c r="H30" s="490"/>
    </row>
    <row r="31" spans="1:8" s="785" customFormat="1" ht="30" customHeight="1">
      <c r="A31" s="797">
        <v>15.19</v>
      </c>
      <c r="B31" s="796" t="s">
        <v>1021</v>
      </c>
      <c r="C31" s="641" t="s">
        <v>111</v>
      </c>
      <c r="D31" s="1580">
        <v>0</v>
      </c>
      <c r="E31" s="1580">
        <v>0</v>
      </c>
      <c r="F31" s="351">
        <f>D31</f>
        <v>0</v>
      </c>
      <c r="G31" s="354">
        <f t="shared" si="1"/>
        <v>0</v>
      </c>
      <c r="H31" s="490"/>
    </row>
    <row r="32" spans="1:8" s="786" customFormat="1" ht="30" customHeight="1">
      <c r="A32" s="699">
        <v>15.2</v>
      </c>
      <c r="B32" s="796" t="s">
        <v>1022</v>
      </c>
      <c r="C32" s="641" t="s">
        <v>111</v>
      </c>
      <c r="D32" s="1580">
        <v>0</v>
      </c>
      <c r="E32" s="1580">
        <v>0</v>
      </c>
      <c r="F32" s="351">
        <f>D32</f>
        <v>0</v>
      </c>
      <c r="G32" s="354">
        <f t="shared" si="1"/>
        <v>0</v>
      </c>
      <c r="H32" s="490"/>
    </row>
    <row r="33" spans="1:8" s="785" customFormat="1" ht="20.100000000000001" customHeight="1">
      <c r="A33" s="781"/>
      <c r="B33" s="720" t="s">
        <v>290</v>
      </c>
      <c r="C33" s="782"/>
      <c r="D33" s="782"/>
      <c r="E33" s="782"/>
      <c r="F33" s="782"/>
      <c r="G33" s="782"/>
      <c r="H33" s="783"/>
    </row>
    <row r="34" spans="1:8" s="785" customFormat="1" ht="30" customHeight="1">
      <c r="A34" s="797">
        <v>15.21</v>
      </c>
      <c r="B34" s="796" t="s">
        <v>998</v>
      </c>
      <c r="C34" s="641" t="s">
        <v>111</v>
      </c>
      <c r="D34" s="1580">
        <v>0</v>
      </c>
      <c r="E34" s="1580">
        <v>0</v>
      </c>
      <c r="F34" s="351">
        <f>D34</f>
        <v>0</v>
      </c>
      <c r="G34" s="354">
        <f t="shared" si="1"/>
        <v>0</v>
      </c>
      <c r="H34" s="490"/>
    </row>
    <row r="35" spans="1:8" s="785" customFormat="1" ht="20.100000000000001" customHeight="1">
      <c r="A35" s="781"/>
      <c r="B35" s="720" t="s">
        <v>1052</v>
      </c>
      <c r="C35" s="782"/>
      <c r="D35" s="782"/>
      <c r="E35" s="782"/>
      <c r="F35" s="782"/>
      <c r="G35" s="782"/>
      <c r="H35" s="783"/>
    </row>
    <row r="36" spans="1:8" s="785" customFormat="1" ht="30" customHeight="1">
      <c r="A36" s="695">
        <v>15.22</v>
      </c>
      <c r="B36" s="796" t="s">
        <v>1053</v>
      </c>
      <c r="C36" s="641" t="s">
        <v>89</v>
      </c>
      <c r="D36" s="351">
        <v>1</v>
      </c>
      <c r="E36" s="1580">
        <v>0</v>
      </c>
      <c r="F36" s="481"/>
      <c r="G36" s="354">
        <f t="shared" si="1"/>
        <v>0</v>
      </c>
      <c r="H36" s="490"/>
    </row>
    <row r="37" spans="1:8" s="785" customFormat="1" ht="30" customHeight="1">
      <c r="A37" s="695">
        <v>15.23</v>
      </c>
      <c r="B37" s="796" t="s">
        <v>1054</v>
      </c>
      <c r="C37" s="641" t="s">
        <v>89</v>
      </c>
      <c r="D37" s="351">
        <v>1</v>
      </c>
      <c r="E37" s="1580">
        <v>0</v>
      </c>
      <c r="F37" s="481"/>
      <c r="G37" s="354">
        <f t="shared" si="1"/>
        <v>0</v>
      </c>
      <c r="H37" s="490"/>
    </row>
    <row r="38" spans="1:8" s="785" customFormat="1" ht="30" customHeight="1">
      <c r="A38" s="695">
        <v>15.24</v>
      </c>
      <c r="B38" s="796" t="s">
        <v>780</v>
      </c>
      <c r="C38" s="641" t="s">
        <v>89</v>
      </c>
      <c r="D38" s="351">
        <v>1</v>
      </c>
      <c r="E38" s="1580">
        <v>0</v>
      </c>
      <c r="F38" s="481"/>
      <c r="G38" s="354">
        <f t="shared" si="1"/>
        <v>0</v>
      </c>
      <c r="H38" s="490"/>
    </row>
    <row r="39" spans="1:8" s="785" customFormat="1" ht="30" customHeight="1">
      <c r="A39" s="695">
        <v>15.25</v>
      </c>
      <c r="B39" s="796" t="s">
        <v>1055</v>
      </c>
      <c r="C39" s="641" t="s">
        <v>534</v>
      </c>
      <c r="D39" s="1580">
        <v>0</v>
      </c>
      <c r="E39" s="1580">
        <v>0</v>
      </c>
      <c r="F39" s="481"/>
      <c r="G39" s="354">
        <f t="shared" si="1"/>
        <v>0</v>
      </c>
      <c r="H39" s="490"/>
    </row>
    <row r="40" spans="1:8" s="785" customFormat="1" ht="30" customHeight="1">
      <c r="A40" s="695">
        <v>15.26</v>
      </c>
      <c r="B40" s="796" t="s">
        <v>1056</v>
      </c>
      <c r="C40" s="641" t="s">
        <v>534</v>
      </c>
      <c r="D40" s="1580">
        <v>0</v>
      </c>
      <c r="E40" s="1580">
        <v>0</v>
      </c>
      <c r="F40" s="481"/>
      <c r="G40" s="354">
        <f t="shared" si="1"/>
        <v>0</v>
      </c>
      <c r="H40" s="490"/>
    </row>
    <row r="41" spans="1:8" s="785" customFormat="1" ht="30" customHeight="1">
      <c r="A41" s="695">
        <v>15.27</v>
      </c>
      <c r="B41" s="796" t="s">
        <v>1057</v>
      </c>
      <c r="C41" s="641" t="s">
        <v>534</v>
      </c>
      <c r="D41" s="1580">
        <v>0</v>
      </c>
      <c r="E41" s="1580">
        <v>0</v>
      </c>
      <c r="F41" s="481"/>
      <c r="G41" s="354">
        <f t="shared" si="1"/>
        <v>0</v>
      </c>
      <c r="H41" s="490"/>
    </row>
    <row r="42" spans="1:8" s="785" customFormat="1" ht="30" customHeight="1">
      <c r="A42" s="695">
        <v>15.28</v>
      </c>
      <c r="B42" s="796" t="s">
        <v>1058</v>
      </c>
      <c r="C42" s="641" t="s">
        <v>534</v>
      </c>
      <c r="D42" s="1580">
        <v>0</v>
      </c>
      <c r="E42" s="1580">
        <v>0</v>
      </c>
      <c r="F42" s="481"/>
      <c r="G42" s="354">
        <f t="shared" si="1"/>
        <v>0</v>
      </c>
      <c r="H42" s="490"/>
    </row>
    <row r="43" spans="1:8" s="785" customFormat="1" ht="30" customHeight="1">
      <c r="A43" s="695">
        <v>15.29</v>
      </c>
      <c r="B43" s="796" t="s">
        <v>1059</v>
      </c>
      <c r="C43" s="641" t="s">
        <v>534</v>
      </c>
      <c r="D43" s="1580">
        <v>0</v>
      </c>
      <c r="E43" s="1580">
        <v>0</v>
      </c>
      <c r="F43" s="481"/>
      <c r="G43" s="354">
        <f t="shared" si="1"/>
        <v>0</v>
      </c>
      <c r="H43" s="490"/>
    </row>
    <row r="44" spans="1:8" s="785" customFormat="1" ht="30" customHeight="1">
      <c r="A44" s="695">
        <v>15.3</v>
      </c>
      <c r="B44" s="796" t="s">
        <v>1060</v>
      </c>
      <c r="C44" s="641" t="s">
        <v>534</v>
      </c>
      <c r="D44" s="1580">
        <v>0</v>
      </c>
      <c r="E44" s="1580">
        <v>0</v>
      </c>
      <c r="F44" s="481"/>
      <c r="G44" s="354">
        <f t="shared" si="1"/>
        <v>0</v>
      </c>
      <c r="H44" s="490"/>
    </row>
    <row r="45" spans="1:8" s="785" customFormat="1" ht="30" customHeight="1">
      <c r="A45" s="695">
        <v>15.31</v>
      </c>
      <c r="B45" s="796" t="s">
        <v>1061</v>
      </c>
      <c r="C45" s="641" t="s">
        <v>534</v>
      </c>
      <c r="D45" s="1580">
        <v>0</v>
      </c>
      <c r="E45" s="1580">
        <v>0</v>
      </c>
      <c r="F45" s="481"/>
      <c r="G45" s="354">
        <f t="shared" si="1"/>
        <v>0</v>
      </c>
      <c r="H45" s="490"/>
    </row>
    <row r="46" spans="1:8" s="785" customFormat="1" ht="30" customHeight="1">
      <c r="A46" s="695">
        <v>15.32</v>
      </c>
      <c r="B46" s="796" t="s">
        <v>1062</v>
      </c>
      <c r="C46" s="641" t="s">
        <v>534</v>
      </c>
      <c r="D46" s="1580">
        <v>0</v>
      </c>
      <c r="E46" s="1580">
        <v>0</v>
      </c>
      <c r="F46" s="481"/>
      <c r="G46" s="354">
        <f t="shared" si="1"/>
        <v>0</v>
      </c>
      <c r="H46" s="490"/>
    </row>
    <row r="47" spans="1:8" s="786" customFormat="1" ht="30" customHeight="1">
      <c r="A47" s="695">
        <v>15.33</v>
      </c>
      <c r="B47" s="796" t="s">
        <v>1063</v>
      </c>
      <c r="C47" s="641" t="s">
        <v>534</v>
      </c>
      <c r="D47" s="1580">
        <v>0</v>
      </c>
      <c r="E47" s="1580">
        <v>0</v>
      </c>
      <c r="F47" s="481"/>
      <c r="G47" s="354">
        <f t="shared" si="1"/>
        <v>0</v>
      </c>
      <c r="H47" s="490"/>
    </row>
    <row r="48" spans="1:8" s="785" customFormat="1" ht="20.100000000000001" customHeight="1">
      <c r="A48" s="781"/>
      <c r="B48" s="720" t="s">
        <v>781</v>
      </c>
      <c r="C48" s="782"/>
      <c r="D48" s="782"/>
      <c r="E48" s="782"/>
      <c r="F48" s="782"/>
      <c r="G48" s="782"/>
      <c r="H48" s="783"/>
    </row>
    <row r="49" spans="1:8" s="785" customFormat="1" ht="30" customHeight="1">
      <c r="A49" s="695">
        <v>15.34</v>
      </c>
      <c r="B49" s="518" t="s">
        <v>1059</v>
      </c>
      <c r="C49" s="421" t="s">
        <v>537</v>
      </c>
      <c r="D49" s="1580">
        <v>0</v>
      </c>
      <c r="E49" s="1580">
        <v>0</v>
      </c>
      <c r="F49" s="358"/>
      <c r="G49" s="360">
        <f t="shared" ref="G49:G54" si="2">E49*D49</f>
        <v>0</v>
      </c>
      <c r="H49" s="491"/>
    </row>
    <row r="50" spans="1:8" s="785" customFormat="1" ht="30" customHeight="1">
      <c r="A50" s="695">
        <v>15.35</v>
      </c>
      <c r="B50" s="518" t="s">
        <v>1057</v>
      </c>
      <c r="C50" s="421" t="s">
        <v>537</v>
      </c>
      <c r="D50" s="1580">
        <v>0</v>
      </c>
      <c r="E50" s="1580">
        <v>0</v>
      </c>
      <c r="F50" s="358"/>
      <c r="G50" s="360">
        <f t="shared" si="2"/>
        <v>0</v>
      </c>
      <c r="H50" s="491"/>
    </row>
    <row r="51" spans="1:8" s="785" customFormat="1" ht="30" customHeight="1">
      <c r="A51" s="695">
        <v>15.36</v>
      </c>
      <c r="B51" s="518" t="s">
        <v>1058</v>
      </c>
      <c r="C51" s="421" t="s">
        <v>537</v>
      </c>
      <c r="D51" s="1580">
        <v>0</v>
      </c>
      <c r="E51" s="1580">
        <v>0</v>
      </c>
      <c r="F51" s="358"/>
      <c r="G51" s="360">
        <f t="shared" si="2"/>
        <v>0</v>
      </c>
      <c r="H51" s="491"/>
    </row>
    <row r="52" spans="1:8" s="785" customFormat="1" ht="30" customHeight="1">
      <c r="A52" s="695">
        <v>15.37</v>
      </c>
      <c r="B52" s="518" t="s">
        <v>1060</v>
      </c>
      <c r="C52" s="421" t="s">
        <v>537</v>
      </c>
      <c r="D52" s="1580">
        <v>0</v>
      </c>
      <c r="E52" s="1580">
        <v>0</v>
      </c>
      <c r="F52" s="358"/>
      <c r="G52" s="360">
        <f t="shared" si="2"/>
        <v>0</v>
      </c>
      <c r="H52" s="491"/>
    </row>
    <row r="53" spans="1:8" s="785" customFormat="1" ht="30" customHeight="1">
      <c r="A53" s="695">
        <v>15.38</v>
      </c>
      <c r="B53" s="518" t="s">
        <v>1061</v>
      </c>
      <c r="C53" s="421" t="s">
        <v>537</v>
      </c>
      <c r="D53" s="1580">
        <v>0</v>
      </c>
      <c r="E53" s="1580">
        <v>0</v>
      </c>
      <c r="F53" s="358"/>
      <c r="G53" s="360">
        <f t="shared" si="2"/>
        <v>0</v>
      </c>
      <c r="H53" s="491"/>
    </row>
    <row r="54" spans="1:8" s="786" customFormat="1" ht="30" customHeight="1">
      <c r="A54" s="695">
        <v>15.39</v>
      </c>
      <c r="B54" s="518" t="s">
        <v>1063</v>
      </c>
      <c r="C54" s="421" t="s">
        <v>537</v>
      </c>
      <c r="D54" s="1580">
        <v>0</v>
      </c>
      <c r="E54" s="1580">
        <v>0</v>
      </c>
      <c r="F54" s="358"/>
      <c r="G54" s="360">
        <f t="shared" si="2"/>
        <v>0</v>
      </c>
      <c r="H54" s="491"/>
    </row>
    <row r="55" spans="1:8" s="785" customFormat="1" ht="20.100000000000001" customHeight="1">
      <c r="A55" s="781"/>
      <c r="B55" s="720" t="s">
        <v>782</v>
      </c>
      <c r="C55" s="782"/>
      <c r="D55" s="782"/>
      <c r="E55" s="782"/>
      <c r="F55" s="782"/>
      <c r="G55" s="782"/>
      <c r="H55" s="783"/>
    </row>
    <row r="56" spans="1:8" s="785" customFormat="1" ht="30" customHeight="1">
      <c r="A56" s="798">
        <v>15.4</v>
      </c>
      <c r="B56" s="518" t="s">
        <v>783</v>
      </c>
      <c r="C56" s="421" t="s">
        <v>89</v>
      </c>
      <c r="D56" s="357">
        <v>1</v>
      </c>
      <c r="E56" s="1582">
        <v>0</v>
      </c>
      <c r="F56" s="358"/>
      <c r="G56" s="360">
        <f>E56*D56</f>
        <v>0</v>
      </c>
      <c r="H56" s="491"/>
    </row>
    <row r="57" spans="1:8" s="785" customFormat="1" ht="30" customHeight="1">
      <c r="A57" s="695">
        <v>15.41</v>
      </c>
      <c r="B57" s="518" t="s">
        <v>784</v>
      </c>
      <c r="C57" s="421" t="s">
        <v>673</v>
      </c>
      <c r="D57" s="1580">
        <v>0</v>
      </c>
      <c r="E57" s="1580">
        <v>0</v>
      </c>
      <c r="F57" s="358"/>
      <c r="G57" s="360">
        <f t="shared" ref="G57:G63" si="3">E57*D57</f>
        <v>0</v>
      </c>
      <c r="H57" s="491"/>
    </row>
    <row r="58" spans="1:8" s="785" customFormat="1" ht="30" customHeight="1">
      <c r="A58" s="798">
        <v>15.42</v>
      </c>
      <c r="B58" s="518" t="s">
        <v>16</v>
      </c>
      <c r="C58" s="421" t="s">
        <v>673</v>
      </c>
      <c r="D58" s="1580">
        <v>0</v>
      </c>
      <c r="E58" s="1580">
        <v>0</v>
      </c>
      <c r="F58" s="358"/>
      <c r="G58" s="360">
        <f t="shared" si="3"/>
        <v>0</v>
      </c>
      <c r="H58" s="491"/>
    </row>
    <row r="59" spans="1:8" s="785" customFormat="1" ht="30" customHeight="1">
      <c r="A59" s="695">
        <v>15.43</v>
      </c>
      <c r="B59" s="518" t="s">
        <v>785</v>
      </c>
      <c r="C59" s="421" t="s">
        <v>673</v>
      </c>
      <c r="D59" s="1580">
        <v>0</v>
      </c>
      <c r="E59" s="1580">
        <v>0</v>
      </c>
      <c r="F59" s="358"/>
      <c r="G59" s="360">
        <f t="shared" si="3"/>
        <v>0</v>
      </c>
      <c r="H59" s="491"/>
    </row>
    <row r="60" spans="1:8" s="785" customFormat="1" ht="30" customHeight="1">
      <c r="A60" s="798">
        <v>15.44</v>
      </c>
      <c r="B60" s="518" t="s">
        <v>786</v>
      </c>
      <c r="C60" s="421" t="s">
        <v>673</v>
      </c>
      <c r="D60" s="1580">
        <v>0</v>
      </c>
      <c r="E60" s="1580">
        <v>0</v>
      </c>
      <c r="F60" s="358"/>
      <c r="G60" s="360">
        <f t="shared" si="3"/>
        <v>0</v>
      </c>
      <c r="H60" s="491"/>
    </row>
    <row r="61" spans="1:8" s="785" customFormat="1" ht="30" customHeight="1">
      <c r="A61" s="695">
        <v>15.45</v>
      </c>
      <c r="B61" s="518" t="s">
        <v>787</v>
      </c>
      <c r="C61" s="421" t="s">
        <v>89</v>
      </c>
      <c r="D61" s="357">
        <v>1</v>
      </c>
      <c r="E61" s="1582">
        <v>0</v>
      </c>
      <c r="F61" s="358"/>
      <c r="G61" s="360">
        <f t="shared" si="3"/>
        <v>0</v>
      </c>
      <c r="H61" s="491"/>
    </row>
    <row r="62" spans="1:8" s="785" customFormat="1" ht="30" customHeight="1">
      <c r="A62" s="798">
        <v>15.46</v>
      </c>
      <c r="B62" s="518" t="s">
        <v>1073</v>
      </c>
      <c r="C62" s="421" t="s">
        <v>669</v>
      </c>
      <c r="D62" s="1580">
        <v>0</v>
      </c>
      <c r="E62" s="1580">
        <v>0</v>
      </c>
      <c r="F62" s="358"/>
      <c r="G62" s="360">
        <f t="shared" si="3"/>
        <v>0</v>
      </c>
      <c r="H62" s="491"/>
    </row>
    <row r="63" spans="1:8" s="785" customFormat="1" ht="30" customHeight="1">
      <c r="A63" s="695">
        <v>15.47</v>
      </c>
      <c r="B63" s="518" t="s">
        <v>788</v>
      </c>
      <c r="C63" s="421" t="s">
        <v>538</v>
      </c>
      <c r="D63" s="1580">
        <v>0</v>
      </c>
      <c r="E63" s="1580">
        <v>0</v>
      </c>
      <c r="F63" s="358"/>
      <c r="G63" s="360">
        <f t="shared" si="3"/>
        <v>0</v>
      </c>
      <c r="H63" s="491"/>
    </row>
    <row r="64" spans="1:8" s="785" customFormat="1" ht="20.100000000000001" customHeight="1">
      <c r="A64" s="781"/>
      <c r="B64" s="720" t="s">
        <v>1072</v>
      </c>
      <c r="C64" s="782"/>
      <c r="D64" s="782"/>
      <c r="E64" s="782"/>
      <c r="F64" s="782"/>
      <c r="G64" s="782"/>
      <c r="H64" s="783"/>
    </row>
    <row r="65" spans="1:8" s="785" customFormat="1" ht="30" customHeight="1">
      <c r="A65" s="799">
        <v>15.48</v>
      </c>
      <c r="B65" s="518" t="s">
        <v>789</v>
      </c>
      <c r="C65" s="421" t="s">
        <v>111</v>
      </c>
      <c r="D65" s="1580">
        <v>0</v>
      </c>
      <c r="E65" s="1580">
        <v>0</v>
      </c>
      <c r="F65" s="357">
        <f>D65</f>
        <v>0</v>
      </c>
      <c r="G65" s="360">
        <f>E65*D65</f>
        <v>0</v>
      </c>
      <c r="H65" s="491"/>
    </row>
    <row r="66" spans="1:8" s="785" customFormat="1" ht="30" customHeight="1">
      <c r="A66" s="799">
        <v>15.49</v>
      </c>
      <c r="B66" s="518" t="s">
        <v>1000</v>
      </c>
      <c r="C66" s="421" t="s">
        <v>111</v>
      </c>
      <c r="D66" s="1580">
        <v>0</v>
      </c>
      <c r="E66" s="1580">
        <v>0</v>
      </c>
      <c r="F66" s="357">
        <f>D66</f>
        <v>0</v>
      </c>
      <c r="G66" s="360">
        <f t="shared" ref="G66:G74" si="4">E66*D66</f>
        <v>0</v>
      </c>
      <c r="H66" s="491"/>
    </row>
    <row r="67" spans="1:8" s="785" customFormat="1" ht="30" customHeight="1">
      <c r="A67" s="799">
        <v>15.5</v>
      </c>
      <c r="B67" s="518" t="s">
        <v>17</v>
      </c>
      <c r="C67" s="421" t="s">
        <v>111</v>
      </c>
      <c r="D67" s="1580">
        <v>0</v>
      </c>
      <c r="E67" s="1580">
        <v>0</v>
      </c>
      <c r="F67" s="357">
        <f>D67</f>
        <v>0</v>
      </c>
      <c r="G67" s="360">
        <f t="shared" si="4"/>
        <v>0</v>
      </c>
      <c r="H67" s="491"/>
    </row>
    <row r="68" spans="1:8" s="785" customFormat="1" ht="30" customHeight="1">
      <c r="A68" s="799">
        <v>15.51</v>
      </c>
      <c r="B68" s="518" t="s">
        <v>790</v>
      </c>
      <c r="C68" s="421" t="s">
        <v>111</v>
      </c>
      <c r="D68" s="1580">
        <v>0</v>
      </c>
      <c r="E68" s="1580">
        <v>0</v>
      </c>
      <c r="F68" s="357">
        <f t="shared" ref="F68:F74" si="5">D68</f>
        <v>0</v>
      </c>
      <c r="G68" s="360">
        <f t="shared" si="4"/>
        <v>0</v>
      </c>
      <c r="H68" s="491"/>
    </row>
    <row r="69" spans="1:8" s="785" customFormat="1" ht="30" customHeight="1">
      <c r="A69" s="799">
        <v>15.52</v>
      </c>
      <c r="B69" s="518" t="s">
        <v>791</v>
      </c>
      <c r="C69" s="421" t="s">
        <v>111</v>
      </c>
      <c r="D69" s="1580">
        <v>0</v>
      </c>
      <c r="E69" s="1580">
        <v>0</v>
      </c>
      <c r="F69" s="357">
        <f t="shared" si="5"/>
        <v>0</v>
      </c>
      <c r="G69" s="360">
        <f t="shared" si="4"/>
        <v>0</v>
      </c>
      <c r="H69" s="491"/>
    </row>
    <row r="70" spans="1:8" s="785" customFormat="1" ht="30" customHeight="1">
      <c r="A70" s="799">
        <v>15.53</v>
      </c>
      <c r="B70" s="518" t="s">
        <v>792</v>
      </c>
      <c r="C70" s="421" t="s">
        <v>111</v>
      </c>
      <c r="D70" s="1580">
        <v>0</v>
      </c>
      <c r="E70" s="1580">
        <v>0</v>
      </c>
      <c r="F70" s="357">
        <f t="shared" si="5"/>
        <v>0</v>
      </c>
      <c r="G70" s="360">
        <f t="shared" si="4"/>
        <v>0</v>
      </c>
      <c r="H70" s="491"/>
    </row>
    <row r="71" spans="1:8" s="785" customFormat="1" ht="30" customHeight="1">
      <c r="A71" s="799">
        <v>15.54</v>
      </c>
      <c r="B71" s="518" t="s">
        <v>793</v>
      </c>
      <c r="C71" s="421" t="s">
        <v>111</v>
      </c>
      <c r="D71" s="1580">
        <v>0</v>
      </c>
      <c r="E71" s="1580">
        <v>0</v>
      </c>
      <c r="F71" s="357">
        <f t="shared" si="5"/>
        <v>0</v>
      </c>
      <c r="G71" s="360">
        <f t="shared" si="4"/>
        <v>0</v>
      </c>
      <c r="H71" s="491"/>
    </row>
    <row r="72" spans="1:8" s="785" customFormat="1" ht="30" customHeight="1">
      <c r="A72" s="799">
        <v>15.55</v>
      </c>
      <c r="B72" s="518" t="s">
        <v>794</v>
      </c>
      <c r="C72" s="421" t="s">
        <v>111</v>
      </c>
      <c r="D72" s="1580">
        <v>0</v>
      </c>
      <c r="E72" s="1580">
        <v>0</v>
      </c>
      <c r="F72" s="357">
        <f t="shared" si="5"/>
        <v>0</v>
      </c>
      <c r="G72" s="360">
        <f t="shared" si="4"/>
        <v>0</v>
      </c>
      <c r="H72" s="491"/>
    </row>
    <row r="73" spans="1:8" s="785" customFormat="1" ht="30" customHeight="1">
      <c r="A73" s="799">
        <v>15.56</v>
      </c>
      <c r="B73" s="518" t="s">
        <v>795</v>
      </c>
      <c r="C73" s="421" t="s">
        <v>111</v>
      </c>
      <c r="D73" s="1580">
        <v>0</v>
      </c>
      <c r="E73" s="1580">
        <v>0</v>
      </c>
      <c r="F73" s="357">
        <f t="shared" si="5"/>
        <v>0</v>
      </c>
      <c r="G73" s="360">
        <f t="shared" si="4"/>
        <v>0</v>
      </c>
      <c r="H73" s="491"/>
    </row>
    <row r="74" spans="1:8" s="786" customFormat="1" ht="30" customHeight="1">
      <c r="A74" s="799">
        <v>15.57</v>
      </c>
      <c r="B74" s="518" t="s">
        <v>2174</v>
      </c>
      <c r="C74" s="421" t="s">
        <v>111</v>
      </c>
      <c r="D74" s="1580">
        <v>0</v>
      </c>
      <c r="E74" s="1580">
        <v>0</v>
      </c>
      <c r="F74" s="357">
        <f t="shared" si="5"/>
        <v>0</v>
      </c>
      <c r="G74" s="360">
        <f t="shared" si="4"/>
        <v>0</v>
      </c>
      <c r="H74" s="491"/>
    </row>
    <row r="75" spans="1:8" s="785" customFormat="1" ht="20.100000000000001" customHeight="1">
      <c r="A75" s="781"/>
      <c r="B75" s="720" t="s">
        <v>796</v>
      </c>
      <c r="C75" s="782"/>
      <c r="D75" s="782"/>
      <c r="E75" s="782"/>
      <c r="F75" s="782"/>
      <c r="G75" s="782"/>
      <c r="H75" s="783"/>
    </row>
    <row r="76" spans="1:8" s="785" customFormat="1" ht="30" customHeight="1">
      <c r="A76" s="800">
        <v>15.58</v>
      </c>
      <c r="B76" s="363" t="s">
        <v>797</v>
      </c>
      <c r="C76" s="421" t="s">
        <v>111</v>
      </c>
      <c r="D76" s="1580">
        <v>0</v>
      </c>
      <c r="E76" s="1580">
        <v>0</v>
      </c>
      <c r="F76" s="357">
        <f t="shared" ref="F76:F82" si="6">D76</f>
        <v>0</v>
      </c>
      <c r="G76" s="360">
        <f t="shared" ref="G76:G82" si="7">E76*D76</f>
        <v>0</v>
      </c>
      <c r="H76" s="491"/>
    </row>
    <row r="77" spans="1:8" s="785" customFormat="1" ht="30" customHeight="1">
      <c r="A77" s="800">
        <v>15.59</v>
      </c>
      <c r="B77" s="784" t="s">
        <v>423</v>
      </c>
      <c r="C77" s="421" t="s">
        <v>111</v>
      </c>
      <c r="D77" s="1580">
        <v>0</v>
      </c>
      <c r="E77" s="1580">
        <v>0</v>
      </c>
      <c r="F77" s="357">
        <f t="shared" si="6"/>
        <v>0</v>
      </c>
      <c r="G77" s="360">
        <f t="shared" si="7"/>
        <v>0</v>
      </c>
      <c r="H77" s="491"/>
    </row>
    <row r="78" spans="1:8" s="785" customFormat="1" ht="30" customHeight="1">
      <c r="A78" s="800">
        <v>15.6</v>
      </c>
      <c r="B78" s="784" t="s">
        <v>424</v>
      </c>
      <c r="C78" s="421" t="s">
        <v>111</v>
      </c>
      <c r="D78" s="1580">
        <v>0</v>
      </c>
      <c r="E78" s="1580">
        <v>0</v>
      </c>
      <c r="F78" s="357">
        <f t="shared" si="6"/>
        <v>0</v>
      </c>
      <c r="G78" s="360">
        <f t="shared" si="7"/>
        <v>0</v>
      </c>
      <c r="H78" s="491"/>
    </row>
    <row r="79" spans="1:8" s="785" customFormat="1" ht="30" customHeight="1">
      <c r="A79" s="800">
        <v>15.61</v>
      </c>
      <c r="B79" s="518" t="s">
        <v>798</v>
      </c>
      <c r="C79" s="421" t="s">
        <v>111</v>
      </c>
      <c r="D79" s="1580">
        <v>0</v>
      </c>
      <c r="E79" s="1580">
        <v>0</v>
      </c>
      <c r="F79" s="357">
        <f t="shared" si="6"/>
        <v>0</v>
      </c>
      <c r="G79" s="360">
        <f t="shared" si="7"/>
        <v>0</v>
      </c>
      <c r="H79" s="491"/>
    </row>
    <row r="80" spans="1:8" s="785" customFormat="1" ht="30" customHeight="1">
      <c r="A80" s="800">
        <v>15.62</v>
      </c>
      <c r="B80" s="784" t="s">
        <v>425</v>
      </c>
      <c r="C80" s="421" t="s">
        <v>111</v>
      </c>
      <c r="D80" s="1580">
        <v>0</v>
      </c>
      <c r="E80" s="1580">
        <v>0</v>
      </c>
      <c r="F80" s="357">
        <f t="shared" si="6"/>
        <v>0</v>
      </c>
      <c r="G80" s="360">
        <f t="shared" si="7"/>
        <v>0</v>
      </c>
      <c r="H80" s="491"/>
    </row>
    <row r="81" spans="1:8" s="785" customFormat="1" ht="30" customHeight="1">
      <c r="A81" s="800">
        <v>15.63</v>
      </c>
      <c r="B81" s="784" t="s">
        <v>426</v>
      </c>
      <c r="C81" s="421" t="s">
        <v>111</v>
      </c>
      <c r="D81" s="1580">
        <v>0</v>
      </c>
      <c r="E81" s="1580">
        <v>0</v>
      </c>
      <c r="F81" s="357">
        <f t="shared" si="6"/>
        <v>0</v>
      </c>
      <c r="G81" s="360">
        <f t="shared" si="7"/>
        <v>0</v>
      </c>
      <c r="H81" s="491"/>
    </row>
    <row r="82" spans="1:8" s="785" customFormat="1" ht="30" customHeight="1">
      <c r="A82" s="800">
        <v>15.64</v>
      </c>
      <c r="B82" s="518" t="s">
        <v>799</v>
      </c>
      <c r="C82" s="421" t="s">
        <v>111</v>
      </c>
      <c r="D82" s="1580">
        <v>0</v>
      </c>
      <c r="E82" s="1580">
        <v>0</v>
      </c>
      <c r="F82" s="357">
        <f t="shared" si="6"/>
        <v>0</v>
      </c>
      <c r="G82" s="360">
        <f t="shared" si="7"/>
        <v>0</v>
      </c>
      <c r="H82" s="491"/>
    </row>
    <row r="83" spans="1:8" s="785" customFormat="1" ht="30" customHeight="1">
      <c r="A83" s="800">
        <v>15.65</v>
      </c>
      <c r="B83" s="518" t="s">
        <v>800</v>
      </c>
      <c r="C83" s="421" t="s">
        <v>111</v>
      </c>
      <c r="D83" s="1580">
        <v>0</v>
      </c>
      <c r="E83" s="1580">
        <v>0</v>
      </c>
      <c r="F83" s="357">
        <f>D83</f>
        <v>0</v>
      </c>
      <c r="G83" s="360">
        <f>E83*D83</f>
        <v>0</v>
      </c>
      <c r="H83" s="491"/>
    </row>
    <row r="84" spans="1:8" s="785" customFormat="1" ht="30" customHeight="1">
      <c r="A84" s="800">
        <v>15.66</v>
      </c>
      <c r="B84" s="518" t="s">
        <v>18</v>
      </c>
      <c r="C84" s="421" t="s">
        <v>111</v>
      </c>
      <c r="D84" s="1580">
        <v>0</v>
      </c>
      <c r="E84" s="1580">
        <v>0</v>
      </c>
      <c r="F84" s="357">
        <f>D84</f>
        <v>0</v>
      </c>
      <c r="G84" s="360">
        <f>E84*D84</f>
        <v>0</v>
      </c>
      <c r="H84" s="491"/>
    </row>
    <row r="85" spans="1:8" s="785" customFormat="1" ht="20.100000000000001" customHeight="1">
      <c r="A85" s="781"/>
      <c r="B85" s="720" t="s">
        <v>968</v>
      </c>
      <c r="C85" s="782"/>
      <c r="D85" s="782"/>
      <c r="E85" s="782"/>
      <c r="F85" s="782"/>
      <c r="G85" s="782"/>
      <c r="H85" s="783"/>
    </row>
    <row r="86" spans="1:8" s="785" customFormat="1" ht="30" customHeight="1">
      <c r="A86" s="800">
        <v>15.67</v>
      </c>
      <c r="B86" s="784" t="s">
        <v>801</v>
      </c>
      <c r="C86" s="421" t="s">
        <v>111</v>
      </c>
      <c r="D86" s="1580">
        <v>0</v>
      </c>
      <c r="E86" s="1580">
        <v>0</v>
      </c>
      <c r="F86" s="357">
        <f t="shared" ref="F86:F94" si="8">D86</f>
        <v>0</v>
      </c>
      <c r="G86" s="360">
        <f t="shared" ref="G86:G93" si="9">E86*D86</f>
        <v>0</v>
      </c>
      <c r="H86" s="491"/>
    </row>
    <row r="87" spans="1:8" s="785" customFormat="1" ht="30" customHeight="1">
      <c r="A87" s="800">
        <v>15.68</v>
      </c>
      <c r="B87" s="518" t="s">
        <v>802</v>
      </c>
      <c r="C87" s="421" t="s">
        <v>111</v>
      </c>
      <c r="D87" s="1580">
        <v>0</v>
      </c>
      <c r="E87" s="1580">
        <v>0</v>
      </c>
      <c r="F87" s="357">
        <f t="shared" si="8"/>
        <v>0</v>
      </c>
      <c r="G87" s="360">
        <f t="shared" si="9"/>
        <v>0</v>
      </c>
      <c r="H87" s="491"/>
    </row>
    <row r="88" spans="1:8" s="785" customFormat="1" ht="30" customHeight="1">
      <c r="A88" s="800">
        <v>15.69</v>
      </c>
      <c r="B88" s="518" t="s">
        <v>787</v>
      </c>
      <c r="C88" s="421" t="s">
        <v>111</v>
      </c>
      <c r="D88" s="1580">
        <v>0</v>
      </c>
      <c r="E88" s="1580">
        <v>0</v>
      </c>
      <c r="F88" s="357">
        <f t="shared" si="8"/>
        <v>0</v>
      </c>
      <c r="G88" s="360">
        <f t="shared" si="9"/>
        <v>0</v>
      </c>
      <c r="H88" s="491"/>
    </row>
    <row r="89" spans="1:8" s="785" customFormat="1" ht="30" customHeight="1">
      <c r="A89" s="800">
        <v>15.7</v>
      </c>
      <c r="B89" s="518" t="s">
        <v>1073</v>
      </c>
      <c r="C89" s="421" t="s">
        <v>111</v>
      </c>
      <c r="D89" s="1580">
        <v>0</v>
      </c>
      <c r="E89" s="1580">
        <v>0</v>
      </c>
      <c r="F89" s="357">
        <f t="shared" si="8"/>
        <v>0</v>
      </c>
      <c r="G89" s="360">
        <f t="shared" si="9"/>
        <v>0</v>
      </c>
      <c r="H89" s="491"/>
    </row>
    <row r="90" spans="1:8" s="785" customFormat="1" ht="30" customHeight="1">
      <c r="A90" s="800">
        <v>15.71</v>
      </c>
      <c r="B90" s="518" t="s">
        <v>803</v>
      </c>
      <c r="C90" s="421" t="s">
        <v>111</v>
      </c>
      <c r="D90" s="1580">
        <v>0</v>
      </c>
      <c r="E90" s="1580">
        <v>0</v>
      </c>
      <c r="F90" s="357">
        <f t="shared" si="8"/>
        <v>0</v>
      </c>
      <c r="G90" s="360">
        <f t="shared" si="9"/>
        <v>0</v>
      </c>
      <c r="H90" s="491"/>
    </row>
    <row r="91" spans="1:8" s="785" customFormat="1" ht="30" customHeight="1">
      <c r="A91" s="800">
        <v>15.72</v>
      </c>
      <c r="B91" s="518" t="s">
        <v>804</v>
      </c>
      <c r="C91" s="421" t="s">
        <v>111</v>
      </c>
      <c r="D91" s="1580">
        <v>0</v>
      </c>
      <c r="E91" s="1580">
        <v>0</v>
      </c>
      <c r="F91" s="357">
        <f t="shared" si="8"/>
        <v>0</v>
      </c>
      <c r="G91" s="360">
        <f t="shared" si="9"/>
        <v>0</v>
      </c>
      <c r="H91" s="491"/>
    </row>
    <row r="92" spans="1:8" s="785" customFormat="1" ht="30" customHeight="1">
      <c r="A92" s="800">
        <v>15.73</v>
      </c>
      <c r="B92" s="518" t="s">
        <v>427</v>
      </c>
      <c r="C92" s="421" t="s">
        <v>111</v>
      </c>
      <c r="D92" s="1580">
        <v>0</v>
      </c>
      <c r="E92" s="1580">
        <v>0</v>
      </c>
      <c r="F92" s="357">
        <f t="shared" si="8"/>
        <v>0</v>
      </c>
      <c r="G92" s="360">
        <f t="shared" si="9"/>
        <v>0</v>
      </c>
      <c r="H92" s="491"/>
    </row>
    <row r="93" spans="1:8" s="785" customFormat="1" ht="30" customHeight="1">
      <c r="A93" s="800">
        <v>15.74</v>
      </c>
      <c r="B93" s="518" t="s">
        <v>805</v>
      </c>
      <c r="C93" s="421" t="s">
        <v>111</v>
      </c>
      <c r="D93" s="1580">
        <v>0</v>
      </c>
      <c r="E93" s="1580">
        <v>0</v>
      </c>
      <c r="F93" s="357">
        <f t="shared" si="8"/>
        <v>0</v>
      </c>
      <c r="G93" s="360">
        <f t="shared" si="9"/>
        <v>0</v>
      </c>
      <c r="H93" s="491"/>
    </row>
    <row r="94" spans="1:8" s="786" customFormat="1" ht="30" customHeight="1">
      <c r="A94" s="800">
        <v>15.75</v>
      </c>
      <c r="B94" s="518" t="s">
        <v>806</v>
      </c>
      <c r="C94" s="421" t="s">
        <v>111</v>
      </c>
      <c r="D94" s="1580">
        <v>0</v>
      </c>
      <c r="E94" s="1580">
        <v>0</v>
      </c>
      <c r="F94" s="357">
        <f t="shared" si="8"/>
        <v>0</v>
      </c>
      <c r="G94" s="360">
        <f>E94*D94</f>
        <v>0</v>
      </c>
      <c r="H94" s="491"/>
    </row>
    <row r="95" spans="1:8" s="197" customFormat="1" ht="20.100000000000001" customHeight="1">
      <c r="A95" s="781"/>
      <c r="B95" s="720" t="s">
        <v>1003</v>
      </c>
      <c r="C95" s="782"/>
      <c r="D95" s="782"/>
      <c r="E95" s="782"/>
      <c r="F95" s="782"/>
      <c r="G95" s="782"/>
      <c r="H95" s="783"/>
    </row>
    <row r="96" spans="1:8" ht="30" customHeight="1">
      <c r="A96" s="800">
        <v>15.76</v>
      </c>
      <c r="B96" s="784" t="s">
        <v>19</v>
      </c>
      <c r="C96" s="421" t="s">
        <v>111</v>
      </c>
      <c r="D96" s="1580">
        <v>0</v>
      </c>
      <c r="E96" s="1580">
        <v>0</v>
      </c>
      <c r="F96" s="357">
        <f>D96</f>
        <v>0</v>
      </c>
      <c r="G96" s="360">
        <f>E96*D96</f>
        <v>0</v>
      </c>
      <c r="H96" s="491"/>
    </row>
    <row r="97" spans="1:8" ht="20.100000000000001" customHeight="1">
      <c r="A97" s="801"/>
      <c r="B97" s="710" t="s">
        <v>930</v>
      </c>
      <c r="C97" s="802"/>
      <c r="D97" s="802"/>
      <c r="E97" s="802"/>
      <c r="F97" s="802"/>
      <c r="G97" s="802"/>
      <c r="H97" s="803"/>
    </row>
    <row r="98" spans="1:8" ht="30" customHeight="1">
      <c r="A98" s="804">
        <v>15.77</v>
      </c>
      <c r="B98" s="805" t="s">
        <v>428</v>
      </c>
      <c r="C98" s="806" t="s">
        <v>534</v>
      </c>
      <c r="D98" s="1580">
        <v>0</v>
      </c>
      <c r="E98" s="1580">
        <v>0</v>
      </c>
      <c r="F98" s="807"/>
      <c r="G98" s="360">
        <f>E98*D98</f>
        <v>0</v>
      </c>
      <c r="H98" s="808"/>
    </row>
    <row r="99" spans="1:8" ht="20.100000000000001" customHeight="1" thickBot="1">
      <c r="A99" s="809"/>
      <c r="B99" s="2194" t="s">
        <v>418</v>
      </c>
      <c r="C99" s="2194"/>
      <c r="D99" s="2194"/>
      <c r="E99" s="2194"/>
      <c r="F99" s="813">
        <f>SUM(F96:F98,F86:F94,F76:F85,F65:F74,F56:F63,F49:F54,F36:F47,F34:F34,F27:F32,F21:F25,F11:F19)</f>
        <v>0</v>
      </c>
      <c r="G99" s="477">
        <f>SUM(G96:G98,G86:G94,G76:G84,G65:G74,G56:G63,G49:G54,G36:G47,G34:G34,G27:G32,G21:G25,G11:G19)</f>
        <v>0</v>
      </c>
      <c r="H99" s="810"/>
    </row>
    <row r="100" spans="1:8">
      <c r="B100" s="790"/>
    </row>
  </sheetData>
  <mergeCells count="10">
    <mergeCell ref="B99:E99"/>
    <mergeCell ref="A4:B4"/>
    <mergeCell ref="C4:F4"/>
    <mergeCell ref="G4:H4"/>
    <mergeCell ref="A5:B5"/>
    <mergeCell ref="C5:F5"/>
    <mergeCell ref="G5:H5"/>
    <mergeCell ref="A6:B6"/>
    <mergeCell ref="C6:F6"/>
    <mergeCell ref="G6:H6"/>
  </mergeCells>
  <phoneticPr fontId="0" type="noConversion"/>
  <printOptions horizontalCentered="1"/>
  <pageMargins left="0.5" right="0.5" top="1" bottom="1" header="0.5" footer="0.5"/>
  <pageSetup scale="58" fitToHeight="0" orientation="landscape" r:id="rId1"/>
  <headerFooter alignWithMargins="0">
    <oddHeader>&amp;C&amp;"Arial,Bold"&amp;12&amp;UProject Activity 15: Structures- Segmental Concrete</oddHeader>
    <oddFooter>&amp;L&amp;F
&amp;A&amp;CPage &amp;P of &amp;N&amp;R&amp;D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fitToPage="1"/>
  </sheetPr>
  <dimension ref="A1:E59"/>
  <sheetViews>
    <sheetView showRuler="0" zoomScale="110" zoomScaleNormal="110" zoomScaleSheetLayoutView="100" workbookViewId="0"/>
  </sheetViews>
  <sheetFormatPr defaultRowHeight="13.2"/>
  <cols>
    <col min="1" max="1" width="2.88671875" customWidth="1"/>
    <col min="2" max="2" width="144.88671875" customWidth="1"/>
  </cols>
  <sheetData>
    <row r="1" spans="1:5" ht="15.6">
      <c r="A1" s="202" t="s">
        <v>285</v>
      </c>
      <c r="B1" s="202"/>
      <c r="C1" s="202"/>
      <c r="D1" s="202"/>
      <c r="E1" s="1546"/>
    </row>
    <row r="2" spans="1:5" ht="15" customHeight="1">
      <c r="A2" s="217">
        <v>1</v>
      </c>
      <c r="B2" s="218" t="s">
        <v>617</v>
      </c>
      <c r="C2" s="203"/>
      <c r="D2" s="203"/>
      <c r="E2" s="198"/>
    </row>
    <row r="3" spans="1:5" ht="26.4">
      <c r="A3" s="63">
        <v>2</v>
      </c>
      <c r="B3" s="1399" t="s">
        <v>1837</v>
      </c>
      <c r="C3" s="199"/>
      <c r="D3" s="199"/>
    </row>
    <row r="4" spans="1:5" ht="15" customHeight="1">
      <c r="A4" s="207">
        <v>3</v>
      </c>
      <c r="B4" s="279" t="s">
        <v>1255</v>
      </c>
      <c r="C4" s="199"/>
      <c r="D4" s="199"/>
    </row>
    <row r="5" spans="1:5" ht="15" customHeight="1">
      <c r="A5" s="63">
        <v>4</v>
      </c>
      <c r="B5" s="1399" t="s">
        <v>1838</v>
      </c>
      <c r="C5" s="199"/>
      <c r="D5" s="199"/>
    </row>
    <row r="6" spans="1:5" ht="15" customHeight="1">
      <c r="A6" s="207">
        <v>5</v>
      </c>
      <c r="B6" s="1535" t="s">
        <v>1839</v>
      </c>
      <c r="C6" s="199"/>
      <c r="D6" s="199"/>
    </row>
    <row r="7" spans="1:5" ht="12" customHeight="1">
      <c r="A7" s="205"/>
      <c r="B7" s="204"/>
      <c r="C7" s="201"/>
      <c r="D7" s="201"/>
      <c r="E7" s="201"/>
    </row>
    <row r="8" spans="1:5" ht="15" customHeight="1">
      <c r="A8" s="202" t="s">
        <v>286</v>
      </c>
      <c r="B8" s="202"/>
      <c r="C8" s="202"/>
      <c r="D8" s="201"/>
      <c r="E8" s="200"/>
    </row>
    <row r="9" spans="1:5" ht="15" customHeight="1">
      <c r="A9" s="205">
        <v>1</v>
      </c>
      <c r="B9" s="205" t="s">
        <v>918</v>
      </c>
      <c r="C9" s="199"/>
      <c r="D9" s="199"/>
    </row>
    <row r="10" spans="1:5" ht="15" customHeight="1">
      <c r="A10" s="216">
        <v>2</v>
      </c>
      <c r="B10" s="280" t="s">
        <v>634</v>
      </c>
      <c r="C10" s="199"/>
      <c r="D10" s="199"/>
    </row>
    <row r="11" spans="1:5" ht="15" customHeight="1">
      <c r="A11" s="205">
        <v>3</v>
      </c>
      <c r="B11" s="1535" t="s">
        <v>1840</v>
      </c>
      <c r="C11" s="199"/>
      <c r="D11" s="199"/>
    </row>
    <row r="12" spans="1:5" ht="15" customHeight="1">
      <c r="A12" s="216">
        <v>4</v>
      </c>
      <c r="B12" s="1535" t="s">
        <v>1962</v>
      </c>
      <c r="D12" s="238"/>
    </row>
    <row r="13" spans="1:5" ht="12" customHeight="1">
      <c r="A13" s="216"/>
      <c r="B13" s="280"/>
    </row>
    <row r="14" spans="1:5" ht="15.6">
      <c r="A14" s="202" t="s">
        <v>287</v>
      </c>
      <c r="B14" s="202"/>
      <c r="C14" s="202"/>
      <c r="D14" s="202"/>
    </row>
    <row r="15" spans="1:5" ht="15" customHeight="1">
      <c r="A15" s="217">
        <v>1</v>
      </c>
      <c r="B15" s="218" t="s">
        <v>617</v>
      </c>
    </row>
    <row r="16" spans="1:5" ht="39.6">
      <c r="A16" s="63">
        <v>2</v>
      </c>
      <c r="B16" s="1399" t="s">
        <v>1841</v>
      </c>
    </row>
    <row r="17" spans="1:4" ht="15" customHeight="1">
      <c r="A17" s="63">
        <v>3</v>
      </c>
      <c r="B17" s="280" t="s">
        <v>1256</v>
      </c>
    </row>
    <row r="18" spans="1:4" ht="15" customHeight="1">
      <c r="A18" s="63">
        <v>4</v>
      </c>
      <c r="B18" s="1399" t="s">
        <v>1843</v>
      </c>
    </row>
    <row r="19" spans="1:4" ht="15" customHeight="1">
      <c r="A19" s="63">
        <v>5</v>
      </c>
      <c r="B19" s="1399" t="s">
        <v>1839</v>
      </c>
    </row>
    <row r="20" spans="1:4" ht="26.4">
      <c r="A20" s="63">
        <v>6</v>
      </c>
      <c r="B20" s="1399" t="s">
        <v>1842</v>
      </c>
    </row>
    <row r="21" spans="1:4" ht="12" customHeight="1">
      <c r="A21" s="207"/>
      <c r="B21" s="205"/>
    </row>
    <row r="22" spans="1:4" ht="15.6">
      <c r="A22" s="202" t="s">
        <v>288</v>
      </c>
      <c r="B22" s="205"/>
    </row>
    <row r="23" spans="1:4" ht="15" customHeight="1">
      <c r="A23" s="205">
        <v>1</v>
      </c>
      <c r="B23" s="205" t="s">
        <v>920</v>
      </c>
    </row>
    <row r="24" spans="1:4" ht="26.4">
      <c r="A24" s="216">
        <v>2</v>
      </c>
      <c r="B24" s="1399" t="s">
        <v>1835</v>
      </c>
    </row>
    <row r="25" spans="1:4" ht="15" customHeight="1">
      <c r="A25" s="205">
        <v>3</v>
      </c>
      <c r="B25" s="1535" t="s">
        <v>1836</v>
      </c>
    </row>
    <row r="26" spans="1:4" ht="15" customHeight="1">
      <c r="A26" s="205">
        <v>4</v>
      </c>
      <c r="B26" s="1535" t="s">
        <v>1963</v>
      </c>
      <c r="D26" s="238"/>
    </row>
    <row r="27" spans="1:4" ht="15" customHeight="1">
      <c r="A27" s="205">
        <v>5</v>
      </c>
      <c r="B27" s="205" t="s">
        <v>921</v>
      </c>
    </row>
    <row r="28" spans="1:4" ht="12" customHeight="1">
      <c r="A28" s="207"/>
      <c r="B28" s="205"/>
    </row>
    <row r="29" spans="1:4" ht="15.6">
      <c r="A29" s="202" t="s">
        <v>289</v>
      </c>
      <c r="B29" s="208"/>
    </row>
    <row r="30" spans="1:4" ht="26.4">
      <c r="A30" s="219">
        <v>1</v>
      </c>
      <c r="B30" s="219" t="s">
        <v>919</v>
      </c>
    </row>
    <row r="31" spans="1:4">
      <c r="A31" s="208"/>
      <c r="B31" s="208"/>
    </row>
    <row r="32" spans="1:4">
      <c r="A32" s="208"/>
      <c r="B32" s="208"/>
    </row>
    <row r="33" spans="1:2">
      <c r="A33" s="208"/>
      <c r="B33" s="208"/>
    </row>
    <row r="34" spans="1:2" ht="15.6">
      <c r="A34" s="202"/>
      <c r="B34" s="208"/>
    </row>
    <row r="35" spans="1:2">
      <c r="A35" s="208"/>
      <c r="B35" s="208"/>
    </row>
    <row r="36" spans="1:2">
      <c r="A36" s="208"/>
      <c r="B36" s="208"/>
    </row>
    <row r="37" spans="1:2">
      <c r="A37" s="208"/>
      <c r="B37" s="208"/>
    </row>
    <row r="38" spans="1:2">
      <c r="A38" s="62"/>
    </row>
    <row r="40" spans="1:2" ht="15.6">
      <c r="A40" s="202"/>
    </row>
    <row r="42" spans="1:2">
      <c r="A42" s="1"/>
    </row>
    <row r="44" spans="1:2" ht="15.6">
      <c r="A44" s="202"/>
    </row>
    <row r="46" spans="1:2">
      <c r="A46" s="1"/>
    </row>
    <row r="48" spans="1:2" ht="15.6">
      <c r="A48" s="202"/>
    </row>
    <row r="49" spans="1:2">
      <c r="B49" s="208"/>
    </row>
    <row r="51" spans="1:2" ht="15.6">
      <c r="A51" s="202"/>
    </row>
    <row r="52" spans="1:2">
      <c r="B52" s="208"/>
    </row>
    <row r="54" spans="1:2" ht="15.6">
      <c r="A54" s="202"/>
    </row>
    <row r="55" spans="1:2">
      <c r="B55" s="208"/>
    </row>
    <row r="58" spans="1:2" ht="15.6">
      <c r="A58" s="202"/>
    </row>
    <row r="59" spans="1:2">
      <c r="B59" s="208"/>
    </row>
  </sheetData>
  <phoneticPr fontId="0" type="noConversion"/>
  <printOptions horizontalCentered="1"/>
  <pageMargins left="0.65" right="0.5" top="1" bottom="0.46" header="0.5" footer="0.26"/>
  <pageSetup scale="86" orientation="landscape" horizontalDpi="4294967292" r:id="rId1"/>
  <headerFooter alignWithMargins="0">
    <oddHeader>&amp;C&amp;"Arial,Bold"&amp;12&amp;USpreadsheet Instructions</oddHeader>
    <oddFooter>Page &amp;P of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autoPageBreaks="0"/>
  </sheetPr>
  <dimension ref="A1:H127"/>
  <sheetViews>
    <sheetView showRuler="0" view="pageBreakPreview" zoomScaleNormal="100" zoomScaleSheetLayoutView="100" zoomScalePageLayoutView="40" workbookViewId="0"/>
  </sheetViews>
  <sheetFormatPr defaultColWidth="9.109375" defaultRowHeight="13.2"/>
  <cols>
    <col min="1" max="1" width="8" style="6" customWidth="1"/>
    <col min="2" max="2" width="50.6640625" style="6" customWidth="1"/>
    <col min="3" max="5" width="12.6640625" style="6" customWidth="1"/>
    <col min="6" max="6" width="12.6640625" style="629" customWidth="1"/>
    <col min="7" max="7" width="12.6640625" style="6" customWidth="1"/>
    <col min="8" max="8" width="98" style="6" customWidth="1"/>
    <col min="9" max="16384" width="9.109375" style="6"/>
  </cols>
  <sheetData>
    <row r="1" spans="1:8" s="669" customFormat="1" ht="20.100000000000001" customHeight="1">
      <c r="A1" s="683" t="s">
        <v>641</v>
      </c>
      <c r="H1" s="1339" t="str">
        <f>'Project Information'!$B$3</f>
        <v>Enter project name &amp; description</v>
      </c>
    </row>
    <row r="2" spans="1:8" s="669" customFormat="1" ht="20.100000000000001" customHeight="1">
      <c r="A2" s="683" t="s">
        <v>283</v>
      </c>
      <c r="H2" s="1339" t="str">
        <f>'Project Information'!$B$1</f>
        <v>999999-1-32-01</v>
      </c>
    </row>
    <row r="3" spans="1:8" s="361" customFormat="1" ht="14.4" thickBot="1">
      <c r="A3" s="472"/>
      <c r="B3" s="473"/>
      <c r="C3" s="474"/>
      <c r="D3" s="474"/>
      <c r="E3" s="474"/>
      <c r="F3" s="474"/>
      <c r="G3" s="474"/>
      <c r="H3" s="474"/>
    </row>
    <row r="4" spans="1:8" s="361" customFormat="1" ht="28.5" customHeight="1" thickBot="1">
      <c r="A4" s="1887" t="s">
        <v>1583</v>
      </c>
      <c r="B4" s="1888"/>
      <c r="C4" s="1889" t="s">
        <v>1584</v>
      </c>
      <c r="D4" s="1889"/>
      <c r="E4" s="1889"/>
      <c r="F4" s="1889"/>
      <c r="G4" s="2008" t="s">
        <v>1585</v>
      </c>
      <c r="H4" s="2036"/>
    </row>
    <row r="5" spans="1:8" s="361" customFormat="1" ht="28.5" customHeight="1">
      <c r="A5" s="1890" t="s">
        <v>1587</v>
      </c>
      <c r="B5" s="1891"/>
      <c r="C5" s="1892"/>
      <c r="D5" s="1892"/>
      <c r="E5" s="1892"/>
      <c r="F5" s="1892"/>
      <c r="G5" s="2011"/>
      <c r="H5" s="2038"/>
    </row>
    <row r="6" spans="1:8" s="361" customFormat="1" ht="28.5" customHeight="1" thickBot="1">
      <c r="A6" s="1893" t="s">
        <v>1586</v>
      </c>
      <c r="B6" s="1894"/>
      <c r="C6" s="1866"/>
      <c r="D6" s="1866"/>
      <c r="E6" s="1866"/>
      <c r="F6" s="1866"/>
      <c r="G6" s="2014"/>
      <c r="H6" s="2040"/>
    </row>
    <row r="7" spans="1:8" s="361" customFormat="1" ht="15.6">
      <c r="A7" s="1373" t="s">
        <v>1620</v>
      </c>
      <c r="B7" s="414"/>
    </row>
    <row r="8" spans="1:8" s="361" customFormat="1" ht="15" customHeight="1" thickBot="1">
      <c r="A8" s="1373"/>
      <c r="B8" s="414"/>
    </row>
    <row r="9" spans="1:8" ht="32.25" customHeight="1">
      <c r="A9" s="739" t="s">
        <v>82</v>
      </c>
      <c r="B9" s="733" t="s">
        <v>211</v>
      </c>
      <c r="C9" s="733" t="s">
        <v>191</v>
      </c>
      <c r="D9" s="736" t="s">
        <v>48</v>
      </c>
      <c r="E9" s="736" t="s">
        <v>776</v>
      </c>
      <c r="F9" s="736" t="s">
        <v>185</v>
      </c>
      <c r="G9" s="736" t="s">
        <v>114</v>
      </c>
      <c r="H9" s="734" t="s">
        <v>184</v>
      </c>
    </row>
    <row r="10" spans="1:8" ht="20.100000000000001" customHeight="1">
      <c r="A10" s="781"/>
      <c r="B10" s="740" t="s">
        <v>807</v>
      </c>
      <c r="C10" s="782"/>
      <c r="D10" s="782"/>
      <c r="E10" s="782"/>
      <c r="F10" s="782"/>
      <c r="G10" s="782"/>
      <c r="H10" s="783"/>
    </row>
    <row r="11" spans="1:8" ht="30" customHeight="1">
      <c r="A11" s="536">
        <v>16.100000000000001</v>
      </c>
      <c r="B11" s="737" t="s">
        <v>808</v>
      </c>
      <c r="C11" s="735" t="s">
        <v>89</v>
      </c>
      <c r="D11" s="351">
        <v>1</v>
      </c>
      <c r="E11" s="1580">
        <v>0</v>
      </c>
      <c r="F11" s="732"/>
      <c r="G11" s="354">
        <f>E11*D11</f>
        <v>0</v>
      </c>
      <c r="H11" s="655"/>
    </row>
    <row r="12" spans="1:8" ht="30" customHeight="1">
      <c r="A12" s="536">
        <v>16.2</v>
      </c>
      <c r="B12" s="737" t="s">
        <v>430</v>
      </c>
      <c r="C12" s="421" t="s">
        <v>1602</v>
      </c>
      <c r="D12" s="1580">
        <v>0</v>
      </c>
      <c r="E12" s="1580">
        <v>0</v>
      </c>
      <c r="F12" s="732"/>
      <c r="G12" s="354">
        <f t="shared" ref="G12:G19" si="0">E12*D12</f>
        <v>0</v>
      </c>
      <c r="H12" s="655"/>
    </row>
    <row r="13" spans="1:8" ht="30" customHeight="1">
      <c r="A13" s="536">
        <v>16.3</v>
      </c>
      <c r="B13" s="796" t="s">
        <v>809</v>
      </c>
      <c r="C13" s="735" t="s">
        <v>89</v>
      </c>
      <c r="D13" s="351">
        <v>1</v>
      </c>
      <c r="E13" s="1580">
        <v>0</v>
      </c>
      <c r="F13" s="732"/>
      <c r="G13" s="354">
        <f t="shared" si="0"/>
        <v>0</v>
      </c>
      <c r="H13" s="655"/>
    </row>
    <row r="14" spans="1:8" ht="30" customHeight="1">
      <c r="A14" s="536">
        <v>16.399999999999999</v>
      </c>
      <c r="B14" s="737" t="s">
        <v>810</v>
      </c>
      <c r="C14" s="735" t="s">
        <v>89</v>
      </c>
      <c r="D14" s="351">
        <v>1</v>
      </c>
      <c r="E14" s="1580">
        <v>0</v>
      </c>
      <c r="F14" s="732"/>
      <c r="G14" s="354">
        <f t="shared" si="0"/>
        <v>0</v>
      </c>
      <c r="H14" s="655"/>
    </row>
    <row r="15" spans="1:8" ht="30" customHeight="1">
      <c r="A15" s="536">
        <v>16.5</v>
      </c>
      <c r="B15" s="737" t="s">
        <v>811</v>
      </c>
      <c r="C15" s="735" t="s">
        <v>89</v>
      </c>
      <c r="D15" s="351">
        <v>1</v>
      </c>
      <c r="E15" s="1580">
        <v>0</v>
      </c>
      <c r="F15" s="732"/>
      <c r="G15" s="354">
        <f t="shared" si="0"/>
        <v>0</v>
      </c>
      <c r="H15" s="655"/>
    </row>
    <row r="16" spans="1:8" ht="30" customHeight="1">
      <c r="A16" s="536">
        <v>16.600000000000001</v>
      </c>
      <c r="B16" s="731" t="s">
        <v>812</v>
      </c>
      <c r="C16" s="735" t="s">
        <v>89</v>
      </c>
      <c r="D16" s="351">
        <v>1</v>
      </c>
      <c r="E16" s="1580">
        <v>0</v>
      </c>
      <c r="F16" s="732"/>
      <c r="G16" s="354">
        <f t="shared" si="0"/>
        <v>0</v>
      </c>
      <c r="H16" s="655"/>
    </row>
    <row r="17" spans="1:8" ht="30" customHeight="1">
      <c r="A17" s="536">
        <v>16.7</v>
      </c>
      <c r="B17" s="731" t="s">
        <v>813</v>
      </c>
      <c r="C17" s="735" t="s">
        <v>89</v>
      </c>
      <c r="D17" s="351">
        <v>1</v>
      </c>
      <c r="E17" s="1580">
        <v>0</v>
      </c>
      <c r="F17" s="732"/>
      <c r="G17" s="354">
        <f t="shared" si="0"/>
        <v>0</v>
      </c>
      <c r="H17" s="655"/>
    </row>
    <row r="18" spans="1:8" ht="30" customHeight="1">
      <c r="A18" s="536">
        <v>16.8</v>
      </c>
      <c r="B18" s="731" t="s">
        <v>431</v>
      </c>
      <c r="C18" s="735" t="s">
        <v>89</v>
      </c>
      <c r="D18" s="351">
        <v>1</v>
      </c>
      <c r="E18" s="1580">
        <v>0</v>
      </c>
      <c r="F18" s="732"/>
      <c r="G18" s="354">
        <f t="shared" si="0"/>
        <v>0</v>
      </c>
      <c r="H18" s="655"/>
    </row>
    <row r="19" spans="1:8" ht="30" customHeight="1">
      <c r="A19" s="536">
        <v>16.899999999999999</v>
      </c>
      <c r="B19" s="731" t="s">
        <v>814</v>
      </c>
      <c r="C19" s="735" t="s">
        <v>815</v>
      </c>
      <c r="D19" s="1580">
        <v>0</v>
      </c>
      <c r="E19" s="1580">
        <v>0</v>
      </c>
      <c r="F19" s="732"/>
      <c r="G19" s="354">
        <f t="shared" si="0"/>
        <v>0</v>
      </c>
      <c r="H19" s="655"/>
    </row>
    <row r="20" spans="1:8" ht="20.100000000000001" customHeight="1">
      <c r="A20" s="781"/>
      <c r="B20" s="740" t="s">
        <v>687</v>
      </c>
      <c r="C20" s="782"/>
      <c r="D20" s="782"/>
      <c r="E20" s="782"/>
      <c r="F20" s="782"/>
      <c r="G20" s="782"/>
      <c r="H20" s="783"/>
    </row>
    <row r="21" spans="1:8" ht="30" customHeight="1">
      <c r="A21" s="564">
        <v>16.100000000000001</v>
      </c>
      <c r="B21" s="737" t="s">
        <v>816</v>
      </c>
      <c r="C21" s="735" t="s">
        <v>111</v>
      </c>
      <c r="D21" s="1580">
        <v>0</v>
      </c>
      <c r="E21" s="1580">
        <v>0</v>
      </c>
      <c r="F21" s="351">
        <f>D21</f>
        <v>0</v>
      </c>
      <c r="G21" s="354">
        <f>E21*D21</f>
        <v>0</v>
      </c>
      <c r="H21" s="655"/>
    </row>
    <row r="22" spans="1:8" ht="30" customHeight="1">
      <c r="A22" s="564">
        <v>16.11</v>
      </c>
      <c r="B22" s="737" t="s">
        <v>817</v>
      </c>
      <c r="C22" s="735" t="s">
        <v>111</v>
      </c>
      <c r="D22" s="1580">
        <v>0</v>
      </c>
      <c r="E22" s="1580">
        <v>0</v>
      </c>
      <c r="F22" s="351">
        <f>D22</f>
        <v>0</v>
      </c>
      <c r="G22" s="354">
        <f>E22*D22</f>
        <v>0</v>
      </c>
      <c r="H22" s="655"/>
    </row>
    <row r="23" spans="1:8" ht="30" customHeight="1">
      <c r="A23" s="564">
        <v>16.12</v>
      </c>
      <c r="B23" s="737" t="s">
        <v>818</v>
      </c>
      <c r="C23" s="735" t="s">
        <v>111</v>
      </c>
      <c r="D23" s="1580">
        <v>0</v>
      </c>
      <c r="E23" s="1580">
        <v>0</v>
      </c>
      <c r="F23" s="351">
        <f>D23</f>
        <v>0</v>
      </c>
      <c r="G23" s="354">
        <f>E23*D23</f>
        <v>0</v>
      </c>
      <c r="H23" s="655"/>
    </row>
    <row r="24" spans="1:8" ht="20.100000000000001" customHeight="1">
      <c r="A24" s="781"/>
      <c r="B24" s="740" t="s">
        <v>819</v>
      </c>
      <c r="C24" s="782"/>
      <c r="D24" s="782"/>
      <c r="E24" s="782"/>
      <c r="F24" s="782"/>
      <c r="G24" s="782"/>
      <c r="H24" s="783"/>
    </row>
    <row r="25" spans="1:8" ht="30" customHeight="1">
      <c r="A25" s="564">
        <v>16.13</v>
      </c>
      <c r="B25" s="737" t="s">
        <v>820</v>
      </c>
      <c r="C25" s="735" t="s">
        <v>111</v>
      </c>
      <c r="D25" s="1580">
        <v>0</v>
      </c>
      <c r="E25" s="1580">
        <v>0</v>
      </c>
      <c r="F25" s="351">
        <f>D25</f>
        <v>0</v>
      </c>
      <c r="G25" s="354">
        <f>E25*D25</f>
        <v>0</v>
      </c>
      <c r="H25" s="655"/>
    </row>
    <row r="26" spans="1:8" ht="20.100000000000001" customHeight="1">
      <c r="A26" s="781"/>
      <c r="B26" s="740" t="s">
        <v>821</v>
      </c>
      <c r="C26" s="782"/>
      <c r="D26" s="782"/>
      <c r="E26" s="782"/>
      <c r="F26" s="782"/>
      <c r="G26" s="782"/>
      <c r="H26" s="783"/>
    </row>
    <row r="27" spans="1:8" ht="30" customHeight="1">
      <c r="A27" s="564">
        <v>16.14</v>
      </c>
      <c r="B27" s="737" t="s">
        <v>822</v>
      </c>
      <c r="C27" s="735" t="s">
        <v>111</v>
      </c>
      <c r="D27" s="1580">
        <v>0</v>
      </c>
      <c r="E27" s="1580">
        <v>0</v>
      </c>
      <c r="F27" s="351">
        <f t="shared" ref="F27:F33" si="1">D27</f>
        <v>0</v>
      </c>
      <c r="G27" s="354">
        <f t="shared" ref="G27:G33" si="2">E27*D27</f>
        <v>0</v>
      </c>
      <c r="H27" s="655"/>
    </row>
    <row r="28" spans="1:8" ht="30" customHeight="1">
      <c r="A28" s="564">
        <v>16.149999999999999</v>
      </c>
      <c r="B28" s="737" t="s">
        <v>823</v>
      </c>
      <c r="C28" s="735" t="s">
        <v>111</v>
      </c>
      <c r="D28" s="1580">
        <v>0</v>
      </c>
      <c r="E28" s="1580">
        <v>0</v>
      </c>
      <c r="F28" s="351">
        <f t="shared" si="1"/>
        <v>0</v>
      </c>
      <c r="G28" s="354">
        <f t="shared" si="2"/>
        <v>0</v>
      </c>
      <c r="H28" s="655"/>
    </row>
    <row r="29" spans="1:8" ht="30" customHeight="1">
      <c r="A29" s="564">
        <v>16.16</v>
      </c>
      <c r="B29" s="731" t="s">
        <v>824</v>
      </c>
      <c r="C29" s="735" t="s">
        <v>111</v>
      </c>
      <c r="D29" s="1580">
        <v>0</v>
      </c>
      <c r="E29" s="1580">
        <v>0</v>
      </c>
      <c r="F29" s="351">
        <f t="shared" si="1"/>
        <v>0</v>
      </c>
      <c r="G29" s="354">
        <f t="shared" si="2"/>
        <v>0</v>
      </c>
      <c r="H29" s="655"/>
    </row>
    <row r="30" spans="1:8" ht="30" customHeight="1">
      <c r="A30" s="564">
        <v>16.170000000000002</v>
      </c>
      <c r="B30" s="731" t="s">
        <v>432</v>
      </c>
      <c r="C30" s="735" t="s">
        <v>111</v>
      </c>
      <c r="D30" s="1580">
        <v>0</v>
      </c>
      <c r="E30" s="1580">
        <v>0</v>
      </c>
      <c r="F30" s="351">
        <f t="shared" si="1"/>
        <v>0</v>
      </c>
      <c r="G30" s="354">
        <f t="shared" si="2"/>
        <v>0</v>
      </c>
      <c r="H30" s="655"/>
    </row>
    <row r="31" spans="1:8" ht="30" customHeight="1">
      <c r="A31" s="564">
        <v>16.18</v>
      </c>
      <c r="B31" s="731" t="s">
        <v>825</v>
      </c>
      <c r="C31" s="735" t="s">
        <v>111</v>
      </c>
      <c r="D31" s="1580">
        <v>0</v>
      </c>
      <c r="E31" s="1580">
        <v>0</v>
      </c>
      <c r="F31" s="351">
        <f t="shared" si="1"/>
        <v>0</v>
      </c>
      <c r="G31" s="354">
        <f t="shared" si="2"/>
        <v>0</v>
      </c>
      <c r="H31" s="655"/>
    </row>
    <row r="32" spans="1:8" ht="30" customHeight="1">
      <c r="A32" s="564">
        <v>16.190000000000001</v>
      </c>
      <c r="B32" s="731" t="s">
        <v>433</v>
      </c>
      <c r="C32" s="735" t="s">
        <v>111</v>
      </c>
      <c r="D32" s="1580">
        <v>0</v>
      </c>
      <c r="E32" s="1580">
        <v>0</v>
      </c>
      <c r="F32" s="351">
        <f t="shared" si="1"/>
        <v>0</v>
      </c>
      <c r="G32" s="354">
        <f t="shared" si="2"/>
        <v>0</v>
      </c>
      <c r="H32" s="655"/>
    </row>
    <row r="33" spans="1:8" ht="30" customHeight="1">
      <c r="A33" s="564">
        <v>16.2</v>
      </c>
      <c r="B33" s="737" t="s">
        <v>968</v>
      </c>
      <c r="C33" s="735" t="s">
        <v>111</v>
      </c>
      <c r="D33" s="1580">
        <v>0</v>
      </c>
      <c r="E33" s="1580">
        <v>0</v>
      </c>
      <c r="F33" s="351">
        <f t="shared" si="1"/>
        <v>0</v>
      </c>
      <c r="G33" s="354">
        <f t="shared" si="2"/>
        <v>0</v>
      </c>
      <c r="H33" s="655"/>
    </row>
    <row r="34" spans="1:8" ht="20.100000000000001" customHeight="1">
      <c r="A34" s="781"/>
      <c r="B34" s="740" t="s">
        <v>826</v>
      </c>
      <c r="C34" s="782"/>
      <c r="D34" s="782"/>
      <c r="E34" s="782"/>
      <c r="F34" s="782"/>
      <c r="G34" s="782"/>
      <c r="H34" s="783"/>
    </row>
    <row r="35" spans="1:8" ht="30" customHeight="1">
      <c r="A35" s="564">
        <v>16.21</v>
      </c>
      <c r="B35" s="737" t="s">
        <v>827</v>
      </c>
      <c r="C35" s="735" t="s">
        <v>89</v>
      </c>
      <c r="D35" s="351">
        <v>1</v>
      </c>
      <c r="E35" s="1580">
        <v>0</v>
      </c>
      <c r="F35" s="732"/>
      <c r="G35" s="354">
        <f t="shared" ref="G35:G52" si="3">E35*D35</f>
        <v>0</v>
      </c>
      <c r="H35" s="655"/>
    </row>
    <row r="36" spans="1:8" ht="30" customHeight="1">
      <c r="A36" s="564">
        <v>16.22</v>
      </c>
      <c r="B36" s="737" t="s">
        <v>828</v>
      </c>
      <c r="C36" s="735" t="s">
        <v>89</v>
      </c>
      <c r="D36" s="351">
        <v>1</v>
      </c>
      <c r="E36" s="1580">
        <v>0</v>
      </c>
      <c r="F36" s="732"/>
      <c r="G36" s="354">
        <f t="shared" si="3"/>
        <v>0</v>
      </c>
      <c r="H36" s="655"/>
    </row>
    <row r="37" spans="1:8" ht="30" customHeight="1">
      <c r="A37" s="564">
        <v>16.23</v>
      </c>
      <c r="B37" s="737" t="s">
        <v>829</v>
      </c>
      <c r="C37" s="735" t="s">
        <v>89</v>
      </c>
      <c r="D37" s="351">
        <v>1</v>
      </c>
      <c r="E37" s="1580">
        <v>0</v>
      </c>
      <c r="F37" s="732"/>
      <c r="G37" s="354">
        <f t="shared" si="3"/>
        <v>0</v>
      </c>
      <c r="H37" s="655"/>
    </row>
    <row r="38" spans="1:8" ht="30" customHeight="1">
      <c r="A38" s="564">
        <v>16.239999999999998</v>
      </c>
      <c r="B38" s="737" t="s">
        <v>830</v>
      </c>
      <c r="C38" s="735" t="s">
        <v>89</v>
      </c>
      <c r="D38" s="351">
        <v>1</v>
      </c>
      <c r="E38" s="1580">
        <v>0</v>
      </c>
      <c r="F38" s="732"/>
      <c r="G38" s="354">
        <f t="shared" si="3"/>
        <v>0</v>
      </c>
      <c r="H38" s="655"/>
    </row>
    <row r="39" spans="1:8" ht="30" customHeight="1">
      <c r="A39" s="564">
        <v>16.25</v>
      </c>
      <c r="B39" s="737" t="s">
        <v>831</v>
      </c>
      <c r="C39" s="735" t="s">
        <v>89</v>
      </c>
      <c r="D39" s="351">
        <v>1</v>
      </c>
      <c r="E39" s="1580">
        <v>0</v>
      </c>
      <c r="F39" s="732"/>
      <c r="G39" s="354">
        <f t="shared" si="3"/>
        <v>0</v>
      </c>
      <c r="H39" s="655"/>
    </row>
    <row r="40" spans="1:8" ht="30" customHeight="1">
      <c r="A40" s="564">
        <v>16.260000000000002</v>
      </c>
      <c r="B40" s="737" t="s">
        <v>832</v>
      </c>
      <c r="C40" s="735" t="s">
        <v>89</v>
      </c>
      <c r="D40" s="351">
        <v>1</v>
      </c>
      <c r="E40" s="1580">
        <v>0</v>
      </c>
      <c r="F40" s="732"/>
      <c r="G40" s="354">
        <f t="shared" si="3"/>
        <v>0</v>
      </c>
      <c r="H40" s="655"/>
    </row>
    <row r="41" spans="1:8" ht="30" customHeight="1">
      <c r="A41" s="564">
        <v>16.27</v>
      </c>
      <c r="B41" s="737" t="s">
        <v>833</v>
      </c>
      <c r="C41" s="735" t="s">
        <v>89</v>
      </c>
      <c r="D41" s="351">
        <v>1</v>
      </c>
      <c r="E41" s="1580">
        <v>0</v>
      </c>
      <c r="F41" s="732"/>
      <c r="G41" s="354">
        <f t="shared" si="3"/>
        <v>0</v>
      </c>
      <c r="H41" s="655"/>
    </row>
    <row r="42" spans="1:8" ht="30" customHeight="1">
      <c r="A42" s="564">
        <v>16.28</v>
      </c>
      <c r="B42" s="737" t="s">
        <v>834</v>
      </c>
      <c r="C42" s="735" t="s">
        <v>89</v>
      </c>
      <c r="D42" s="351">
        <v>1</v>
      </c>
      <c r="E42" s="1580">
        <v>0</v>
      </c>
      <c r="F42" s="732"/>
      <c r="G42" s="354">
        <f t="shared" si="3"/>
        <v>0</v>
      </c>
      <c r="H42" s="655"/>
    </row>
    <row r="43" spans="1:8" ht="30" customHeight="1">
      <c r="A43" s="564">
        <v>16.29</v>
      </c>
      <c r="B43" s="730" t="s">
        <v>835</v>
      </c>
      <c r="C43" s="421" t="s">
        <v>89</v>
      </c>
      <c r="D43" s="357">
        <v>1</v>
      </c>
      <c r="E43" s="1580">
        <v>0</v>
      </c>
      <c r="F43" s="358"/>
      <c r="G43" s="354">
        <f t="shared" si="3"/>
        <v>0</v>
      </c>
      <c r="H43" s="655"/>
    </row>
    <row r="44" spans="1:8" ht="30" customHeight="1">
      <c r="A44" s="564">
        <v>16.3</v>
      </c>
      <c r="B44" s="737" t="s">
        <v>836</v>
      </c>
      <c r="C44" s="735" t="s">
        <v>89</v>
      </c>
      <c r="D44" s="351">
        <v>1</v>
      </c>
      <c r="E44" s="1580">
        <v>0</v>
      </c>
      <c r="F44" s="732"/>
      <c r="G44" s="354">
        <f t="shared" si="3"/>
        <v>0</v>
      </c>
      <c r="H44" s="655"/>
    </row>
    <row r="45" spans="1:8" ht="30" customHeight="1">
      <c r="A45" s="564">
        <v>16.309999999999999</v>
      </c>
      <c r="B45" s="737" t="s">
        <v>837</v>
      </c>
      <c r="C45" s="735" t="s">
        <v>89</v>
      </c>
      <c r="D45" s="351">
        <v>1</v>
      </c>
      <c r="E45" s="1580">
        <v>0</v>
      </c>
      <c r="F45" s="732"/>
      <c r="G45" s="354">
        <f t="shared" si="3"/>
        <v>0</v>
      </c>
      <c r="H45" s="655"/>
    </row>
    <row r="46" spans="1:8" ht="30" customHeight="1">
      <c r="A46" s="564">
        <v>16.32</v>
      </c>
      <c r="B46" s="737" t="s">
        <v>838</v>
      </c>
      <c r="C46" s="735" t="s">
        <v>89</v>
      </c>
      <c r="D46" s="351">
        <v>1</v>
      </c>
      <c r="E46" s="1580">
        <v>0</v>
      </c>
      <c r="F46" s="732"/>
      <c r="G46" s="354">
        <f t="shared" si="3"/>
        <v>0</v>
      </c>
      <c r="H46" s="655"/>
    </row>
    <row r="47" spans="1:8" ht="30" customHeight="1">
      <c r="A47" s="564">
        <v>16.329999999999998</v>
      </c>
      <c r="B47" s="737" t="s">
        <v>849</v>
      </c>
      <c r="C47" s="735" t="s">
        <v>89</v>
      </c>
      <c r="D47" s="351">
        <v>1</v>
      </c>
      <c r="E47" s="1580">
        <v>0</v>
      </c>
      <c r="F47" s="732"/>
      <c r="G47" s="354">
        <f t="shared" si="3"/>
        <v>0</v>
      </c>
      <c r="H47" s="655"/>
    </row>
    <row r="48" spans="1:8" ht="30" customHeight="1">
      <c r="A48" s="564">
        <v>16.34</v>
      </c>
      <c r="B48" s="737" t="s">
        <v>850</v>
      </c>
      <c r="C48" s="735" t="s">
        <v>89</v>
      </c>
      <c r="D48" s="351">
        <v>1</v>
      </c>
      <c r="E48" s="1580">
        <v>0</v>
      </c>
      <c r="F48" s="732"/>
      <c r="G48" s="354">
        <f t="shared" si="3"/>
        <v>0</v>
      </c>
      <c r="H48" s="655"/>
    </row>
    <row r="49" spans="1:8" ht="30" customHeight="1">
      <c r="A49" s="564">
        <v>16.350000000000001</v>
      </c>
      <c r="B49" s="737" t="s">
        <v>851</v>
      </c>
      <c r="C49" s="735" t="s">
        <v>89</v>
      </c>
      <c r="D49" s="351">
        <v>1</v>
      </c>
      <c r="E49" s="1580">
        <v>0</v>
      </c>
      <c r="F49" s="732"/>
      <c r="G49" s="354">
        <f t="shared" si="3"/>
        <v>0</v>
      </c>
      <c r="H49" s="655"/>
    </row>
    <row r="50" spans="1:8" ht="30" customHeight="1">
      <c r="A50" s="564">
        <v>16.36</v>
      </c>
      <c r="B50" s="737" t="s">
        <v>852</v>
      </c>
      <c r="C50" s="735" t="s">
        <v>89</v>
      </c>
      <c r="D50" s="351">
        <v>1</v>
      </c>
      <c r="E50" s="1580">
        <v>0</v>
      </c>
      <c r="F50" s="732"/>
      <c r="G50" s="354">
        <f t="shared" si="3"/>
        <v>0</v>
      </c>
      <c r="H50" s="655"/>
    </row>
    <row r="51" spans="1:8" ht="30" customHeight="1">
      <c r="A51" s="564">
        <v>16.37</v>
      </c>
      <c r="B51" s="737" t="s">
        <v>853</v>
      </c>
      <c r="C51" s="735" t="s">
        <v>89</v>
      </c>
      <c r="D51" s="351">
        <v>1</v>
      </c>
      <c r="E51" s="1580">
        <v>0</v>
      </c>
      <c r="F51" s="732"/>
      <c r="G51" s="354">
        <f t="shared" si="3"/>
        <v>0</v>
      </c>
      <c r="H51" s="655"/>
    </row>
    <row r="52" spans="1:8" ht="30" customHeight="1">
      <c r="A52" s="564">
        <v>16.38</v>
      </c>
      <c r="B52" s="737" t="s">
        <v>854</v>
      </c>
      <c r="C52" s="735" t="s">
        <v>89</v>
      </c>
      <c r="D52" s="351">
        <v>1</v>
      </c>
      <c r="E52" s="1580">
        <v>0</v>
      </c>
      <c r="F52" s="732"/>
      <c r="G52" s="354">
        <f t="shared" si="3"/>
        <v>0</v>
      </c>
      <c r="H52" s="655"/>
    </row>
    <row r="53" spans="1:8" ht="20.100000000000001" customHeight="1">
      <c r="A53" s="781"/>
      <c r="B53" s="740" t="s">
        <v>855</v>
      </c>
      <c r="C53" s="782"/>
      <c r="D53" s="782"/>
      <c r="E53" s="782"/>
      <c r="F53" s="782"/>
      <c r="G53" s="782"/>
      <c r="H53" s="783"/>
    </row>
    <row r="54" spans="1:8" ht="30" customHeight="1">
      <c r="A54" s="564">
        <v>16.39</v>
      </c>
      <c r="B54" s="731" t="s">
        <v>856</v>
      </c>
      <c r="C54" s="735" t="s">
        <v>111</v>
      </c>
      <c r="D54" s="1580">
        <v>0</v>
      </c>
      <c r="E54" s="1580">
        <v>0</v>
      </c>
      <c r="F54" s="351">
        <f t="shared" ref="F54:F74" si="4">D54</f>
        <v>0</v>
      </c>
      <c r="G54" s="354">
        <f t="shared" ref="G54:G74" si="5">E54*D54</f>
        <v>0</v>
      </c>
      <c r="H54" s="655"/>
    </row>
    <row r="55" spans="1:8" ht="30" customHeight="1">
      <c r="A55" s="564">
        <v>16.399999999999999</v>
      </c>
      <c r="B55" s="737" t="s">
        <v>857</v>
      </c>
      <c r="C55" s="735" t="s">
        <v>111</v>
      </c>
      <c r="D55" s="1580">
        <v>0</v>
      </c>
      <c r="E55" s="1580">
        <v>0</v>
      </c>
      <c r="F55" s="351">
        <f t="shared" si="4"/>
        <v>0</v>
      </c>
      <c r="G55" s="354">
        <f t="shared" si="5"/>
        <v>0</v>
      </c>
      <c r="H55" s="655"/>
    </row>
    <row r="56" spans="1:8" ht="30" customHeight="1">
      <c r="A56" s="564">
        <v>16.41</v>
      </c>
      <c r="B56" s="737" t="s">
        <v>1064</v>
      </c>
      <c r="C56" s="735" t="s">
        <v>111</v>
      </c>
      <c r="D56" s="1580">
        <v>0</v>
      </c>
      <c r="E56" s="1580">
        <v>0</v>
      </c>
      <c r="F56" s="351">
        <f t="shared" si="4"/>
        <v>0</v>
      </c>
      <c r="G56" s="354">
        <f t="shared" si="5"/>
        <v>0</v>
      </c>
      <c r="H56" s="655"/>
    </row>
    <row r="57" spans="1:8" ht="30" customHeight="1">
      <c r="A57" s="564">
        <v>16.420000000000002</v>
      </c>
      <c r="B57" s="737" t="s">
        <v>436</v>
      </c>
      <c r="C57" s="735" t="s">
        <v>111</v>
      </c>
      <c r="D57" s="1580">
        <v>0</v>
      </c>
      <c r="E57" s="1580">
        <v>0</v>
      </c>
      <c r="F57" s="351">
        <f t="shared" si="4"/>
        <v>0</v>
      </c>
      <c r="G57" s="354">
        <f t="shared" si="5"/>
        <v>0</v>
      </c>
      <c r="H57" s="655"/>
    </row>
    <row r="58" spans="1:8" ht="30" customHeight="1">
      <c r="A58" s="564">
        <v>16.43</v>
      </c>
      <c r="B58" s="731" t="s">
        <v>437</v>
      </c>
      <c r="C58" s="735" t="s">
        <v>111</v>
      </c>
      <c r="D58" s="1580">
        <v>0</v>
      </c>
      <c r="E58" s="1580">
        <v>0</v>
      </c>
      <c r="F58" s="351">
        <f t="shared" si="4"/>
        <v>0</v>
      </c>
      <c r="G58" s="354">
        <f t="shared" si="5"/>
        <v>0</v>
      </c>
      <c r="H58" s="655"/>
    </row>
    <row r="59" spans="1:8" ht="30" customHeight="1">
      <c r="A59" s="564">
        <v>16.440000000000001</v>
      </c>
      <c r="B59" s="737" t="s">
        <v>1065</v>
      </c>
      <c r="C59" s="735" t="s">
        <v>111</v>
      </c>
      <c r="D59" s="1580">
        <v>0</v>
      </c>
      <c r="E59" s="1580">
        <v>0</v>
      </c>
      <c r="F59" s="351">
        <f t="shared" si="4"/>
        <v>0</v>
      </c>
      <c r="G59" s="354">
        <f t="shared" si="5"/>
        <v>0</v>
      </c>
      <c r="H59" s="655"/>
    </row>
    <row r="60" spans="1:8" ht="30" customHeight="1">
      <c r="A60" s="564">
        <v>16.45</v>
      </c>
      <c r="B60" s="737" t="s">
        <v>858</v>
      </c>
      <c r="C60" s="735" t="s">
        <v>111</v>
      </c>
      <c r="D60" s="1580">
        <v>0</v>
      </c>
      <c r="E60" s="1580">
        <v>0</v>
      </c>
      <c r="F60" s="351">
        <f t="shared" si="4"/>
        <v>0</v>
      </c>
      <c r="G60" s="354">
        <f t="shared" si="5"/>
        <v>0</v>
      </c>
      <c r="H60" s="655"/>
    </row>
    <row r="61" spans="1:8" ht="30" customHeight="1">
      <c r="A61" s="564">
        <v>16.46</v>
      </c>
      <c r="B61" s="737" t="s">
        <v>859</v>
      </c>
      <c r="C61" s="735" t="s">
        <v>111</v>
      </c>
      <c r="D61" s="1580">
        <v>0</v>
      </c>
      <c r="E61" s="1580">
        <v>0</v>
      </c>
      <c r="F61" s="351">
        <f t="shared" si="4"/>
        <v>0</v>
      </c>
      <c r="G61" s="354">
        <f t="shared" si="5"/>
        <v>0</v>
      </c>
      <c r="H61" s="655"/>
    </row>
    <row r="62" spans="1:8" ht="30" customHeight="1">
      <c r="A62" s="564">
        <v>16.47</v>
      </c>
      <c r="B62" s="737" t="s">
        <v>860</v>
      </c>
      <c r="C62" s="735" t="s">
        <v>111</v>
      </c>
      <c r="D62" s="1580">
        <v>0</v>
      </c>
      <c r="E62" s="1580">
        <v>0</v>
      </c>
      <c r="F62" s="351">
        <f t="shared" si="4"/>
        <v>0</v>
      </c>
      <c r="G62" s="354">
        <f t="shared" si="5"/>
        <v>0</v>
      </c>
      <c r="H62" s="655"/>
    </row>
    <row r="63" spans="1:8" ht="30" customHeight="1">
      <c r="A63" s="564">
        <v>16.48</v>
      </c>
      <c r="B63" s="737" t="s">
        <v>861</v>
      </c>
      <c r="C63" s="735" t="s">
        <v>111</v>
      </c>
      <c r="D63" s="1580">
        <v>0</v>
      </c>
      <c r="E63" s="1580">
        <v>0</v>
      </c>
      <c r="F63" s="351">
        <f t="shared" si="4"/>
        <v>0</v>
      </c>
      <c r="G63" s="354">
        <f t="shared" si="5"/>
        <v>0</v>
      </c>
      <c r="H63" s="655"/>
    </row>
    <row r="64" spans="1:8" ht="30" customHeight="1">
      <c r="A64" s="564">
        <v>16.489999999999998</v>
      </c>
      <c r="B64" s="737" t="s">
        <v>862</v>
      </c>
      <c r="C64" s="735" t="s">
        <v>111</v>
      </c>
      <c r="D64" s="1580">
        <v>0</v>
      </c>
      <c r="E64" s="1580">
        <v>0</v>
      </c>
      <c r="F64" s="351">
        <f t="shared" si="4"/>
        <v>0</v>
      </c>
      <c r="G64" s="354">
        <f t="shared" si="5"/>
        <v>0</v>
      </c>
      <c r="H64" s="655"/>
    </row>
    <row r="65" spans="1:8" ht="30" customHeight="1">
      <c r="A65" s="564">
        <v>16.5</v>
      </c>
      <c r="B65" s="737" t="s">
        <v>863</v>
      </c>
      <c r="C65" s="735" t="s">
        <v>111</v>
      </c>
      <c r="D65" s="1580">
        <v>0</v>
      </c>
      <c r="E65" s="1580">
        <v>0</v>
      </c>
      <c r="F65" s="351">
        <f t="shared" si="4"/>
        <v>0</v>
      </c>
      <c r="G65" s="354">
        <f t="shared" si="5"/>
        <v>0</v>
      </c>
      <c r="H65" s="655"/>
    </row>
    <row r="66" spans="1:8" ht="30" customHeight="1">
      <c r="A66" s="564">
        <v>16.510000000000002</v>
      </c>
      <c r="B66" s="737" t="s">
        <v>864</v>
      </c>
      <c r="C66" s="735" t="s">
        <v>111</v>
      </c>
      <c r="D66" s="1580">
        <v>0</v>
      </c>
      <c r="E66" s="1580">
        <v>0</v>
      </c>
      <c r="F66" s="351">
        <f t="shared" si="4"/>
        <v>0</v>
      </c>
      <c r="G66" s="354">
        <f t="shared" si="5"/>
        <v>0</v>
      </c>
      <c r="H66" s="655"/>
    </row>
    <row r="67" spans="1:8" ht="30" customHeight="1">
      <c r="A67" s="564">
        <v>16.52</v>
      </c>
      <c r="B67" s="737" t="s">
        <v>865</v>
      </c>
      <c r="C67" s="735" t="s">
        <v>111</v>
      </c>
      <c r="D67" s="1580">
        <v>0</v>
      </c>
      <c r="E67" s="1580">
        <v>0</v>
      </c>
      <c r="F67" s="351">
        <f t="shared" si="4"/>
        <v>0</v>
      </c>
      <c r="G67" s="354">
        <f t="shared" si="5"/>
        <v>0</v>
      </c>
      <c r="H67" s="655"/>
    </row>
    <row r="68" spans="1:8" ht="30" customHeight="1">
      <c r="A68" s="564">
        <v>16.53</v>
      </c>
      <c r="B68" s="737" t="s">
        <v>866</v>
      </c>
      <c r="C68" s="735" t="s">
        <v>111</v>
      </c>
      <c r="D68" s="1580">
        <v>0</v>
      </c>
      <c r="E68" s="1580">
        <v>0</v>
      </c>
      <c r="F68" s="351">
        <f t="shared" si="4"/>
        <v>0</v>
      </c>
      <c r="G68" s="354">
        <f t="shared" si="5"/>
        <v>0</v>
      </c>
      <c r="H68" s="655"/>
    </row>
    <row r="69" spans="1:8" ht="30" customHeight="1">
      <c r="A69" s="564">
        <v>16.54</v>
      </c>
      <c r="B69" s="737" t="s">
        <v>867</v>
      </c>
      <c r="C69" s="735" t="s">
        <v>111</v>
      </c>
      <c r="D69" s="1580">
        <v>0</v>
      </c>
      <c r="E69" s="1580">
        <v>0</v>
      </c>
      <c r="F69" s="351">
        <f t="shared" si="4"/>
        <v>0</v>
      </c>
      <c r="G69" s="354">
        <f t="shared" si="5"/>
        <v>0</v>
      </c>
      <c r="H69" s="655"/>
    </row>
    <row r="70" spans="1:8" ht="30" customHeight="1">
      <c r="A70" s="564">
        <v>16.55</v>
      </c>
      <c r="B70" s="737" t="s">
        <v>868</v>
      </c>
      <c r="C70" s="735" t="s">
        <v>111</v>
      </c>
      <c r="D70" s="1580">
        <v>0</v>
      </c>
      <c r="E70" s="1580">
        <v>0</v>
      </c>
      <c r="F70" s="351">
        <f t="shared" si="4"/>
        <v>0</v>
      </c>
      <c r="G70" s="354">
        <f t="shared" si="5"/>
        <v>0</v>
      </c>
      <c r="H70" s="655"/>
    </row>
    <row r="71" spans="1:8" ht="30" customHeight="1">
      <c r="A71" s="564">
        <v>16.559999999999999</v>
      </c>
      <c r="B71" s="737" t="s">
        <v>869</v>
      </c>
      <c r="C71" s="735" t="s">
        <v>111</v>
      </c>
      <c r="D71" s="1580">
        <v>0</v>
      </c>
      <c r="E71" s="1580">
        <v>0</v>
      </c>
      <c r="F71" s="351">
        <f t="shared" si="4"/>
        <v>0</v>
      </c>
      <c r="G71" s="354">
        <f t="shared" si="5"/>
        <v>0</v>
      </c>
      <c r="H71" s="655"/>
    </row>
    <row r="72" spans="1:8" ht="30" customHeight="1">
      <c r="A72" s="564">
        <v>16.57</v>
      </c>
      <c r="B72" s="737" t="s">
        <v>438</v>
      </c>
      <c r="C72" s="735" t="s">
        <v>111</v>
      </c>
      <c r="D72" s="1580">
        <v>0</v>
      </c>
      <c r="E72" s="1580">
        <v>0</v>
      </c>
      <c r="F72" s="351">
        <f t="shared" si="4"/>
        <v>0</v>
      </c>
      <c r="G72" s="354">
        <f t="shared" si="5"/>
        <v>0</v>
      </c>
      <c r="H72" s="655"/>
    </row>
    <row r="73" spans="1:8" ht="30" customHeight="1">
      <c r="A73" s="564">
        <v>16.579999999999998</v>
      </c>
      <c r="B73" s="737" t="s">
        <v>870</v>
      </c>
      <c r="C73" s="735" t="s">
        <v>111</v>
      </c>
      <c r="D73" s="1580">
        <v>0</v>
      </c>
      <c r="E73" s="1580">
        <v>0</v>
      </c>
      <c r="F73" s="351">
        <f t="shared" si="4"/>
        <v>0</v>
      </c>
      <c r="G73" s="354">
        <f t="shared" si="5"/>
        <v>0</v>
      </c>
      <c r="H73" s="655"/>
    </row>
    <row r="74" spans="1:8" ht="30" customHeight="1">
      <c r="A74" s="564">
        <v>16.59</v>
      </c>
      <c r="B74" s="737" t="s">
        <v>871</v>
      </c>
      <c r="C74" s="735" t="s">
        <v>111</v>
      </c>
      <c r="D74" s="1580">
        <v>0</v>
      </c>
      <c r="E74" s="1580">
        <v>0</v>
      </c>
      <c r="F74" s="351">
        <f t="shared" si="4"/>
        <v>0</v>
      </c>
      <c r="G74" s="354">
        <f t="shared" si="5"/>
        <v>0</v>
      </c>
      <c r="H74" s="655"/>
    </row>
    <row r="75" spans="1:8" ht="20.100000000000001" customHeight="1">
      <c r="A75" s="781"/>
      <c r="B75" s="740" t="s">
        <v>872</v>
      </c>
      <c r="C75" s="782"/>
      <c r="D75" s="782"/>
      <c r="E75" s="782"/>
      <c r="F75" s="782"/>
      <c r="G75" s="782"/>
      <c r="H75" s="783"/>
    </row>
    <row r="76" spans="1:8" ht="30" customHeight="1">
      <c r="A76" s="564">
        <v>16.600000000000001</v>
      </c>
      <c r="B76" s="737" t="s">
        <v>873</v>
      </c>
      <c r="C76" s="735" t="s">
        <v>89</v>
      </c>
      <c r="D76" s="351">
        <v>1</v>
      </c>
      <c r="E76" s="1580">
        <v>0</v>
      </c>
      <c r="F76" s="732"/>
      <c r="G76" s="354">
        <f>E76*D76</f>
        <v>0</v>
      </c>
      <c r="H76" s="655"/>
    </row>
    <row r="77" spans="1:8" ht="30" customHeight="1">
      <c r="A77" s="564">
        <v>16.61</v>
      </c>
      <c r="B77" s="737" t="s">
        <v>874</v>
      </c>
      <c r="C77" s="735" t="s">
        <v>89</v>
      </c>
      <c r="D77" s="351">
        <v>1</v>
      </c>
      <c r="E77" s="1580">
        <v>0</v>
      </c>
      <c r="F77" s="732"/>
      <c r="G77" s="354">
        <f>E77*D77</f>
        <v>0</v>
      </c>
      <c r="H77" s="655"/>
    </row>
    <row r="78" spans="1:8" ht="30" customHeight="1">
      <c r="A78" s="564">
        <v>16.62</v>
      </c>
      <c r="B78" s="737" t="s">
        <v>875</v>
      </c>
      <c r="C78" s="735" t="s">
        <v>89</v>
      </c>
      <c r="D78" s="351">
        <v>1</v>
      </c>
      <c r="E78" s="1580">
        <v>0</v>
      </c>
      <c r="F78" s="732"/>
      <c r="G78" s="354">
        <f>E78*D78</f>
        <v>0</v>
      </c>
      <c r="H78" s="655"/>
    </row>
    <row r="79" spans="1:8" ht="30" customHeight="1">
      <c r="A79" s="564">
        <v>16.63</v>
      </c>
      <c r="B79" s="737" t="s">
        <v>876</v>
      </c>
      <c r="C79" s="735" t="s">
        <v>89</v>
      </c>
      <c r="D79" s="351">
        <v>1</v>
      </c>
      <c r="E79" s="1580">
        <v>0</v>
      </c>
      <c r="F79" s="732"/>
      <c r="G79" s="354">
        <f>E79*D79</f>
        <v>0</v>
      </c>
      <c r="H79" s="655"/>
    </row>
    <row r="80" spans="1:8" ht="20.100000000000001" customHeight="1">
      <c r="A80" s="781"/>
      <c r="B80" s="740" t="s">
        <v>877</v>
      </c>
      <c r="C80" s="782"/>
      <c r="D80" s="782"/>
      <c r="E80" s="782"/>
      <c r="F80" s="782"/>
      <c r="G80" s="782"/>
      <c r="H80" s="783"/>
    </row>
    <row r="81" spans="1:8" ht="30" customHeight="1">
      <c r="A81" s="564">
        <v>16.64</v>
      </c>
      <c r="B81" s="731" t="s">
        <v>878</v>
      </c>
      <c r="C81" s="735" t="s">
        <v>89</v>
      </c>
      <c r="D81" s="351">
        <v>1</v>
      </c>
      <c r="E81" s="1580">
        <v>0</v>
      </c>
      <c r="F81" s="732"/>
      <c r="G81" s="354">
        <f>E81*D81</f>
        <v>0</v>
      </c>
      <c r="H81" s="655"/>
    </row>
    <row r="82" spans="1:8" ht="30" customHeight="1">
      <c r="A82" s="564">
        <v>16.649999999999999</v>
      </c>
      <c r="B82" s="731" t="s">
        <v>879</v>
      </c>
      <c r="C82" s="735" t="s">
        <v>89</v>
      </c>
      <c r="D82" s="351">
        <v>1</v>
      </c>
      <c r="E82" s="1580">
        <v>0</v>
      </c>
      <c r="F82" s="732"/>
      <c r="G82" s="354">
        <f>E82*D82</f>
        <v>0</v>
      </c>
      <c r="H82" s="655"/>
    </row>
    <row r="83" spans="1:8" ht="30" customHeight="1">
      <c r="A83" s="564">
        <v>16.66</v>
      </c>
      <c r="B83" s="737" t="s">
        <v>880</v>
      </c>
      <c r="C83" s="735" t="s">
        <v>89</v>
      </c>
      <c r="D83" s="351">
        <v>1</v>
      </c>
      <c r="E83" s="1580">
        <v>0</v>
      </c>
      <c r="F83" s="732"/>
      <c r="G83" s="354">
        <f>E83*D83</f>
        <v>0</v>
      </c>
      <c r="H83" s="655"/>
    </row>
    <row r="84" spans="1:8" ht="30" customHeight="1">
      <c r="A84" s="564">
        <v>16.670000000000002</v>
      </c>
      <c r="B84" s="737" t="s">
        <v>881</v>
      </c>
      <c r="C84" s="735" t="s">
        <v>89</v>
      </c>
      <c r="D84" s="351">
        <v>1</v>
      </c>
      <c r="E84" s="1580">
        <v>0</v>
      </c>
      <c r="F84" s="732"/>
      <c r="G84" s="354">
        <f>E84*D84</f>
        <v>0</v>
      </c>
      <c r="H84" s="655"/>
    </row>
    <row r="85" spans="1:8" ht="20.100000000000001" customHeight="1">
      <c r="A85" s="781"/>
      <c r="B85" s="740" t="s">
        <v>883</v>
      </c>
      <c r="C85" s="782"/>
      <c r="D85" s="782"/>
      <c r="E85" s="782"/>
      <c r="F85" s="782"/>
      <c r="G85" s="782"/>
      <c r="H85" s="783"/>
    </row>
    <row r="86" spans="1:8" ht="30" customHeight="1">
      <c r="A86" s="564">
        <v>16.68</v>
      </c>
      <c r="B86" s="737" t="s">
        <v>884</v>
      </c>
      <c r="C86" s="735" t="s">
        <v>89</v>
      </c>
      <c r="D86" s="351">
        <v>1</v>
      </c>
      <c r="E86" s="1580">
        <v>0</v>
      </c>
      <c r="F86" s="732"/>
      <c r="G86" s="354">
        <f>E86*D86</f>
        <v>0</v>
      </c>
      <c r="H86" s="655"/>
    </row>
    <row r="87" spans="1:8" ht="20.100000000000001" customHeight="1">
      <c r="A87" s="781"/>
      <c r="B87" s="740" t="s">
        <v>885</v>
      </c>
      <c r="C87" s="782"/>
      <c r="D87" s="782"/>
      <c r="E87" s="782"/>
      <c r="F87" s="782"/>
      <c r="G87" s="782"/>
      <c r="H87" s="783"/>
    </row>
    <row r="88" spans="1:8" ht="30" customHeight="1">
      <c r="A88" s="564">
        <v>16.690000000000001</v>
      </c>
      <c r="B88" s="737" t="s">
        <v>886</v>
      </c>
      <c r="C88" s="735" t="s">
        <v>111</v>
      </c>
      <c r="D88" s="1580">
        <v>0</v>
      </c>
      <c r="E88" s="1580">
        <v>0</v>
      </c>
      <c r="F88" s="351">
        <f t="shared" ref="F88:F93" si="6">D88</f>
        <v>0</v>
      </c>
      <c r="G88" s="354">
        <f t="shared" ref="G88:G93" si="7">E88*D88</f>
        <v>0</v>
      </c>
      <c r="H88" s="655"/>
    </row>
    <row r="89" spans="1:8" ht="30" customHeight="1">
      <c r="A89" s="564">
        <v>16.7</v>
      </c>
      <c r="B89" s="737" t="s">
        <v>887</v>
      </c>
      <c r="C89" s="735" t="s">
        <v>111</v>
      </c>
      <c r="D89" s="1580">
        <v>0</v>
      </c>
      <c r="E89" s="1580">
        <v>0</v>
      </c>
      <c r="F89" s="351">
        <f t="shared" si="6"/>
        <v>0</v>
      </c>
      <c r="G89" s="354">
        <f t="shared" si="7"/>
        <v>0</v>
      </c>
      <c r="H89" s="655"/>
    </row>
    <row r="90" spans="1:8" ht="30" customHeight="1">
      <c r="A90" s="564">
        <v>16.71</v>
      </c>
      <c r="B90" s="737" t="s">
        <v>888</v>
      </c>
      <c r="C90" s="735" t="s">
        <v>111</v>
      </c>
      <c r="D90" s="1580">
        <v>0</v>
      </c>
      <c r="E90" s="1580">
        <v>0</v>
      </c>
      <c r="F90" s="351">
        <f t="shared" si="6"/>
        <v>0</v>
      </c>
      <c r="G90" s="354">
        <f t="shared" si="7"/>
        <v>0</v>
      </c>
      <c r="H90" s="655"/>
    </row>
    <row r="91" spans="1:8" ht="30" customHeight="1">
      <c r="A91" s="564">
        <v>16.72</v>
      </c>
      <c r="B91" s="737" t="s">
        <v>874</v>
      </c>
      <c r="C91" s="735" t="s">
        <v>111</v>
      </c>
      <c r="D91" s="1580">
        <v>0</v>
      </c>
      <c r="E91" s="1580">
        <v>0</v>
      </c>
      <c r="F91" s="351">
        <f t="shared" si="6"/>
        <v>0</v>
      </c>
      <c r="G91" s="354">
        <f t="shared" si="7"/>
        <v>0</v>
      </c>
      <c r="H91" s="655"/>
    </row>
    <row r="92" spans="1:8" ht="30" customHeight="1">
      <c r="A92" s="564">
        <v>16.73</v>
      </c>
      <c r="B92" s="737" t="s">
        <v>889</v>
      </c>
      <c r="C92" s="735" t="s">
        <v>111</v>
      </c>
      <c r="D92" s="1580">
        <v>0</v>
      </c>
      <c r="E92" s="1580">
        <v>0</v>
      </c>
      <c r="F92" s="351">
        <f t="shared" si="6"/>
        <v>0</v>
      </c>
      <c r="G92" s="354">
        <f t="shared" si="7"/>
        <v>0</v>
      </c>
      <c r="H92" s="655"/>
    </row>
    <row r="93" spans="1:8" ht="30" customHeight="1">
      <c r="A93" s="564">
        <v>16.739999999999998</v>
      </c>
      <c r="B93" s="737" t="s">
        <v>875</v>
      </c>
      <c r="C93" s="735" t="s">
        <v>111</v>
      </c>
      <c r="D93" s="1580">
        <v>0</v>
      </c>
      <c r="E93" s="1580">
        <v>0</v>
      </c>
      <c r="F93" s="351">
        <f t="shared" si="6"/>
        <v>0</v>
      </c>
      <c r="G93" s="354">
        <f t="shared" si="7"/>
        <v>0</v>
      </c>
      <c r="H93" s="655"/>
    </row>
    <row r="94" spans="1:8" ht="20.100000000000001" customHeight="1">
      <c r="A94" s="781"/>
      <c r="B94" s="740" t="s">
        <v>890</v>
      </c>
      <c r="C94" s="782"/>
      <c r="D94" s="782"/>
      <c r="E94" s="782"/>
      <c r="F94" s="782"/>
      <c r="G94" s="782"/>
      <c r="H94" s="783"/>
    </row>
    <row r="95" spans="1:8" ht="30" customHeight="1">
      <c r="A95" s="564">
        <v>16.75</v>
      </c>
      <c r="B95" s="737" t="s">
        <v>891</v>
      </c>
      <c r="C95" s="735" t="s">
        <v>89</v>
      </c>
      <c r="D95" s="351">
        <v>1</v>
      </c>
      <c r="E95" s="1580">
        <v>0</v>
      </c>
      <c r="F95" s="732"/>
      <c r="G95" s="354">
        <f t="shared" ref="G95:G101" si="8">E95*D95</f>
        <v>0</v>
      </c>
      <c r="H95" s="655"/>
    </row>
    <row r="96" spans="1:8" ht="30" customHeight="1">
      <c r="A96" s="564">
        <v>16.760000000000002</v>
      </c>
      <c r="B96" s="737" t="s">
        <v>892</v>
      </c>
      <c r="C96" s="735" t="s">
        <v>89</v>
      </c>
      <c r="D96" s="351">
        <v>1</v>
      </c>
      <c r="E96" s="1580">
        <v>0</v>
      </c>
      <c r="F96" s="732"/>
      <c r="G96" s="354">
        <f t="shared" si="8"/>
        <v>0</v>
      </c>
      <c r="H96" s="655"/>
    </row>
    <row r="97" spans="1:8" ht="30" customHeight="1">
      <c r="A97" s="564">
        <v>16.77</v>
      </c>
      <c r="B97" s="737" t="s">
        <v>893</v>
      </c>
      <c r="C97" s="735" t="s">
        <v>89</v>
      </c>
      <c r="D97" s="351">
        <v>1</v>
      </c>
      <c r="E97" s="1580">
        <v>0</v>
      </c>
      <c r="F97" s="732"/>
      <c r="G97" s="354">
        <f t="shared" si="8"/>
        <v>0</v>
      </c>
      <c r="H97" s="655"/>
    </row>
    <row r="98" spans="1:8" ht="30" customHeight="1">
      <c r="A98" s="564">
        <v>16.78</v>
      </c>
      <c r="B98" s="737" t="s">
        <v>894</v>
      </c>
      <c r="C98" s="735" t="s">
        <v>89</v>
      </c>
      <c r="D98" s="351">
        <v>1</v>
      </c>
      <c r="E98" s="1580">
        <v>0</v>
      </c>
      <c r="F98" s="732"/>
      <c r="G98" s="354">
        <f t="shared" si="8"/>
        <v>0</v>
      </c>
      <c r="H98" s="655"/>
    </row>
    <row r="99" spans="1:8" ht="30" customHeight="1">
      <c r="A99" s="564">
        <v>16.79</v>
      </c>
      <c r="B99" s="737" t="s">
        <v>895</v>
      </c>
      <c r="C99" s="735" t="s">
        <v>89</v>
      </c>
      <c r="D99" s="351">
        <v>1</v>
      </c>
      <c r="E99" s="1580">
        <v>0</v>
      </c>
      <c r="F99" s="732"/>
      <c r="G99" s="354">
        <f t="shared" si="8"/>
        <v>0</v>
      </c>
      <c r="H99" s="655"/>
    </row>
    <row r="100" spans="1:8" ht="30" customHeight="1">
      <c r="A100" s="564">
        <v>16.8</v>
      </c>
      <c r="B100" s="737" t="s">
        <v>1094</v>
      </c>
      <c r="C100" s="735" t="s">
        <v>89</v>
      </c>
      <c r="D100" s="351">
        <v>1</v>
      </c>
      <c r="E100" s="1580">
        <v>0</v>
      </c>
      <c r="F100" s="732"/>
      <c r="G100" s="354">
        <f t="shared" si="8"/>
        <v>0</v>
      </c>
      <c r="H100" s="655"/>
    </row>
    <row r="101" spans="1:8" ht="30" customHeight="1">
      <c r="A101" s="564">
        <v>16.809999999999999</v>
      </c>
      <c r="B101" s="737" t="s">
        <v>896</v>
      </c>
      <c r="C101" s="735" t="s">
        <v>89</v>
      </c>
      <c r="D101" s="351">
        <v>1</v>
      </c>
      <c r="E101" s="1580">
        <v>0</v>
      </c>
      <c r="F101" s="732"/>
      <c r="G101" s="354">
        <f t="shared" si="8"/>
        <v>0</v>
      </c>
      <c r="H101" s="655"/>
    </row>
    <row r="102" spans="1:8" ht="20.100000000000001" customHeight="1">
      <c r="A102" s="781"/>
      <c r="B102" s="740" t="s">
        <v>897</v>
      </c>
      <c r="C102" s="782"/>
      <c r="D102" s="782"/>
      <c r="E102" s="782"/>
      <c r="F102" s="782"/>
      <c r="G102" s="782"/>
      <c r="H102" s="783"/>
    </row>
    <row r="103" spans="1:8" ht="30" customHeight="1">
      <c r="A103" s="564">
        <v>16.82</v>
      </c>
      <c r="B103" s="737" t="s">
        <v>1095</v>
      </c>
      <c r="C103" s="735" t="s">
        <v>111</v>
      </c>
      <c r="D103" s="1580">
        <v>0</v>
      </c>
      <c r="E103" s="1580">
        <v>0</v>
      </c>
      <c r="F103" s="351">
        <f t="shared" ref="F103:F115" si="9">D103</f>
        <v>0</v>
      </c>
      <c r="G103" s="354">
        <f t="shared" ref="G103:G115" si="10">E103*D103</f>
        <v>0</v>
      </c>
      <c r="H103" s="655"/>
    </row>
    <row r="104" spans="1:8" ht="30" customHeight="1">
      <c r="A104" s="564">
        <v>16.829999999999998</v>
      </c>
      <c r="B104" s="737" t="s">
        <v>898</v>
      </c>
      <c r="C104" s="735" t="s">
        <v>111</v>
      </c>
      <c r="D104" s="1580">
        <v>0</v>
      </c>
      <c r="E104" s="1580">
        <v>0</v>
      </c>
      <c r="F104" s="351">
        <f t="shared" si="9"/>
        <v>0</v>
      </c>
      <c r="G104" s="354">
        <f t="shared" si="10"/>
        <v>0</v>
      </c>
      <c r="H104" s="655"/>
    </row>
    <row r="105" spans="1:8" ht="30" customHeight="1">
      <c r="A105" s="564">
        <v>16.84</v>
      </c>
      <c r="B105" s="737" t="s">
        <v>899</v>
      </c>
      <c r="C105" s="735" t="s">
        <v>111</v>
      </c>
      <c r="D105" s="1580">
        <v>0</v>
      </c>
      <c r="E105" s="1580">
        <v>0</v>
      </c>
      <c r="F105" s="351">
        <f t="shared" si="9"/>
        <v>0</v>
      </c>
      <c r="G105" s="354">
        <f t="shared" si="10"/>
        <v>0</v>
      </c>
      <c r="H105" s="655"/>
    </row>
    <row r="106" spans="1:8" ht="30" customHeight="1">
      <c r="A106" s="564">
        <v>16.850000000000001</v>
      </c>
      <c r="B106" s="731" t="s">
        <v>900</v>
      </c>
      <c r="C106" s="735" t="s">
        <v>111</v>
      </c>
      <c r="D106" s="1580">
        <v>0</v>
      </c>
      <c r="E106" s="1580">
        <v>0</v>
      </c>
      <c r="F106" s="351">
        <f t="shared" si="9"/>
        <v>0</v>
      </c>
      <c r="G106" s="354">
        <f t="shared" si="10"/>
        <v>0</v>
      </c>
      <c r="H106" s="655"/>
    </row>
    <row r="107" spans="1:8" ht="30" customHeight="1">
      <c r="A107" s="564">
        <v>16.86</v>
      </c>
      <c r="B107" s="731" t="s">
        <v>901</v>
      </c>
      <c r="C107" s="735" t="s">
        <v>111</v>
      </c>
      <c r="D107" s="1580">
        <v>0</v>
      </c>
      <c r="E107" s="1580">
        <v>0</v>
      </c>
      <c r="F107" s="351">
        <f t="shared" si="9"/>
        <v>0</v>
      </c>
      <c r="G107" s="354">
        <f t="shared" si="10"/>
        <v>0</v>
      </c>
      <c r="H107" s="655"/>
    </row>
    <row r="108" spans="1:8" ht="30" customHeight="1">
      <c r="A108" s="564">
        <v>16.87</v>
      </c>
      <c r="B108" s="737" t="s">
        <v>902</v>
      </c>
      <c r="C108" s="735" t="s">
        <v>111</v>
      </c>
      <c r="D108" s="1580">
        <v>0</v>
      </c>
      <c r="E108" s="1580">
        <v>0</v>
      </c>
      <c r="F108" s="351">
        <f t="shared" si="9"/>
        <v>0</v>
      </c>
      <c r="G108" s="354">
        <f t="shared" si="10"/>
        <v>0</v>
      </c>
      <c r="H108" s="655"/>
    </row>
    <row r="109" spans="1:8" ht="30" customHeight="1">
      <c r="A109" s="564">
        <v>16.88</v>
      </c>
      <c r="B109" s="737" t="s">
        <v>903</v>
      </c>
      <c r="C109" s="735" t="s">
        <v>111</v>
      </c>
      <c r="D109" s="1580">
        <v>0</v>
      </c>
      <c r="E109" s="1580">
        <v>0</v>
      </c>
      <c r="F109" s="351">
        <f t="shared" si="9"/>
        <v>0</v>
      </c>
      <c r="G109" s="354">
        <f t="shared" si="10"/>
        <v>0</v>
      </c>
      <c r="H109" s="655"/>
    </row>
    <row r="110" spans="1:8" ht="30" customHeight="1">
      <c r="A110" s="564">
        <v>16.89</v>
      </c>
      <c r="B110" s="737" t="s">
        <v>904</v>
      </c>
      <c r="C110" s="735" t="s">
        <v>111</v>
      </c>
      <c r="D110" s="1580">
        <v>0</v>
      </c>
      <c r="E110" s="1580">
        <v>0</v>
      </c>
      <c r="F110" s="351">
        <f t="shared" si="9"/>
        <v>0</v>
      </c>
      <c r="G110" s="354">
        <f t="shared" si="10"/>
        <v>0</v>
      </c>
      <c r="H110" s="655"/>
    </row>
    <row r="111" spans="1:8" ht="30" customHeight="1">
      <c r="A111" s="564">
        <v>16.899999999999999</v>
      </c>
      <c r="B111" s="737" t="s">
        <v>905</v>
      </c>
      <c r="C111" s="735" t="s">
        <v>111</v>
      </c>
      <c r="D111" s="1580">
        <v>0</v>
      </c>
      <c r="E111" s="1580">
        <v>0</v>
      </c>
      <c r="F111" s="351">
        <f t="shared" si="9"/>
        <v>0</v>
      </c>
      <c r="G111" s="354">
        <f t="shared" si="10"/>
        <v>0</v>
      </c>
      <c r="H111" s="655"/>
    </row>
    <row r="112" spans="1:8" ht="30" customHeight="1">
      <c r="A112" s="564">
        <v>16.91</v>
      </c>
      <c r="B112" s="737" t="s">
        <v>922</v>
      </c>
      <c r="C112" s="735" t="s">
        <v>111</v>
      </c>
      <c r="D112" s="1580">
        <v>0</v>
      </c>
      <c r="E112" s="1580">
        <v>0</v>
      </c>
      <c r="F112" s="351">
        <f t="shared" si="9"/>
        <v>0</v>
      </c>
      <c r="G112" s="354">
        <f t="shared" si="10"/>
        <v>0</v>
      </c>
      <c r="H112" s="655"/>
    </row>
    <row r="113" spans="1:8" ht="30" customHeight="1">
      <c r="A113" s="564">
        <v>16.920000000000002</v>
      </c>
      <c r="B113" s="731" t="s">
        <v>923</v>
      </c>
      <c r="C113" s="735" t="s">
        <v>111</v>
      </c>
      <c r="D113" s="1580">
        <v>0</v>
      </c>
      <c r="E113" s="1580">
        <v>0</v>
      </c>
      <c r="F113" s="351">
        <f t="shared" si="9"/>
        <v>0</v>
      </c>
      <c r="G113" s="354">
        <f t="shared" si="10"/>
        <v>0</v>
      </c>
      <c r="H113" s="655"/>
    </row>
    <row r="114" spans="1:8" ht="30" customHeight="1">
      <c r="A114" s="564">
        <v>16.93</v>
      </c>
      <c r="B114" s="731" t="s">
        <v>924</v>
      </c>
      <c r="C114" s="735" t="s">
        <v>111</v>
      </c>
      <c r="D114" s="1580">
        <v>0</v>
      </c>
      <c r="E114" s="1580">
        <v>0</v>
      </c>
      <c r="F114" s="351">
        <f t="shared" si="9"/>
        <v>0</v>
      </c>
      <c r="G114" s="354">
        <f t="shared" si="10"/>
        <v>0</v>
      </c>
      <c r="H114" s="655"/>
    </row>
    <row r="115" spans="1:8" ht="30" customHeight="1">
      <c r="A115" s="564">
        <v>16.940000000000001</v>
      </c>
      <c r="B115" s="737" t="s">
        <v>968</v>
      </c>
      <c r="C115" s="735" t="s">
        <v>111</v>
      </c>
      <c r="D115" s="1580">
        <v>0</v>
      </c>
      <c r="E115" s="1580">
        <v>0</v>
      </c>
      <c r="F115" s="351">
        <f t="shared" si="9"/>
        <v>0</v>
      </c>
      <c r="G115" s="354">
        <f t="shared" si="10"/>
        <v>0</v>
      </c>
      <c r="H115" s="655"/>
    </row>
    <row r="116" spans="1:8" ht="20.100000000000001" customHeight="1">
      <c r="A116" s="781"/>
      <c r="B116" s="740" t="s">
        <v>925</v>
      </c>
      <c r="C116" s="782"/>
      <c r="D116" s="782"/>
      <c r="E116" s="782"/>
      <c r="F116" s="782"/>
      <c r="G116" s="782"/>
      <c r="H116" s="783"/>
    </row>
    <row r="117" spans="1:8" ht="30" customHeight="1">
      <c r="A117" s="564">
        <v>16.95</v>
      </c>
      <c r="B117" s="737" t="s">
        <v>926</v>
      </c>
      <c r="C117" s="735" t="s">
        <v>89</v>
      </c>
      <c r="D117" s="351">
        <v>1</v>
      </c>
      <c r="E117" s="1580">
        <v>0</v>
      </c>
      <c r="F117" s="732"/>
      <c r="G117" s="354">
        <f t="shared" ref="G117:G122" si="11">E117*D117</f>
        <v>0</v>
      </c>
      <c r="H117" s="655"/>
    </row>
    <row r="118" spans="1:8" ht="30" customHeight="1">
      <c r="A118" s="564">
        <v>16.96</v>
      </c>
      <c r="B118" s="737" t="s">
        <v>805</v>
      </c>
      <c r="C118" s="735" t="s">
        <v>111</v>
      </c>
      <c r="D118" s="1580">
        <v>0</v>
      </c>
      <c r="E118" s="1580">
        <v>0</v>
      </c>
      <c r="F118" s="351">
        <f>D118</f>
        <v>0</v>
      </c>
      <c r="G118" s="354">
        <f t="shared" si="11"/>
        <v>0</v>
      </c>
      <c r="H118" s="655"/>
    </row>
    <row r="119" spans="1:8" ht="30" customHeight="1">
      <c r="A119" s="564">
        <v>16.97</v>
      </c>
      <c r="B119" s="737" t="s">
        <v>927</v>
      </c>
      <c r="C119" s="735" t="s">
        <v>89</v>
      </c>
      <c r="D119" s="351">
        <v>1</v>
      </c>
      <c r="E119" s="1580">
        <v>0</v>
      </c>
      <c r="F119" s="732"/>
      <c r="G119" s="354">
        <f t="shared" si="11"/>
        <v>0</v>
      </c>
      <c r="H119" s="655"/>
    </row>
    <row r="120" spans="1:8" ht="30" customHeight="1">
      <c r="A120" s="564">
        <v>16.98</v>
      </c>
      <c r="B120" s="737" t="s">
        <v>928</v>
      </c>
      <c r="C120" s="735" t="s">
        <v>111</v>
      </c>
      <c r="D120" s="1580">
        <v>0</v>
      </c>
      <c r="E120" s="1580">
        <v>0</v>
      </c>
      <c r="F120" s="351">
        <f>D120</f>
        <v>0</v>
      </c>
      <c r="G120" s="354">
        <f t="shared" si="11"/>
        <v>0</v>
      </c>
      <c r="H120" s="655"/>
    </row>
    <row r="121" spans="1:8" ht="30" customHeight="1">
      <c r="A121" s="564">
        <v>16.989999999999998</v>
      </c>
      <c r="B121" s="737" t="s">
        <v>929</v>
      </c>
      <c r="C121" s="735" t="s">
        <v>89</v>
      </c>
      <c r="D121" s="351">
        <v>1</v>
      </c>
      <c r="E121" s="1580">
        <v>0</v>
      </c>
      <c r="F121" s="732"/>
      <c r="G121" s="354">
        <f t="shared" si="11"/>
        <v>0</v>
      </c>
      <c r="H121" s="655"/>
    </row>
    <row r="122" spans="1:8" ht="30" customHeight="1">
      <c r="A122" s="824">
        <v>16.100000000000001</v>
      </c>
      <c r="B122" s="363" t="s">
        <v>1271</v>
      </c>
      <c r="C122" s="735" t="s">
        <v>111</v>
      </c>
      <c r="D122" s="1580">
        <v>0</v>
      </c>
      <c r="E122" s="1580">
        <v>0</v>
      </c>
      <c r="F122" s="351">
        <f>D122</f>
        <v>0</v>
      </c>
      <c r="G122" s="354">
        <f t="shared" si="11"/>
        <v>0</v>
      </c>
      <c r="H122" s="655"/>
    </row>
    <row r="123" spans="1:8" ht="20.100000000000001" customHeight="1">
      <c r="A123" s="781"/>
      <c r="B123" s="740" t="s">
        <v>1003</v>
      </c>
      <c r="C123" s="782"/>
      <c r="D123" s="782"/>
      <c r="E123" s="782"/>
      <c r="F123" s="782"/>
      <c r="G123" s="782"/>
      <c r="H123" s="783"/>
    </row>
    <row r="124" spans="1:8" ht="30" customHeight="1">
      <c r="A124" s="824">
        <v>16.100999999999999</v>
      </c>
      <c r="B124" s="363" t="s">
        <v>1049</v>
      </c>
      <c r="C124" s="735" t="s">
        <v>111</v>
      </c>
      <c r="D124" s="1580">
        <v>0</v>
      </c>
      <c r="E124" s="1580">
        <v>0</v>
      </c>
      <c r="F124" s="351">
        <f>D124</f>
        <v>0</v>
      </c>
      <c r="G124" s="354">
        <f>E124*D124</f>
        <v>0</v>
      </c>
      <c r="H124" s="655"/>
    </row>
    <row r="125" spans="1:8" ht="20.100000000000001" customHeight="1">
      <c r="A125" s="781"/>
      <c r="B125" s="740" t="s">
        <v>930</v>
      </c>
      <c r="C125" s="782"/>
      <c r="D125" s="782"/>
      <c r="E125" s="782"/>
      <c r="F125" s="782"/>
      <c r="G125" s="782"/>
      <c r="H125" s="783"/>
    </row>
    <row r="126" spans="1:8" ht="30" customHeight="1">
      <c r="A126" s="824">
        <v>16.102</v>
      </c>
      <c r="B126" s="363" t="s">
        <v>294</v>
      </c>
      <c r="C126" s="735" t="s">
        <v>89</v>
      </c>
      <c r="D126" s="351">
        <v>1</v>
      </c>
      <c r="E126" s="1580">
        <v>0</v>
      </c>
      <c r="F126" s="732"/>
      <c r="G126" s="354">
        <f>E126*D126</f>
        <v>0</v>
      </c>
      <c r="H126" s="655"/>
    </row>
    <row r="127" spans="1:8" ht="20.100000000000001" customHeight="1" thickBot="1">
      <c r="A127" s="1982" t="s">
        <v>429</v>
      </c>
      <c r="B127" s="1983"/>
      <c r="C127" s="1983"/>
      <c r="D127" s="1983"/>
      <c r="E127" s="1984"/>
      <c r="F127" s="729">
        <f>SUM(F126:F126,F124,F117:F122,F103:F115,F95:F101,F88:F93,F86,F81:F84,F76:F79,F54:F74,F35:F52,F27:F33,F25,F21:F23,F11:F19)</f>
        <v>0</v>
      </c>
      <c r="G127" s="392">
        <f>SUM(G126:G126,G124,G117:G122,G103:G115,G95:G101,G88:G93,G86,G81:G84,G76:G79,G54:G74,G35:G52,G27:G33,G25,G21:G23,G11:G19)</f>
        <v>0</v>
      </c>
      <c r="H127" s="825"/>
    </row>
  </sheetData>
  <mergeCells count="10">
    <mergeCell ref="A127:E127"/>
    <mergeCell ref="A4:B4"/>
    <mergeCell ref="C4:F4"/>
    <mergeCell ref="G4:H4"/>
    <mergeCell ref="A5:B5"/>
    <mergeCell ref="C5:F5"/>
    <mergeCell ref="G5:H5"/>
    <mergeCell ref="A6:B6"/>
    <mergeCell ref="C6:F6"/>
    <mergeCell ref="G6:H6"/>
  </mergeCells>
  <phoneticPr fontId="0" type="noConversion"/>
  <printOptions horizontalCentered="1"/>
  <pageMargins left="0.5" right="0.5" top="1" bottom="1" header="0.5" footer="0.5"/>
  <pageSetup scale="58" fitToHeight="0" orientation="landscape" r:id="rId1"/>
  <headerFooter alignWithMargins="0">
    <oddHeader>&amp;C&amp;"Arial,Bold"&amp;12&amp;UProject Activity 16: Structures- Movable Span</oddHeader>
    <oddFooter>&amp;L&amp;F
&amp;A&amp;CPage &amp;P of &amp;N&amp;R&amp;D</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autoPageBreaks="0"/>
  </sheetPr>
  <dimension ref="A1:H36"/>
  <sheetViews>
    <sheetView showRuler="0" view="pageBreakPreview" zoomScaleNormal="100" zoomScaleSheetLayoutView="100" workbookViewId="0"/>
  </sheetViews>
  <sheetFormatPr defaultColWidth="9.109375" defaultRowHeight="13.2"/>
  <cols>
    <col min="1" max="1" width="6.33203125" style="526" customWidth="1"/>
    <col min="2" max="2" width="50.6640625" style="526" customWidth="1"/>
    <col min="3" max="5" width="12.6640625" style="526" customWidth="1"/>
    <col min="6" max="6" width="12.6640625" style="715" customWidth="1"/>
    <col min="7" max="7" width="12.6640625" style="526" customWidth="1"/>
    <col min="8" max="8" width="100.6640625" style="679" customWidth="1"/>
    <col min="9" max="9" width="6.5546875" style="6" customWidth="1"/>
    <col min="10" max="16384" width="9.109375" style="6"/>
  </cols>
  <sheetData>
    <row r="1" spans="1:8" s="669" customFormat="1" ht="20.100000000000001" customHeight="1">
      <c r="A1" s="683" t="s">
        <v>641</v>
      </c>
      <c r="B1" s="682"/>
      <c r="C1" s="682"/>
      <c r="D1" s="682"/>
      <c r="E1" s="682"/>
      <c r="F1" s="682"/>
      <c r="G1" s="682"/>
      <c r="H1" s="1339" t="str">
        <f>'Project Information'!$B$3</f>
        <v>Enter project name &amp; description</v>
      </c>
    </row>
    <row r="2" spans="1:8" s="669" customFormat="1" ht="20.100000000000001" customHeight="1">
      <c r="A2" s="670"/>
      <c r="B2" s="682"/>
      <c r="C2" s="682"/>
      <c r="D2" s="682"/>
      <c r="E2" s="682"/>
      <c r="F2" s="682"/>
      <c r="G2" s="682"/>
      <c r="H2" s="1339" t="str">
        <f>'Project Information'!$B$1</f>
        <v>999999-1-32-01</v>
      </c>
    </row>
    <row r="3" spans="1:8" s="361" customFormat="1" ht="14.4" thickBot="1">
      <c r="A3" s="472"/>
      <c r="B3" s="473"/>
      <c r="C3" s="474"/>
      <c r="D3" s="474"/>
      <c r="E3" s="474"/>
      <c r="F3" s="474"/>
      <c r="G3" s="474"/>
      <c r="H3" s="474"/>
    </row>
    <row r="4" spans="1:8" s="361" customFormat="1" ht="28.5" customHeight="1" thickBot="1">
      <c r="A4" s="1887" t="s">
        <v>1583</v>
      </c>
      <c r="B4" s="1888"/>
      <c r="C4" s="1889" t="s">
        <v>1584</v>
      </c>
      <c r="D4" s="1889"/>
      <c r="E4" s="1889"/>
      <c r="F4" s="1889"/>
      <c r="G4" s="2008" t="s">
        <v>1585</v>
      </c>
      <c r="H4" s="2036"/>
    </row>
    <row r="5" spans="1:8" s="361" customFormat="1" ht="28.5" customHeight="1">
      <c r="A5" s="1890" t="s">
        <v>1587</v>
      </c>
      <c r="B5" s="1891"/>
      <c r="C5" s="1892"/>
      <c r="D5" s="1892"/>
      <c r="E5" s="1892"/>
      <c r="F5" s="1892"/>
      <c r="G5" s="2011"/>
      <c r="H5" s="2038"/>
    </row>
    <row r="6" spans="1:8" s="361" customFormat="1" ht="28.5" customHeight="1" thickBot="1">
      <c r="A6" s="1893" t="s">
        <v>1586</v>
      </c>
      <c r="B6" s="1894"/>
      <c r="C6" s="1866"/>
      <c r="D6" s="1866"/>
      <c r="E6" s="1866"/>
      <c r="F6" s="1866"/>
      <c r="G6" s="2014"/>
      <c r="H6" s="2040"/>
    </row>
    <row r="7" spans="1:8" s="361" customFormat="1" ht="15.6">
      <c r="A7" s="1373" t="s">
        <v>1620</v>
      </c>
      <c r="B7" s="414"/>
    </row>
    <row r="8" spans="1:8" s="361" customFormat="1" ht="15" customHeight="1" thickBot="1">
      <c r="A8" s="1373"/>
      <c r="B8" s="414"/>
    </row>
    <row r="9" spans="1:8" ht="34.5" customHeight="1">
      <c r="A9" s="739" t="s">
        <v>82</v>
      </c>
      <c r="B9" s="733" t="s">
        <v>211</v>
      </c>
      <c r="C9" s="733" t="s">
        <v>191</v>
      </c>
      <c r="D9" s="736" t="s">
        <v>48</v>
      </c>
      <c r="E9" s="736" t="s">
        <v>776</v>
      </c>
      <c r="F9" s="736" t="s">
        <v>185</v>
      </c>
      <c r="G9" s="736" t="s">
        <v>114</v>
      </c>
      <c r="H9" s="734" t="s">
        <v>184</v>
      </c>
    </row>
    <row r="10" spans="1:8" ht="20.100000000000001" customHeight="1">
      <c r="A10" s="827"/>
      <c r="B10" s="828" t="s">
        <v>536</v>
      </c>
      <c r="C10" s="829"/>
      <c r="D10" s="829"/>
      <c r="E10" s="829"/>
      <c r="F10" s="829"/>
      <c r="G10" s="829"/>
      <c r="H10" s="830"/>
    </row>
    <row r="11" spans="1:8" s="666" customFormat="1" ht="30" customHeight="1">
      <c r="A11" s="826">
        <v>17.100000000000001</v>
      </c>
      <c r="B11" s="738" t="s">
        <v>100</v>
      </c>
      <c r="C11" s="524" t="s">
        <v>111</v>
      </c>
      <c r="D11" s="1584">
        <v>0</v>
      </c>
      <c r="E11" s="1584">
        <v>0</v>
      </c>
      <c r="F11" s="1390">
        <f>D11</f>
        <v>0</v>
      </c>
      <c r="G11" s="832">
        <f>D11*E11</f>
        <v>0</v>
      </c>
      <c r="H11" s="661"/>
    </row>
    <row r="12" spans="1:8" s="666" customFormat="1" ht="30" customHeight="1">
      <c r="A12" s="689">
        <v>17.2</v>
      </c>
      <c r="B12" s="737" t="s">
        <v>933</v>
      </c>
      <c r="C12" s="732" t="s">
        <v>934</v>
      </c>
      <c r="D12" s="1584">
        <v>0</v>
      </c>
      <c r="E12" s="1584">
        <v>0</v>
      </c>
      <c r="F12" s="732"/>
      <c r="G12" s="354">
        <f>D12*E12</f>
        <v>0</v>
      </c>
      <c r="H12" s="655"/>
    </row>
    <row r="13" spans="1:8" s="666" customFormat="1" ht="20.100000000000001" customHeight="1">
      <c r="A13" s="777"/>
      <c r="B13" s="740" t="s">
        <v>935</v>
      </c>
      <c r="C13" s="778"/>
      <c r="D13" s="778"/>
      <c r="E13" s="778"/>
      <c r="F13" s="778"/>
      <c r="G13" s="778"/>
      <c r="H13" s="779"/>
    </row>
    <row r="14" spans="1:8" s="666" customFormat="1" ht="30" customHeight="1">
      <c r="A14" s="689">
        <v>17.3</v>
      </c>
      <c r="B14" s="737" t="s">
        <v>936</v>
      </c>
      <c r="C14" s="732" t="s">
        <v>934</v>
      </c>
      <c r="D14" s="1584">
        <v>0</v>
      </c>
      <c r="E14" s="1584">
        <v>0</v>
      </c>
      <c r="F14" s="732"/>
      <c r="G14" s="354">
        <f>D14*E14</f>
        <v>0</v>
      </c>
      <c r="H14" s="655"/>
    </row>
    <row r="15" spans="1:8" s="666" customFormat="1" ht="30" customHeight="1">
      <c r="A15" s="689">
        <v>17.399999999999999</v>
      </c>
      <c r="B15" s="518" t="s">
        <v>937</v>
      </c>
      <c r="C15" s="358" t="s">
        <v>111</v>
      </c>
      <c r="D15" s="1584">
        <v>0</v>
      </c>
      <c r="E15" s="1584">
        <v>0</v>
      </c>
      <c r="F15" s="1390">
        <f t="shared" ref="F15:F17" si="0">D15</f>
        <v>0</v>
      </c>
      <c r="G15" s="354">
        <f>D15*E15</f>
        <v>0</v>
      </c>
      <c r="H15" s="656"/>
    </row>
    <row r="16" spans="1:8" s="666" customFormat="1" ht="30" customHeight="1">
      <c r="A16" s="689">
        <v>17.5</v>
      </c>
      <c r="B16" s="796" t="s">
        <v>938</v>
      </c>
      <c r="C16" s="735" t="s">
        <v>111</v>
      </c>
      <c r="D16" s="1584">
        <v>0</v>
      </c>
      <c r="E16" s="1584">
        <v>0</v>
      </c>
      <c r="F16" s="1390">
        <f t="shared" si="0"/>
        <v>0</v>
      </c>
      <c r="G16" s="354">
        <f>D16*E16</f>
        <v>0</v>
      </c>
      <c r="H16" s="655"/>
    </row>
    <row r="17" spans="1:8" s="666" customFormat="1" ht="30" customHeight="1">
      <c r="A17" s="689">
        <v>17.600000000000001</v>
      </c>
      <c r="B17" s="796" t="s">
        <v>666</v>
      </c>
      <c r="C17" s="732" t="s">
        <v>111</v>
      </c>
      <c r="D17" s="1584">
        <v>0</v>
      </c>
      <c r="E17" s="1584">
        <v>0</v>
      </c>
      <c r="F17" s="1390">
        <f t="shared" si="0"/>
        <v>0</v>
      </c>
      <c r="G17" s="354">
        <f>D17*E17</f>
        <v>0</v>
      </c>
      <c r="H17" s="655"/>
    </row>
    <row r="18" spans="1:8" s="666" customFormat="1" ht="20.100000000000001" customHeight="1">
      <c r="A18" s="777"/>
      <c r="B18" s="740" t="s">
        <v>667</v>
      </c>
      <c r="C18" s="778"/>
      <c r="D18" s="778"/>
      <c r="E18" s="778"/>
      <c r="F18" s="778"/>
      <c r="G18" s="778"/>
      <c r="H18" s="779"/>
    </row>
    <row r="19" spans="1:8" s="666" customFormat="1" ht="30" customHeight="1">
      <c r="A19" s="689">
        <v>17.7</v>
      </c>
      <c r="B19" s="737" t="s">
        <v>936</v>
      </c>
      <c r="C19" s="732" t="s">
        <v>934</v>
      </c>
      <c r="D19" s="1584">
        <v>0</v>
      </c>
      <c r="E19" s="1584">
        <v>0</v>
      </c>
      <c r="F19" s="358"/>
      <c r="G19" s="354">
        <f>D19*E19</f>
        <v>0</v>
      </c>
      <c r="H19" s="655"/>
    </row>
    <row r="20" spans="1:8" s="666" customFormat="1" ht="30" customHeight="1">
      <c r="A20" s="689">
        <v>17.8</v>
      </c>
      <c r="B20" s="518" t="s">
        <v>937</v>
      </c>
      <c r="C20" s="358" t="s">
        <v>111</v>
      </c>
      <c r="D20" s="1584">
        <v>0</v>
      </c>
      <c r="E20" s="1584">
        <v>0</v>
      </c>
      <c r="F20" s="1390">
        <f t="shared" ref="F20:F22" si="1">D20</f>
        <v>0</v>
      </c>
      <c r="G20" s="354">
        <f>D20*E20</f>
        <v>0</v>
      </c>
      <c r="H20" s="656"/>
    </row>
    <row r="21" spans="1:8" s="666" customFormat="1" ht="30" customHeight="1">
      <c r="A21" s="716">
        <v>17.899999999999999</v>
      </c>
      <c r="B21" s="796" t="s">
        <v>938</v>
      </c>
      <c r="C21" s="735" t="s">
        <v>111</v>
      </c>
      <c r="D21" s="1584">
        <v>0</v>
      </c>
      <c r="E21" s="1584">
        <v>0</v>
      </c>
      <c r="F21" s="1390">
        <f t="shared" si="1"/>
        <v>0</v>
      </c>
      <c r="G21" s="354">
        <f>D21*E21</f>
        <v>0</v>
      </c>
      <c r="H21" s="655"/>
    </row>
    <row r="22" spans="1:8" s="666" customFormat="1" ht="30" customHeight="1">
      <c r="A22" s="699">
        <v>17.100000000000001</v>
      </c>
      <c r="B22" s="796" t="s">
        <v>666</v>
      </c>
      <c r="C22" s="732" t="s">
        <v>111</v>
      </c>
      <c r="D22" s="1584">
        <v>0</v>
      </c>
      <c r="E22" s="1584">
        <v>0</v>
      </c>
      <c r="F22" s="1390">
        <f t="shared" si="1"/>
        <v>0</v>
      </c>
      <c r="G22" s="354">
        <f>D22*E22</f>
        <v>0</v>
      </c>
      <c r="H22" s="655"/>
    </row>
    <row r="23" spans="1:8" s="666" customFormat="1" ht="20.100000000000001" customHeight="1">
      <c r="A23" s="777"/>
      <c r="B23" s="740" t="s">
        <v>1096</v>
      </c>
      <c r="C23" s="778"/>
      <c r="D23" s="778"/>
      <c r="E23" s="778"/>
      <c r="F23" s="778"/>
      <c r="G23" s="778"/>
      <c r="H23" s="779"/>
    </row>
    <row r="24" spans="1:8" s="666" customFormat="1" ht="30" customHeight="1">
      <c r="A24" s="699">
        <v>17.11</v>
      </c>
      <c r="B24" s="796" t="s">
        <v>668</v>
      </c>
      <c r="C24" s="735" t="s">
        <v>669</v>
      </c>
      <c r="D24" s="1584">
        <v>0</v>
      </c>
      <c r="E24" s="1584">
        <v>0</v>
      </c>
      <c r="F24" s="358"/>
      <c r="G24" s="354">
        <f t="shared" ref="G24:G29" si="2">D24*E24</f>
        <v>0</v>
      </c>
      <c r="H24" s="655"/>
    </row>
    <row r="25" spans="1:8" s="666" customFormat="1" ht="30" customHeight="1">
      <c r="A25" s="699">
        <v>17.12</v>
      </c>
      <c r="B25" s="737" t="s">
        <v>936</v>
      </c>
      <c r="C25" s="732" t="s">
        <v>539</v>
      </c>
      <c r="D25" s="1584">
        <v>0</v>
      </c>
      <c r="E25" s="1584">
        <v>0</v>
      </c>
      <c r="F25" s="358"/>
      <c r="G25" s="354">
        <f t="shared" si="2"/>
        <v>0</v>
      </c>
      <c r="H25" s="655"/>
    </row>
    <row r="26" spans="1:8" s="666" customFormat="1" ht="30" customHeight="1">
      <c r="A26" s="699">
        <v>17.13</v>
      </c>
      <c r="B26" s="518" t="s">
        <v>670</v>
      </c>
      <c r="C26" s="358" t="s">
        <v>111</v>
      </c>
      <c r="D26" s="1584">
        <v>0</v>
      </c>
      <c r="E26" s="1584">
        <v>0</v>
      </c>
      <c r="F26" s="1390">
        <f t="shared" ref="F26:F29" si="3">D26</f>
        <v>0</v>
      </c>
      <c r="G26" s="354">
        <f t="shared" si="2"/>
        <v>0</v>
      </c>
      <c r="H26" s="656"/>
    </row>
    <row r="27" spans="1:8" s="666" customFormat="1" ht="30" customHeight="1">
      <c r="A27" s="699">
        <v>17.14</v>
      </c>
      <c r="B27" s="518" t="s">
        <v>938</v>
      </c>
      <c r="C27" s="421" t="s">
        <v>111</v>
      </c>
      <c r="D27" s="1584">
        <v>0</v>
      </c>
      <c r="E27" s="1584">
        <v>0</v>
      </c>
      <c r="F27" s="1390">
        <f t="shared" si="3"/>
        <v>0</v>
      </c>
      <c r="G27" s="354">
        <f t="shared" si="2"/>
        <v>0</v>
      </c>
      <c r="H27" s="656"/>
    </row>
    <row r="28" spans="1:8" s="666" customFormat="1" ht="30" customHeight="1">
      <c r="A28" s="699">
        <v>17.149999999999999</v>
      </c>
      <c r="B28" s="518" t="s">
        <v>671</v>
      </c>
      <c r="C28" s="358" t="s">
        <v>111</v>
      </c>
      <c r="D28" s="1584">
        <v>0</v>
      </c>
      <c r="E28" s="1584">
        <v>0</v>
      </c>
      <c r="F28" s="1390">
        <f t="shared" si="3"/>
        <v>0</v>
      </c>
      <c r="G28" s="354">
        <f t="shared" si="2"/>
        <v>0</v>
      </c>
      <c r="H28" s="656"/>
    </row>
    <row r="29" spans="1:8" s="666" customFormat="1" ht="30" customHeight="1">
      <c r="A29" s="699">
        <v>17.16</v>
      </c>
      <c r="B29" s="518" t="s">
        <v>1004</v>
      </c>
      <c r="C29" s="358" t="s">
        <v>111</v>
      </c>
      <c r="D29" s="1584">
        <v>0</v>
      </c>
      <c r="E29" s="1584">
        <v>0</v>
      </c>
      <c r="F29" s="1390">
        <f t="shared" si="3"/>
        <v>0</v>
      </c>
      <c r="G29" s="354">
        <f t="shared" si="2"/>
        <v>0</v>
      </c>
      <c r="H29" s="656"/>
    </row>
    <row r="30" spans="1:8" s="666" customFormat="1" ht="20.100000000000001" customHeight="1">
      <c r="A30" s="777"/>
      <c r="B30" s="740" t="s">
        <v>720</v>
      </c>
      <c r="C30" s="778"/>
      <c r="D30" s="778"/>
      <c r="E30" s="778"/>
      <c r="F30" s="778"/>
      <c r="G30" s="778"/>
      <c r="H30" s="779"/>
    </row>
    <row r="31" spans="1:8" s="666" customFormat="1" ht="30" customHeight="1">
      <c r="A31" s="695">
        <v>17.170000000000002</v>
      </c>
      <c r="B31" s="518" t="s">
        <v>668</v>
      </c>
      <c r="C31" s="421" t="s">
        <v>669</v>
      </c>
      <c r="D31" s="1584">
        <v>0</v>
      </c>
      <c r="E31" s="1584">
        <v>0</v>
      </c>
      <c r="F31" s="358"/>
      <c r="G31" s="354">
        <f>D31*E31</f>
        <v>0</v>
      </c>
      <c r="H31" s="656"/>
    </row>
    <row r="32" spans="1:8" s="666" customFormat="1" ht="30" customHeight="1">
      <c r="A32" s="695">
        <v>17.18</v>
      </c>
      <c r="B32" s="363" t="s">
        <v>936</v>
      </c>
      <c r="C32" s="732" t="s">
        <v>539</v>
      </c>
      <c r="D32" s="1584">
        <v>0</v>
      </c>
      <c r="E32" s="1584">
        <v>0</v>
      </c>
      <c r="F32" s="358"/>
      <c r="G32" s="354">
        <f>D32*E32</f>
        <v>0</v>
      </c>
      <c r="H32" s="656"/>
    </row>
    <row r="33" spans="1:8" s="666" customFormat="1" ht="30" customHeight="1">
      <c r="A33" s="695">
        <v>17.190000000000001</v>
      </c>
      <c r="B33" s="518" t="s">
        <v>1097</v>
      </c>
      <c r="C33" s="358" t="s">
        <v>111</v>
      </c>
      <c r="D33" s="1584">
        <v>0</v>
      </c>
      <c r="E33" s="1584">
        <v>0</v>
      </c>
      <c r="F33" s="1390">
        <f t="shared" ref="F33:F35" si="4">D33</f>
        <v>0</v>
      </c>
      <c r="G33" s="354">
        <f>D33*E33</f>
        <v>0</v>
      </c>
      <c r="H33" s="656"/>
    </row>
    <row r="34" spans="1:8" s="666" customFormat="1" ht="30" customHeight="1">
      <c r="A34" s="424">
        <v>17.2</v>
      </c>
      <c r="B34" s="518" t="s">
        <v>735</v>
      </c>
      <c r="C34" s="421" t="s">
        <v>111</v>
      </c>
      <c r="D34" s="1584">
        <v>0</v>
      </c>
      <c r="E34" s="1584">
        <v>0</v>
      </c>
      <c r="F34" s="1390">
        <f t="shared" si="4"/>
        <v>0</v>
      </c>
      <c r="G34" s="354">
        <f>D34*E34</f>
        <v>0</v>
      </c>
      <c r="H34" s="656"/>
    </row>
    <row r="35" spans="1:8" s="666" customFormat="1" ht="30" customHeight="1">
      <c r="A35" s="424">
        <v>17.21</v>
      </c>
      <c r="B35" s="518" t="s">
        <v>666</v>
      </c>
      <c r="C35" s="358" t="s">
        <v>111</v>
      </c>
      <c r="D35" s="1584">
        <v>0</v>
      </c>
      <c r="E35" s="1584">
        <v>0</v>
      </c>
      <c r="F35" s="1390">
        <f t="shared" si="4"/>
        <v>0</v>
      </c>
      <c r="G35" s="354">
        <f>D35*E35</f>
        <v>0</v>
      </c>
      <c r="H35" s="656"/>
    </row>
    <row r="36" spans="1:8" ht="20.100000000000001" customHeight="1" thickBot="1">
      <c r="A36" s="2180" t="s">
        <v>688</v>
      </c>
      <c r="B36" s="2181"/>
      <c r="C36" s="2181"/>
      <c r="D36" s="2181"/>
      <c r="E36" s="2182"/>
      <c r="F36" s="729">
        <f>SUM(F11:F12,F14:F17,F19:F22,F24:F29,F31:F35)</f>
        <v>0</v>
      </c>
      <c r="G36" s="392">
        <f>SUM(G11:G12,G14:G17,G19:G22,G24:G29,G31:G35)</f>
        <v>0</v>
      </c>
      <c r="H36" s="831"/>
    </row>
  </sheetData>
  <mergeCells count="10">
    <mergeCell ref="A36:E36"/>
    <mergeCell ref="A4:B4"/>
    <mergeCell ref="C4:F4"/>
    <mergeCell ref="G4:H4"/>
    <mergeCell ref="A5:B5"/>
    <mergeCell ref="C5:F5"/>
    <mergeCell ref="G5:H5"/>
    <mergeCell ref="A6:B6"/>
    <mergeCell ref="C6:F6"/>
    <mergeCell ref="G6:H6"/>
  </mergeCells>
  <phoneticPr fontId="0" type="noConversion"/>
  <printOptions horizontalCentered="1"/>
  <pageMargins left="0.5" right="0.5" top="1" bottom="1" header="0.5" footer="0.5"/>
  <pageSetup scale="58" fitToHeight="0" orientation="landscape" r:id="rId1"/>
  <headerFooter alignWithMargins="0">
    <oddHeader>&amp;C&amp;"Arial,Bold"&amp;12&amp;UProject Activity 17: Retaining Walls</oddHeader>
    <oddFooter>&amp;L&amp;F
&amp;A&amp;CPage &amp;P of &amp;N&amp;R&amp;D</oddFooter>
  </headerFooter>
  <rowBreaks count="1" manualBreakCount="1">
    <brk id="29"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autoPageBreaks="0"/>
  </sheetPr>
  <dimension ref="A1:H55"/>
  <sheetViews>
    <sheetView showRuler="0" view="pageBreakPreview" zoomScale="85" zoomScaleNormal="100" zoomScaleSheetLayoutView="85" workbookViewId="0"/>
  </sheetViews>
  <sheetFormatPr defaultColWidth="17.6640625" defaultRowHeight="13.2"/>
  <cols>
    <col min="1" max="1" width="7" style="526" customWidth="1"/>
    <col min="2" max="2" width="50.6640625" style="859" customWidth="1"/>
    <col min="3" max="7" width="12.6640625" style="526" customWidth="1"/>
    <col min="8" max="8" width="100.6640625" style="526" customWidth="1"/>
    <col min="9" max="16384" width="17.6640625" style="6"/>
  </cols>
  <sheetData>
    <row r="1" spans="1:8" s="411" customFormat="1" ht="20.100000000000001" customHeight="1">
      <c r="A1" s="510" t="s">
        <v>641</v>
      </c>
      <c r="B1" s="445"/>
      <c r="C1" s="627"/>
      <c r="D1" s="627"/>
      <c r="E1" s="627"/>
      <c r="F1" s="627"/>
      <c r="G1" s="627"/>
      <c r="H1" s="1339" t="str">
        <f>'Project Information'!$B$3</f>
        <v>Enter project name &amp; description</v>
      </c>
    </row>
    <row r="2" spans="1:8" s="411" customFormat="1" ht="20.100000000000001" customHeight="1">
      <c r="A2" s="413"/>
      <c r="B2" s="445"/>
      <c r="C2" s="627"/>
      <c r="D2" s="627"/>
      <c r="E2" s="627"/>
      <c r="F2" s="627"/>
      <c r="G2" s="627"/>
      <c r="H2" s="1339" t="str">
        <f>'Project Information'!$B$1</f>
        <v>999999-1-32-01</v>
      </c>
    </row>
    <row r="3" spans="1:8" s="361" customFormat="1" ht="14.4" thickBot="1">
      <c r="A3" s="472"/>
      <c r="B3" s="473"/>
      <c r="C3" s="474"/>
      <c r="D3" s="474"/>
      <c r="E3" s="474"/>
      <c r="F3" s="474"/>
      <c r="G3" s="474"/>
      <c r="H3" s="474"/>
    </row>
    <row r="4" spans="1:8" s="361" customFormat="1" ht="28.5" customHeight="1" thickBot="1">
      <c r="A4" s="1887" t="s">
        <v>1583</v>
      </c>
      <c r="B4" s="1888"/>
      <c r="C4" s="1889" t="s">
        <v>1584</v>
      </c>
      <c r="D4" s="1889"/>
      <c r="E4" s="1889"/>
      <c r="F4" s="1889"/>
      <c r="G4" s="2008" t="s">
        <v>1585</v>
      </c>
      <c r="H4" s="2036"/>
    </row>
    <row r="5" spans="1:8" s="361" customFormat="1" ht="28.5" customHeight="1">
      <c r="A5" s="1890" t="s">
        <v>1587</v>
      </c>
      <c r="B5" s="1891"/>
      <c r="C5" s="1892"/>
      <c r="D5" s="1892"/>
      <c r="E5" s="1892"/>
      <c r="F5" s="1892"/>
      <c r="G5" s="2011"/>
      <c r="H5" s="2038"/>
    </row>
    <row r="6" spans="1:8" s="361" customFormat="1" ht="28.5" customHeight="1" thickBot="1">
      <c r="A6" s="1893" t="s">
        <v>1586</v>
      </c>
      <c r="B6" s="1894"/>
      <c r="C6" s="1866"/>
      <c r="D6" s="1866"/>
      <c r="E6" s="1866"/>
      <c r="F6" s="1866"/>
      <c r="G6" s="2014"/>
      <c r="H6" s="2040"/>
    </row>
    <row r="7" spans="1:8" s="361" customFormat="1" ht="15.6">
      <c r="A7" s="1373" t="s">
        <v>1620</v>
      </c>
      <c r="B7" s="414"/>
    </row>
    <row r="8" spans="1:8" s="361" customFormat="1" ht="15" customHeight="1" thickBot="1">
      <c r="A8" s="1373"/>
      <c r="B8" s="414"/>
    </row>
    <row r="9" spans="1:8" ht="32.25" customHeight="1">
      <c r="A9" s="822" t="s">
        <v>82</v>
      </c>
      <c r="B9" s="821" t="s">
        <v>211</v>
      </c>
      <c r="C9" s="817" t="s">
        <v>191</v>
      </c>
      <c r="D9" s="821" t="s">
        <v>48</v>
      </c>
      <c r="E9" s="821" t="s">
        <v>776</v>
      </c>
      <c r="F9" s="821" t="s">
        <v>185</v>
      </c>
      <c r="G9" s="821" t="s">
        <v>114</v>
      </c>
      <c r="H9" s="818" t="s">
        <v>184</v>
      </c>
    </row>
    <row r="10" spans="1:8" ht="20.100000000000001" customHeight="1">
      <c r="A10" s="705"/>
      <c r="B10" s="706" t="s">
        <v>541</v>
      </c>
      <c r="C10" s="707"/>
      <c r="D10" s="707"/>
      <c r="E10" s="707"/>
      <c r="F10" s="707"/>
      <c r="G10" s="707"/>
      <c r="H10" s="708"/>
    </row>
    <row r="11" spans="1:8" s="666" customFormat="1" ht="19.5" customHeight="1">
      <c r="A11" s="689">
        <v>18.100000000000001</v>
      </c>
      <c r="B11" s="815" t="s">
        <v>736</v>
      </c>
      <c r="C11" s="816" t="s">
        <v>157</v>
      </c>
      <c r="D11" s="1580">
        <v>0</v>
      </c>
      <c r="E11" s="1580">
        <v>0</v>
      </c>
      <c r="F11" s="1421"/>
      <c r="G11" s="849">
        <f>ROUND(D11*E11,0)</f>
        <v>0</v>
      </c>
      <c r="H11" s="655"/>
    </row>
    <row r="12" spans="1:8" s="666" customFormat="1" ht="27.6">
      <c r="A12" s="693">
        <v>18.2</v>
      </c>
      <c r="B12" s="814" t="s">
        <v>737</v>
      </c>
      <c r="C12" s="421" t="s">
        <v>721</v>
      </c>
      <c r="D12" s="1580">
        <v>0</v>
      </c>
      <c r="E12" s="1580">
        <v>0</v>
      </c>
      <c r="F12" s="1421"/>
      <c r="G12" s="850">
        <f t="shared" ref="G12:G36" si="0">ROUND(D12*E12,0)</f>
        <v>0</v>
      </c>
      <c r="H12" s="656"/>
    </row>
    <row r="13" spans="1:8" s="666" customFormat="1" ht="30" customHeight="1">
      <c r="A13" s="693">
        <v>18.3</v>
      </c>
      <c r="B13" s="589" t="s">
        <v>1624</v>
      </c>
      <c r="C13" s="1416" t="s">
        <v>111</v>
      </c>
      <c r="D13" s="1582">
        <v>0</v>
      </c>
      <c r="E13" s="1582">
        <v>0</v>
      </c>
      <c r="F13" s="1420">
        <f t="shared" ref="F13:F14" si="1">SUM(D13)</f>
        <v>0</v>
      </c>
      <c r="G13" s="1420">
        <f t="shared" ref="G13:G14" si="2">ROUND(D13*E13,0)</f>
        <v>0</v>
      </c>
      <c r="H13" s="1387"/>
    </row>
    <row r="14" spans="1:8" s="666" customFormat="1" ht="30" customHeight="1">
      <c r="A14" s="693">
        <v>18.399999999999999</v>
      </c>
      <c r="B14" s="589" t="s">
        <v>1625</v>
      </c>
      <c r="C14" s="1416" t="s">
        <v>111</v>
      </c>
      <c r="D14" s="1582">
        <v>0</v>
      </c>
      <c r="E14" s="1582">
        <v>0</v>
      </c>
      <c r="F14" s="1420">
        <f t="shared" si="1"/>
        <v>0</v>
      </c>
      <c r="G14" s="1420">
        <f t="shared" si="2"/>
        <v>0</v>
      </c>
      <c r="H14" s="1387"/>
    </row>
    <row r="15" spans="1:8" s="666" customFormat="1" ht="20.100000000000001" customHeight="1">
      <c r="A15" s="781"/>
      <c r="B15" s="823" t="s">
        <v>542</v>
      </c>
      <c r="C15" s="782"/>
      <c r="D15" s="782"/>
      <c r="E15" s="782"/>
      <c r="F15" s="782"/>
      <c r="G15" s="782"/>
      <c r="H15" s="783"/>
    </row>
    <row r="16" spans="1:8" s="666" customFormat="1" ht="19.5" customHeight="1">
      <c r="A16" s="2195">
        <v>18.5</v>
      </c>
      <c r="B16" s="2196" t="s">
        <v>738</v>
      </c>
      <c r="C16" s="1421" t="s">
        <v>483</v>
      </c>
      <c r="D16" s="1582">
        <v>0</v>
      </c>
      <c r="E16" s="1582">
        <v>0</v>
      </c>
      <c r="F16" s="1443"/>
      <c r="G16" s="850">
        <f t="shared" si="0"/>
        <v>0</v>
      </c>
      <c r="H16" s="656"/>
    </row>
    <row r="17" spans="1:8" s="666" customFormat="1" ht="27.6">
      <c r="A17" s="2195"/>
      <c r="B17" s="2197"/>
      <c r="C17" s="1421" t="s">
        <v>484</v>
      </c>
      <c r="D17" s="1582">
        <v>0</v>
      </c>
      <c r="E17" s="1582">
        <v>0</v>
      </c>
      <c r="F17" s="1443"/>
      <c r="G17" s="850">
        <f t="shared" si="0"/>
        <v>0</v>
      </c>
      <c r="H17" s="656"/>
    </row>
    <row r="18" spans="1:8" s="666" customFormat="1" ht="19.5" customHeight="1">
      <c r="A18" s="2195">
        <v>18.600000000000001</v>
      </c>
      <c r="B18" s="2196" t="s">
        <v>739</v>
      </c>
      <c r="C18" s="1421" t="s">
        <v>483</v>
      </c>
      <c r="D18" s="1582">
        <v>0</v>
      </c>
      <c r="E18" s="1582">
        <v>0</v>
      </c>
      <c r="F18" s="1443"/>
      <c r="G18" s="850">
        <f t="shared" si="0"/>
        <v>0</v>
      </c>
      <c r="H18" s="656"/>
    </row>
    <row r="19" spans="1:8" s="666" customFormat="1" ht="27.6">
      <c r="A19" s="2195"/>
      <c r="B19" s="2197"/>
      <c r="C19" s="1421" t="s">
        <v>484</v>
      </c>
      <c r="D19" s="1582">
        <v>0</v>
      </c>
      <c r="E19" s="1582">
        <v>0</v>
      </c>
      <c r="F19" s="1443"/>
      <c r="G19" s="850">
        <f t="shared" si="0"/>
        <v>0</v>
      </c>
      <c r="H19" s="656"/>
    </row>
    <row r="20" spans="1:8" s="666" customFormat="1" ht="30" customHeight="1">
      <c r="A20" s="1444">
        <v>18.7</v>
      </c>
      <c r="B20" s="589" t="s">
        <v>1626</v>
      </c>
      <c r="C20" s="1416" t="s">
        <v>111</v>
      </c>
      <c r="D20" s="1582">
        <v>0</v>
      </c>
      <c r="E20" s="1582">
        <v>0</v>
      </c>
      <c r="F20" s="1420">
        <f t="shared" ref="F20:F21" si="3">SUM(D20)</f>
        <v>0</v>
      </c>
      <c r="G20" s="1420">
        <f t="shared" ref="G20:G21" si="4">ROUND(D20*E20,0)</f>
        <v>0</v>
      </c>
      <c r="H20" s="1387"/>
    </row>
    <row r="21" spans="1:8" s="666" customFormat="1" ht="30" customHeight="1">
      <c r="A21" s="1444">
        <v>18.8</v>
      </c>
      <c r="B21" s="589" t="s">
        <v>1627</v>
      </c>
      <c r="C21" s="1416" t="s">
        <v>111</v>
      </c>
      <c r="D21" s="1582">
        <v>0</v>
      </c>
      <c r="E21" s="1582">
        <v>0</v>
      </c>
      <c r="F21" s="1420">
        <f t="shared" si="3"/>
        <v>0</v>
      </c>
      <c r="G21" s="1420">
        <f t="shared" si="4"/>
        <v>0</v>
      </c>
      <c r="H21" s="1387"/>
    </row>
    <row r="22" spans="1:8" s="666" customFormat="1" ht="20.100000000000001" customHeight="1">
      <c r="A22" s="781"/>
      <c r="B22" s="823" t="s">
        <v>740</v>
      </c>
      <c r="C22" s="782"/>
      <c r="D22" s="782"/>
      <c r="E22" s="782"/>
      <c r="F22" s="782"/>
      <c r="G22" s="782"/>
      <c r="H22" s="783"/>
    </row>
    <row r="23" spans="1:8" s="666" customFormat="1" ht="30" customHeight="1">
      <c r="A23" s="1444">
        <v>18.899999999999999</v>
      </c>
      <c r="B23" s="589" t="s">
        <v>740</v>
      </c>
      <c r="C23" s="1416" t="s">
        <v>669</v>
      </c>
      <c r="D23" s="1580">
        <v>0</v>
      </c>
      <c r="E23" s="1580">
        <v>0</v>
      </c>
      <c r="F23" s="359"/>
      <c r="G23" s="850">
        <f t="shared" si="0"/>
        <v>0</v>
      </c>
      <c r="H23" s="656"/>
    </row>
    <row r="24" spans="1:8" s="666" customFormat="1" ht="30" customHeight="1">
      <c r="A24" s="752">
        <v>18.100000000000001</v>
      </c>
      <c r="B24" s="589" t="s">
        <v>1628</v>
      </c>
      <c r="C24" s="1416" t="s">
        <v>111</v>
      </c>
      <c r="D24" s="1582">
        <v>0</v>
      </c>
      <c r="E24" s="1582">
        <v>0</v>
      </c>
      <c r="F24" s="1420">
        <f t="shared" ref="F24:F25" si="5">SUM(D24)</f>
        <v>0</v>
      </c>
      <c r="G24" s="1420">
        <f t="shared" si="0"/>
        <v>0</v>
      </c>
      <c r="H24" s="1387"/>
    </row>
    <row r="25" spans="1:8" s="666" customFormat="1" ht="30" customHeight="1">
      <c r="A25" s="1444">
        <v>18.11</v>
      </c>
      <c r="B25" s="589" t="s">
        <v>1629</v>
      </c>
      <c r="C25" s="1416" t="s">
        <v>111</v>
      </c>
      <c r="D25" s="1582">
        <v>0</v>
      </c>
      <c r="E25" s="1582">
        <v>0</v>
      </c>
      <c r="F25" s="1420">
        <f t="shared" si="5"/>
        <v>0</v>
      </c>
      <c r="G25" s="1420">
        <f t="shared" si="0"/>
        <v>0</v>
      </c>
      <c r="H25" s="1387"/>
    </row>
    <row r="26" spans="1:8" s="666" customFormat="1" ht="20.100000000000001" customHeight="1">
      <c r="A26" s="781"/>
      <c r="B26" s="823" t="s">
        <v>1099</v>
      </c>
      <c r="C26" s="782"/>
      <c r="D26" s="782"/>
      <c r="E26" s="782"/>
      <c r="F26" s="782"/>
      <c r="G26" s="782"/>
      <c r="H26" s="783"/>
    </row>
    <row r="27" spans="1:8" s="666" customFormat="1" ht="19.5" customHeight="1">
      <c r="A27" s="1444">
        <v>18.12</v>
      </c>
      <c r="B27" s="589" t="s">
        <v>741</v>
      </c>
      <c r="C27" s="1416" t="s">
        <v>669</v>
      </c>
      <c r="D27" s="1580">
        <v>0</v>
      </c>
      <c r="E27" s="1580">
        <v>0</v>
      </c>
      <c r="F27" s="1421"/>
      <c r="G27" s="850">
        <f t="shared" si="0"/>
        <v>0</v>
      </c>
      <c r="H27" s="656"/>
    </row>
    <row r="28" spans="1:8" s="666" customFormat="1" ht="19.5" customHeight="1">
      <c r="A28" s="1444">
        <v>18.13</v>
      </c>
      <c r="B28" s="589" t="s">
        <v>742</v>
      </c>
      <c r="C28" s="1416" t="s">
        <v>669</v>
      </c>
      <c r="D28" s="1580">
        <v>0</v>
      </c>
      <c r="E28" s="1580">
        <v>0</v>
      </c>
      <c r="F28" s="1421"/>
      <c r="G28" s="850">
        <f t="shared" si="0"/>
        <v>0</v>
      </c>
      <c r="H28" s="656"/>
    </row>
    <row r="29" spans="1:8" s="666" customFormat="1" ht="13.8">
      <c r="A29" s="1444">
        <v>18.14</v>
      </c>
      <c r="B29" s="589" t="s">
        <v>1630</v>
      </c>
      <c r="C29" s="1416" t="s">
        <v>669</v>
      </c>
      <c r="D29" s="1580">
        <v>0</v>
      </c>
      <c r="E29" s="1580">
        <v>0</v>
      </c>
      <c r="F29" s="1421"/>
      <c r="G29" s="850">
        <f t="shared" si="0"/>
        <v>0</v>
      </c>
      <c r="H29" s="656"/>
    </row>
    <row r="30" spans="1:8" s="666" customFormat="1" ht="19.5" customHeight="1">
      <c r="A30" s="1444">
        <v>18.149999999999999</v>
      </c>
      <c r="B30" s="589" t="s">
        <v>743</v>
      </c>
      <c r="C30" s="1416" t="s">
        <v>669</v>
      </c>
      <c r="D30" s="1580">
        <v>0</v>
      </c>
      <c r="E30" s="1580">
        <v>0</v>
      </c>
      <c r="F30" s="1421"/>
      <c r="G30" s="850">
        <f t="shared" si="0"/>
        <v>0</v>
      </c>
      <c r="H30" s="656"/>
    </row>
    <row r="31" spans="1:8" s="666" customFormat="1" ht="19.5" customHeight="1">
      <c r="A31" s="1445">
        <v>18.16</v>
      </c>
      <c r="B31" s="589" t="s">
        <v>744</v>
      </c>
      <c r="C31" s="1416" t="s">
        <v>669</v>
      </c>
      <c r="D31" s="1580">
        <v>0</v>
      </c>
      <c r="E31" s="1580">
        <v>0</v>
      </c>
      <c r="F31" s="1421"/>
      <c r="G31" s="850">
        <f t="shared" si="0"/>
        <v>0</v>
      </c>
      <c r="H31" s="656"/>
    </row>
    <row r="32" spans="1:8" s="666" customFormat="1" ht="30" customHeight="1">
      <c r="A32" s="1444">
        <v>18.170000000000002</v>
      </c>
      <c r="B32" s="589" t="s">
        <v>1631</v>
      </c>
      <c r="C32" s="1416" t="s">
        <v>111</v>
      </c>
      <c r="D32" s="1582">
        <v>0</v>
      </c>
      <c r="E32" s="1582">
        <v>0</v>
      </c>
      <c r="F32" s="1420">
        <f t="shared" ref="F32:F33" si="6">SUM(D32)</f>
        <v>0</v>
      </c>
      <c r="G32" s="1420">
        <f t="shared" ref="G32:G33" si="7">ROUND(D32*E32,0)</f>
        <v>0</v>
      </c>
      <c r="H32" s="1387"/>
    </row>
    <row r="33" spans="1:8" s="666" customFormat="1" ht="30" customHeight="1">
      <c r="A33" s="1444">
        <v>18.18</v>
      </c>
      <c r="B33" s="589" t="s">
        <v>1632</v>
      </c>
      <c r="C33" s="1416" t="s">
        <v>111</v>
      </c>
      <c r="D33" s="1582">
        <v>0</v>
      </c>
      <c r="E33" s="1582">
        <v>0</v>
      </c>
      <c r="F33" s="1420">
        <f t="shared" si="6"/>
        <v>0</v>
      </c>
      <c r="G33" s="1420">
        <f t="shared" si="7"/>
        <v>0</v>
      </c>
      <c r="H33" s="1387"/>
    </row>
    <row r="34" spans="1:8" s="666" customFormat="1" ht="20.100000000000001" customHeight="1">
      <c r="A34" s="853"/>
      <c r="B34" s="854" t="s">
        <v>662</v>
      </c>
      <c r="C34" s="855"/>
      <c r="D34" s="855"/>
      <c r="E34" s="855"/>
      <c r="F34" s="855"/>
      <c r="G34" s="855"/>
      <c r="H34" s="856"/>
    </row>
    <row r="35" spans="1:8" s="666" customFormat="1" ht="19.5" customHeight="1">
      <c r="A35" s="1444">
        <v>18.190000000000001</v>
      </c>
      <c r="B35" s="589" t="s">
        <v>1272</v>
      </c>
      <c r="C35" s="1416" t="s">
        <v>669</v>
      </c>
      <c r="D35" s="1580">
        <v>0</v>
      </c>
      <c r="E35" s="1580">
        <v>0</v>
      </c>
      <c r="F35" s="1421"/>
      <c r="G35" s="850">
        <f t="shared" si="0"/>
        <v>0</v>
      </c>
      <c r="H35" s="656"/>
    </row>
    <row r="36" spans="1:8" s="666" customFormat="1" ht="30" customHeight="1">
      <c r="A36" s="752">
        <v>18.2</v>
      </c>
      <c r="B36" s="589" t="s">
        <v>1633</v>
      </c>
      <c r="C36" s="1416" t="s">
        <v>111</v>
      </c>
      <c r="D36" s="1582">
        <v>0</v>
      </c>
      <c r="E36" s="1582">
        <v>0</v>
      </c>
      <c r="F36" s="1420">
        <f t="shared" ref="F36" si="8">SUM(D36)</f>
        <v>0</v>
      </c>
      <c r="G36" s="1420">
        <f t="shared" si="0"/>
        <v>0</v>
      </c>
      <c r="H36" s="1387"/>
    </row>
    <row r="37" spans="1:8" s="666" customFormat="1" ht="20.100000000000001" customHeight="1">
      <c r="A37" s="781"/>
      <c r="B37" s="823" t="s">
        <v>1202</v>
      </c>
      <c r="C37" s="782"/>
      <c r="D37" s="782"/>
      <c r="E37" s="782"/>
      <c r="F37" s="782"/>
      <c r="G37" s="782"/>
      <c r="H37" s="783"/>
    </row>
    <row r="38" spans="1:8" s="666" customFormat="1" ht="19.5" customHeight="1">
      <c r="A38" s="1446">
        <v>18.21</v>
      </c>
      <c r="B38" s="814" t="s">
        <v>933</v>
      </c>
      <c r="C38" s="358" t="s">
        <v>539</v>
      </c>
      <c r="D38" s="1580">
        <v>0</v>
      </c>
      <c r="E38" s="1580">
        <v>0</v>
      </c>
      <c r="F38" s="1421"/>
      <c r="G38" s="850">
        <f t="shared" ref="G38:G49" si="9">ROUND(D38*E38,0)</f>
        <v>0</v>
      </c>
      <c r="H38" s="656"/>
    </row>
    <row r="39" spans="1:8" s="666" customFormat="1" ht="19.5" customHeight="1">
      <c r="A39" s="1447">
        <v>18.22</v>
      </c>
      <c r="B39" s="814" t="s">
        <v>936</v>
      </c>
      <c r="C39" s="421" t="s">
        <v>539</v>
      </c>
      <c r="D39" s="1580">
        <v>0</v>
      </c>
      <c r="E39" s="1580">
        <v>0</v>
      </c>
      <c r="F39" s="1421"/>
      <c r="G39" s="850">
        <f t="shared" si="9"/>
        <v>0</v>
      </c>
      <c r="H39" s="656"/>
    </row>
    <row r="40" spans="1:8" s="666" customFormat="1" ht="30" customHeight="1">
      <c r="A40" s="1446">
        <v>18.23</v>
      </c>
      <c r="B40" s="784" t="s">
        <v>648</v>
      </c>
      <c r="C40" s="358" t="s">
        <v>111</v>
      </c>
      <c r="D40" s="1580">
        <v>0</v>
      </c>
      <c r="E40" s="1580">
        <v>0</v>
      </c>
      <c r="F40" s="1420">
        <f t="shared" ref="F40:F41" si="10">SUM(D40)</f>
        <v>0</v>
      </c>
      <c r="G40" s="850">
        <f>ROUND(D40*E40,0)</f>
        <v>0</v>
      </c>
      <c r="H40" s="656"/>
    </row>
    <row r="41" spans="1:8" s="666" customFormat="1" ht="30" customHeight="1">
      <c r="A41" s="1447">
        <v>18.239999999999998</v>
      </c>
      <c r="B41" s="814" t="s">
        <v>745</v>
      </c>
      <c r="C41" s="820" t="s">
        <v>111</v>
      </c>
      <c r="D41" s="1580">
        <v>0</v>
      </c>
      <c r="E41" s="1580">
        <v>0</v>
      </c>
      <c r="F41" s="1420">
        <f t="shared" si="10"/>
        <v>0</v>
      </c>
      <c r="G41" s="850">
        <f t="shared" si="9"/>
        <v>0</v>
      </c>
      <c r="H41" s="656"/>
    </row>
    <row r="42" spans="1:8" s="666" customFormat="1" ht="13.8">
      <c r="A42" s="1446">
        <v>18.25</v>
      </c>
      <c r="B42" s="784" t="s">
        <v>1273</v>
      </c>
      <c r="C42" s="421" t="s">
        <v>669</v>
      </c>
      <c r="D42" s="1580">
        <v>0</v>
      </c>
      <c r="E42" s="1580">
        <v>0</v>
      </c>
      <c r="F42" s="1421"/>
      <c r="G42" s="850">
        <f t="shared" si="9"/>
        <v>0</v>
      </c>
      <c r="H42" s="656"/>
    </row>
    <row r="43" spans="1:8" s="666" customFormat="1" ht="27.6">
      <c r="A43" s="1447">
        <v>18.260000000000002</v>
      </c>
      <c r="B43" s="784" t="s">
        <v>1274</v>
      </c>
      <c r="C43" s="421" t="s">
        <v>669</v>
      </c>
      <c r="D43" s="1580">
        <v>0</v>
      </c>
      <c r="E43" s="1580">
        <v>0</v>
      </c>
      <c r="F43" s="1421"/>
      <c r="G43" s="850">
        <f t="shared" si="9"/>
        <v>0</v>
      </c>
      <c r="H43" s="656"/>
    </row>
    <row r="44" spans="1:8" s="666" customFormat="1" ht="30" customHeight="1">
      <c r="A44" s="1446">
        <v>18.27</v>
      </c>
      <c r="B44" s="784" t="s">
        <v>746</v>
      </c>
      <c r="C44" s="358" t="s">
        <v>89</v>
      </c>
      <c r="D44" s="1580">
        <v>1</v>
      </c>
      <c r="E44" s="1580">
        <v>0</v>
      </c>
      <c r="F44" s="358"/>
      <c r="G44" s="850">
        <f t="shared" si="9"/>
        <v>0</v>
      </c>
      <c r="H44" s="656"/>
    </row>
    <row r="45" spans="1:8" s="666" customFormat="1" ht="20.100000000000001" customHeight="1">
      <c r="A45" s="781"/>
      <c r="B45" s="823" t="s">
        <v>747</v>
      </c>
      <c r="C45" s="782"/>
      <c r="D45" s="782"/>
      <c r="E45" s="782"/>
      <c r="F45" s="782"/>
      <c r="G45" s="782"/>
      <c r="H45" s="783"/>
    </row>
    <row r="46" spans="1:8" s="666" customFormat="1" ht="30" customHeight="1">
      <c r="A46" s="752">
        <v>18.28</v>
      </c>
      <c r="B46" s="814" t="s">
        <v>649</v>
      </c>
      <c r="C46" s="358" t="s">
        <v>89</v>
      </c>
      <c r="D46" s="358">
        <v>1</v>
      </c>
      <c r="E46" s="1580">
        <v>0</v>
      </c>
      <c r="F46" s="358"/>
      <c r="G46" s="850">
        <f t="shared" si="9"/>
        <v>0</v>
      </c>
      <c r="H46" s="656"/>
    </row>
    <row r="47" spans="1:8" s="666" customFormat="1" ht="30" customHeight="1">
      <c r="A47" s="752">
        <v>18.29</v>
      </c>
      <c r="B47" s="814" t="s">
        <v>650</v>
      </c>
      <c r="C47" s="358" t="s">
        <v>89</v>
      </c>
      <c r="D47" s="358">
        <v>1</v>
      </c>
      <c r="E47" s="1580">
        <v>0</v>
      </c>
      <c r="F47" s="358"/>
      <c r="G47" s="850">
        <f t="shared" si="9"/>
        <v>0</v>
      </c>
      <c r="H47" s="857"/>
    </row>
    <row r="48" spans="1:8" s="666" customFormat="1" ht="30" customHeight="1">
      <c r="A48" s="752">
        <v>18.3</v>
      </c>
      <c r="B48" s="814" t="s">
        <v>747</v>
      </c>
      <c r="C48" s="358" t="s">
        <v>89</v>
      </c>
      <c r="D48" s="358">
        <v>1</v>
      </c>
      <c r="E48" s="1580">
        <v>0</v>
      </c>
      <c r="F48" s="358"/>
      <c r="G48" s="850">
        <f t="shared" si="9"/>
        <v>0</v>
      </c>
      <c r="H48" s="857"/>
    </row>
    <row r="49" spans="1:8" s="666" customFormat="1" ht="30" customHeight="1">
      <c r="A49" s="752">
        <v>18.309999999999999</v>
      </c>
      <c r="B49" s="814" t="s">
        <v>625</v>
      </c>
      <c r="C49" s="358" t="s">
        <v>89</v>
      </c>
      <c r="D49" s="358">
        <v>1</v>
      </c>
      <c r="E49" s="1580">
        <v>0</v>
      </c>
      <c r="F49" s="358"/>
      <c r="G49" s="850">
        <f t="shared" si="9"/>
        <v>0</v>
      </c>
      <c r="H49" s="857"/>
    </row>
    <row r="50" spans="1:8" ht="20.100000000000001" customHeight="1">
      <c r="A50" s="781"/>
      <c r="B50" s="1552" t="s">
        <v>1977</v>
      </c>
      <c r="C50" s="782"/>
      <c r="D50" s="782"/>
      <c r="E50" s="782"/>
      <c r="F50" s="782"/>
      <c r="G50" s="782"/>
      <c r="H50" s="783"/>
    </row>
    <row r="51" spans="1:8" ht="34.950000000000003" customHeight="1">
      <c r="A51" s="752">
        <v>18.32</v>
      </c>
      <c r="B51" s="1550" t="s">
        <v>1978</v>
      </c>
      <c r="C51" s="1558" t="s">
        <v>1981</v>
      </c>
      <c r="D51" s="1580">
        <v>0</v>
      </c>
      <c r="E51" s="1580">
        <v>0</v>
      </c>
      <c r="F51" s="1553">
        <f>SUM(D51)</f>
        <v>0</v>
      </c>
      <c r="G51" s="1554">
        <f t="shared" ref="G51:G54" si="11">ROUND(D51*E51,0)</f>
        <v>0</v>
      </c>
      <c r="H51" s="1555"/>
    </row>
    <row r="52" spans="1:8" ht="51" customHeight="1">
      <c r="A52" s="752">
        <v>18.329999999999998</v>
      </c>
      <c r="B52" s="1550" t="s">
        <v>1979</v>
      </c>
      <c r="C52" s="1558" t="s">
        <v>1981</v>
      </c>
      <c r="D52" s="1580">
        <v>0</v>
      </c>
      <c r="E52" s="1580">
        <v>0</v>
      </c>
      <c r="F52" s="1553">
        <f t="shared" ref="F52:F53" si="12">SUM(D52)</f>
        <v>0</v>
      </c>
      <c r="G52" s="1554">
        <f t="shared" si="11"/>
        <v>0</v>
      </c>
      <c r="H52" s="1555"/>
    </row>
    <row r="53" spans="1:8" ht="38.4" customHeight="1">
      <c r="A53" s="752">
        <v>18.34</v>
      </c>
      <c r="B53" s="1550" t="s">
        <v>1980</v>
      </c>
      <c r="C53" s="1558" t="s">
        <v>1981</v>
      </c>
      <c r="D53" s="1580">
        <v>0</v>
      </c>
      <c r="E53" s="1580">
        <v>0</v>
      </c>
      <c r="F53" s="1553">
        <f t="shared" si="12"/>
        <v>0</v>
      </c>
      <c r="G53" s="1554">
        <f t="shared" si="11"/>
        <v>0</v>
      </c>
      <c r="H53" s="1555"/>
    </row>
    <row r="54" spans="1:8" ht="25.95" customHeight="1">
      <c r="A54" s="752">
        <v>18.350000000000001</v>
      </c>
      <c r="B54" s="1550" t="s">
        <v>1977</v>
      </c>
      <c r="C54" s="1553" t="s">
        <v>89</v>
      </c>
      <c r="D54" s="1553">
        <v>1</v>
      </c>
      <c r="E54" s="1580">
        <v>0</v>
      </c>
      <c r="F54" s="1553"/>
      <c r="G54" s="1554">
        <f t="shared" si="11"/>
        <v>0</v>
      </c>
      <c r="H54" s="1555"/>
    </row>
    <row r="55" spans="1:8" ht="16.2" thickBot="1">
      <c r="A55" s="2180" t="s">
        <v>1098</v>
      </c>
      <c r="B55" s="2181"/>
      <c r="C55" s="2181"/>
      <c r="D55" s="2181"/>
      <c r="E55" s="2182"/>
      <c r="F55" s="858">
        <f>SUM(F46:F49,F38:F44,F11:F35,F51:F54)</f>
        <v>0</v>
      </c>
      <c r="G55" s="858">
        <f>SUM(G11:G54)</f>
        <v>0</v>
      </c>
      <c r="H55" s="819"/>
    </row>
  </sheetData>
  <mergeCells count="14">
    <mergeCell ref="A55:E55"/>
    <mergeCell ref="A16:A17"/>
    <mergeCell ref="B16:B17"/>
    <mergeCell ref="A18:A19"/>
    <mergeCell ref="B18:B19"/>
    <mergeCell ref="A6:B6"/>
    <mergeCell ref="C6:F6"/>
    <mergeCell ref="G6:H6"/>
    <mergeCell ref="A4:B4"/>
    <mergeCell ref="C4:F4"/>
    <mergeCell ref="G4:H4"/>
    <mergeCell ref="A5:B5"/>
    <mergeCell ref="C5:F5"/>
    <mergeCell ref="G5:H5"/>
  </mergeCells>
  <phoneticPr fontId="0" type="noConversion"/>
  <printOptions horizontalCentered="1"/>
  <pageMargins left="0.5" right="0.5" top="0.76" bottom="0.89" header="0.5" footer="0.5"/>
  <pageSetup scale="46" fitToHeight="0" orientation="landscape" r:id="rId1"/>
  <headerFooter alignWithMargins="0">
    <oddHeader>&amp;C&amp;"Arial,Bold"&amp;12&amp;UProject Activity 18: Miscellaneous Structures</oddHeader>
    <oddFooter>&amp;L&amp;F
&amp;A&amp;CPage &amp;P of &amp;N&amp;R&amp;D</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M44"/>
  <sheetViews>
    <sheetView workbookViewId="0"/>
  </sheetViews>
  <sheetFormatPr defaultColWidth="9.109375" defaultRowHeight="13.2"/>
  <cols>
    <col min="1" max="1" width="118.33203125" style="378" customWidth="1"/>
    <col min="2" max="16384" width="9.109375" style="377"/>
  </cols>
  <sheetData>
    <row r="1" spans="1:13">
      <c r="A1" s="1750" t="s">
        <v>1425</v>
      </c>
    </row>
    <row r="2" spans="1:13">
      <c r="A2" s="1753"/>
      <c r="M2" s="377" t="s">
        <v>440</v>
      </c>
    </row>
    <row r="3" spans="1:13" ht="66">
      <c r="A3" s="1753" t="s">
        <v>1426</v>
      </c>
    </row>
    <row r="4" spans="1:13">
      <c r="A4" s="1753"/>
    </row>
    <row r="5" spans="1:13" ht="39.6">
      <c r="A5" s="1753" t="s">
        <v>1427</v>
      </c>
    </row>
    <row r="6" spans="1:13">
      <c r="A6" s="1753"/>
    </row>
    <row r="7" spans="1:13">
      <c r="A7" s="1752" t="s">
        <v>1428</v>
      </c>
    </row>
    <row r="8" spans="1:13">
      <c r="A8" s="1753"/>
    </row>
    <row r="9" spans="1:13">
      <c r="A9" s="1751" t="s">
        <v>2150</v>
      </c>
    </row>
    <row r="10" spans="1:13">
      <c r="A10" s="1751" t="s">
        <v>2151</v>
      </c>
    </row>
    <row r="11" spans="1:13">
      <c r="A11" s="1751" t="s">
        <v>2152</v>
      </c>
    </row>
    <row r="12" spans="1:13">
      <c r="A12" s="1753"/>
    </row>
    <row r="13" spans="1:13">
      <c r="A13" s="1752" t="s">
        <v>1429</v>
      </c>
    </row>
    <row r="14" spans="1:13">
      <c r="A14" s="1753"/>
    </row>
    <row r="15" spans="1:13">
      <c r="A15" s="1751" t="s">
        <v>2153</v>
      </c>
    </row>
    <row r="16" spans="1:13">
      <c r="A16" s="1751" t="s">
        <v>2154</v>
      </c>
    </row>
    <row r="17" spans="1:1">
      <c r="A17" s="1754" t="s">
        <v>2155</v>
      </c>
    </row>
    <row r="18" spans="1:1">
      <c r="A18" s="1753"/>
    </row>
    <row r="19" spans="1:1">
      <c r="A19" s="1752" t="s">
        <v>1430</v>
      </c>
    </row>
    <row r="20" spans="1:1">
      <c r="A20" s="1753"/>
    </row>
    <row r="21" spans="1:1">
      <c r="A21" s="1751" t="s">
        <v>2157</v>
      </c>
    </row>
    <row r="22" spans="1:1">
      <c r="A22" s="1751" t="s">
        <v>2156</v>
      </c>
    </row>
    <row r="23" spans="1:1">
      <c r="A23" s="1753"/>
    </row>
    <row r="24" spans="1:1">
      <c r="A24" s="1753"/>
    </row>
    <row r="25" spans="1:1">
      <c r="A25" s="1753"/>
    </row>
    <row r="26" spans="1:1">
      <c r="A26" s="1753"/>
    </row>
    <row r="27" spans="1:1">
      <c r="A27" s="1753"/>
    </row>
    <row r="28" spans="1:1">
      <c r="A28" s="1753"/>
    </row>
    <row r="29" spans="1:1">
      <c r="A29" s="1753"/>
    </row>
    <row r="30" spans="1:1">
      <c r="A30" s="1753"/>
    </row>
    <row r="31" spans="1:1">
      <c r="A31" s="1753"/>
    </row>
    <row r="32" spans="1:1">
      <c r="A32" s="1753"/>
    </row>
    <row r="33" spans="1:1">
      <c r="A33" s="1753"/>
    </row>
    <row r="34" spans="1:1">
      <c r="A34" s="1753"/>
    </row>
    <row r="35" spans="1:1">
      <c r="A35" s="1753"/>
    </row>
    <row r="36" spans="1:1">
      <c r="A36" s="1753"/>
    </row>
    <row r="37" spans="1:1">
      <c r="A37" s="1753"/>
    </row>
    <row r="38" spans="1:1">
      <c r="A38" s="1753"/>
    </row>
    <row r="39" spans="1:1">
      <c r="A39" s="1753"/>
    </row>
    <row r="40" spans="1:1">
      <c r="A40" s="1753"/>
    </row>
    <row r="41" spans="1:1">
      <c r="A41" s="1753"/>
    </row>
    <row r="42" spans="1:1">
      <c r="A42" s="1753"/>
    </row>
    <row r="43" spans="1:1">
      <c r="A43" s="1753"/>
    </row>
    <row r="44" spans="1:1">
      <c r="A44" s="1753"/>
    </row>
  </sheetData>
  <pageMargins left="0.75" right="0.75" top="1" bottom="1" header="0.5" footer="0.5"/>
  <pageSetup orientation="landscape" horizontalDpi="400" verticalDpi="400" r:id="rId1"/>
  <headerFooter alignWithMargins="0">
    <oddFooter>&amp;CPage &amp;P of &amp;N</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
    <pageSetUpPr autoPageBreaks="0" fitToPage="1"/>
  </sheetPr>
  <dimension ref="A1:I39"/>
  <sheetViews>
    <sheetView showRuler="0" view="pageBreakPreview" zoomScaleNormal="100" zoomScaleSheetLayoutView="100" workbookViewId="0"/>
  </sheetViews>
  <sheetFormatPr defaultColWidth="9.109375" defaultRowHeight="13.2"/>
  <cols>
    <col min="1" max="1" width="6.33203125" style="7" customWidth="1"/>
    <col min="2" max="2" width="50.6640625" style="7" customWidth="1"/>
    <col min="3" max="6" width="12.6640625" style="7" customWidth="1"/>
    <col min="7" max="7" width="65.33203125" style="7" customWidth="1"/>
    <col min="8" max="8" width="28.109375" style="7" customWidth="1"/>
    <col min="9" max="9" width="12.6640625" style="7" customWidth="1"/>
    <col min="10" max="16384" width="9.109375" style="7"/>
  </cols>
  <sheetData>
    <row r="1" spans="1:9" s="880" customFormat="1" ht="20.100000000000001" customHeight="1">
      <c r="A1" s="683" t="s">
        <v>641</v>
      </c>
      <c r="B1" s="669"/>
      <c r="C1" s="669"/>
      <c r="D1" s="669"/>
      <c r="E1" s="669"/>
      <c r="F1" s="669"/>
      <c r="G1" s="1636"/>
      <c r="I1" s="1339" t="str">
        <f>'Project Information'!$B$3</f>
        <v>Enter project name &amp; description</v>
      </c>
    </row>
    <row r="2" spans="1:9" s="880" customFormat="1" ht="20.100000000000001" customHeight="1">
      <c r="A2" s="670"/>
      <c r="B2" s="669"/>
      <c r="C2" s="669"/>
      <c r="D2" s="669"/>
      <c r="E2" s="669"/>
      <c r="F2" s="669"/>
      <c r="G2" s="1636"/>
      <c r="I2" s="1339" t="str">
        <f>'Project Information'!$B$1</f>
        <v>999999-1-32-01</v>
      </c>
    </row>
    <row r="3" spans="1:9" s="361" customFormat="1" ht="14.4" thickBot="1">
      <c r="A3" s="472"/>
      <c r="B3" s="473"/>
      <c r="C3" s="474"/>
      <c r="D3" s="474"/>
      <c r="E3" s="474"/>
      <c r="F3" s="474"/>
      <c r="G3" s="474"/>
      <c r="H3" s="474"/>
      <c r="I3" s="474"/>
    </row>
    <row r="4" spans="1:9" s="361" customFormat="1" ht="28.5" customHeight="1" thickBot="1">
      <c r="A4" s="1887" t="s">
        <v>1583</v>
      </c>
      <c r="B4" s="1888"/>
      <c r="C4" s="1889" t="s">
        <v>1584</v>
      </c>
      <c r="D4" s="1889"/>
      <c r="E4" s="1889"/>
      <c r="F4" s="1889"/>
      <c r="G4" s="2130" t="s">
        <v>1585</v>
      </c>
      <c r="H4" s="2131"/>
      <c r="I4" s="2204"/>
    </row>
    <row r="5" spans="1:9" s="361" customFormat="1" ht="28.5" customHeight="1">
      <c r="A5" s="1890" t="s">
        <v>1587</v>
      </c>
      <c r="B5" s="1891"/>
      <c r="C5" s="1892"/>
      <c r="D5" s="1892"/>
      <c r="E5" s="1892"/>
      <c r="F5" s="1892"/>
      <c r="G5" s="2011"/>
      <c r="H5" s="2012"/>
      <c r="I5" s="2013"/>
    </row>
    <row r="6" spans="1:9" s="361" customFormat="1" ht="28.5" customHeight="1" thickBot="1">
      <c r="A6" s="1893" t="s">
        <v>1586</v>
      </c>
      <c r="B6" s="1894"/>
      <c r="C6" s="1866"/>
      <c r="D6" s="1866"/>
      <c r="E6" s="1866"/>
      <c r="F6" s="1866"/>
      <c r="G6" s="2014"/>
      <c r="H6" s="2015"/>
      <c r="I6" s="2016"/>
    </row>
    <row r="7" spans="1:9" s="361" customFormat="1" ht="15.6">
      <c r="A7" s="1373" t="s">
        <v>1620</v>
      </c>
      <c r="B7" s="414"/>
    </row>
    <row r="8" spans="1:9" s="361" customFormat="1" ht="15" customHeight="1" thickBot="1">
      <c r="A8" s="1373"/>
      <c r="B8" s="414"/>
    </row>
    <row r="9" spans="1:9" ht="31.95" customHeight="1">
      <c r="A9" s="848" t="s">
        <v>82</v>
      </c>
      <c r="B9" s="839" t="s">
        <v>211</v>
      </c>
      <c r="C9" s="836" t="s">
        <v>91</v>
      </c>
      <c r="D9" s="839" t="s">
        <v>48</v>
      </c>
      <c r="E9" s="839" t="s">
        <v>49</v>
      </c>
      <c r="F9" s="839" t="s">
        <v>114</v>
      </c>
      <c r="G9" s="2017" t="s">
        <v>184</v>
      </c>
      <c r="H9" s="2018"/>
      <c r="I9" s="2019"/>
    </row>
    <row r="10" spans="1:9" s="881" customFormat="1" ht="30" customHeight="1">
      <c r="A10" s="416">
        <v>19.100000000000001</v>
      </c>
      <c r="B10" s="834" t="s">
        <v>92</v>
      </c>
      <c r="C10" s="835" t="s">
        <v>89</v>
      </c>
      <c r="D10" s="351">
        <v>1</v>
      </c>
      <c r="E10" s="1580">
        <v>0</v>
      </c>
      <c r="F10" s="354">
        <f t="shared" ref="F10:F17" si="0">ROUND(D10*E10,0)</f>
        <v>0</v>
      </c>
      <c r="G10" s="1998"/>
      <c r="H10" s="2198"/>
      <c r="I10" s="2199"/>
    </row>
    <row r="11" spans="1:9" ht="30" customHeight="1">
      <c r="A11" s="416">
        <v>19.2</v>
      </c>
      <c r="B11" s="834" t="s">
        <v>99</v>
      </c>
      <c r="C11" s="835" t="s">
        <v>89</v>
      </c>
      <c r="D11" s="351">
        <v>1</v>
      </c>
      <c r="E11" s="1580">
        <v>0</v>
      </c>
      <c r="F11" s="354">
        <f t="shared" si="0"/>
        <v>0</v>
      </c>
      <c r="G11" s="1998"/>
      <c r="H11" s="2198"/>
      <c r="I11" s="2199"/>
    </row>
    <row r="12" spans="1:9" ht="30" customHeight="1">
      <c r="A12" s="416">
        <v>19.3</v>
      </c>
      <c r="B12" s="582" t="s">
        <v>2158</v>
      </c>
      <c r="C12" s="835" t="s">
        <v>89</v>
      </c>
      <c r="D12" s="351">
        <v>1</v>
      </c>
      <c r="E12" s="1580">
        <v>0</v>
      </c>
      <c r="F12" s="354">
        <f t="shared" si="0"/>
        <v>0</v>
      </c>
      <c r="G12" s="1998"/>
      <c r="H12" s="2198"/>
      <c r="I12" s="2199"/>
    </row>
    <row r="13" spans="1:9" ht="30" customHeight="1">
      <c r="A13" s="416">
        <v>19.399999999999999</v>
      </c>
      <c r="B13" s="834" t="s">
        <v>1102</v>
      </c>
      <c r="C13" s="835" t="s">
        <v>157</v>
      </c>
      <c r="D13" s="1580">
        <v>1</v>
      </c>
      <c r="E13" s="1580">
        <v>0</v>
      </c>
      <c r="F13" s="354">
        <f t="shared" si="0"/>
        <v>0</v>
      </c>
      <c r="G13" s="1998"/>
      <c r="H13" s="2198"/>
      <c r="I13" s="2199"/>
    </row>
    <row r="14" spans="1:9" ht="30" customHeight="1">
      <c r="A14" s="416">
        <v>19.5</v>
      </c>
      <c r="B14" s="834" t="s">
        <v>227</v>
      </c>
      <c r="C14" s="835" t="s">
        <v>157</v>
      </c>
      <c r="D14" s="1580">
        <v>1</v>
      </c>
      <c r="E14" s="1580">
        <v>0</v>
      </c>
      <c r="F14" s="354">
        <f t="shared" si="0"/>
        <v>0</v>
      </c>
      <c r="G14" s="1998"/>
      <c r="H14" s="2198"/>
      <c r="I14" s="2199"/>
    </row>
    <row r="15" spans="1:9" ht="30" customHeight="1">
      <c r="A15" s="416">
        <v>19.600000000000001</v>
      </c>
      <c r="B15" s="834" t="s">
        <v>228</v>
      </c>
      <c r="C15" s="835" t="s">
        <v>157</v>
      </c>
      <c r="D15" s="1580">
        <v>1</v>
      </c>
      <c r="E15" s="1580">
        <v>0</v>
      </c>
      <c r="F15" s="354">
        <f t="shared" si="0"/>
        <v>0</v>
      </c>
      <c r="G15" s="1998"/>
      <c r="H15" s="2198"/>
      <c r="I15" s="2199"/>
    </row>
    <row r="16" spans="1:9" ht="30" customHeight="1">
      <c r="A16" s="416">
        <v>19.7</v>
      </c>
      <c r="B16" s="1773" t="s">
        <v>2237</v>
      </c>
      <c r="C16" s="835" t="s">
        <v>89</v>
      </c>
      <c r="D16" s="351">
        <v>1</v>
      </c>
      <c r="E16" s="1580">
        <v>0</v>
      </c>
      <c r="F16" s="354">
        <f t="shared" si="0"/>
        <v>0</v>
      </c>
      <c r="G16" s="1998"/>
      <c r="H16" s="2198"/>
      <c r="I16" s="2199"/>
    </row>
    <row r="17" spans="1:9" s="882" customFormat="1" ht="30" customHeight="1">
      <c r="A17" s="418">
        <v>19.8</v>
      </c>
      <c r="B17" s="863" t="s">
        <v>210</v>
      </c>
      <c r="C17" s="849" t="s">
        <v>89</v>
      </c>
      <c r="D17" s="351">
        <v>1</v>
      </c>
      <c r="E17" s="1580">
        <v>0</v>
      </c>
      <c r="F17" s="354">
        <f t="shared" si="0"/>
        <v>0</v>
      </c>
      <c r="G17" s="1998"/>
      <c r="H17" s="2198"/>
      <c r="I17" s="2199"/>
    </row>
    <row r="18" spans="1:9" ht="30" customHeight="1">
      <c r="A18" s="418">
        <v>19.899999999999999</v>
      </c>
      <c r="B18" s="1557" t="s">
        <v>1982</v>
      </c>
      <c r="C18" s="835" t="s">
        <v>89</v>
      </c>
      <c r="D18" s="351">
        <v>1</v>
      </c>
      <c r="E18" s="1580">
        <v>0</v>
      </c>
      <c r="F18" s="354">
        <f>ROUND(D18*E18,0)</f>
        <v>0</v>
      </c>
      <c r="G18" s="1998"/>
      <c r="H18" s="2198"/>
      <c r="I18" s="2199"/>
    </row>
    <row r="19" spans="1:9" ht="30" customHeight="1" thickBot="1">
      <c r="A19" s="422">
        <v>19.100000000000001</v>
      </c>
      <c r="B19" s="834" t="s">
        <v>626</v>
      </c>
      <c r="C19" s="835" t="s">
        <v>89</v>
      </c>
      <c r="D19" s="351">
        <v>1</v>
      </c>
      <c r="E19" s="1580">
        <v>0</v>
      </c>
      <c r="F19" s="354">
        <f>ROUND(D19*E19,0)</f>
        <v>0</v>
      </c>
      <c r="G19" s="1998"/>
      <c r="H19" s="2198"/>
      <c r="I19" s="2199"/>
    </row>
    <row r="20" spans="1:9" s="882" customFormat="1" ht="20.100000000000001" customHeight="1">
      <c r="A20" s="2215" t="s">
        <v>1100</v>
      </c>
      <c r="B20" s="2216"/>
      <c r="C20" s="2216"/>
      <c r="D20" s="2216"/>
      <c r="E20" s="2216"/>
      <c r="F20" s="391">
        <f>SUM(F10:F19)</f>
        <v>0</v>
      </c>
      <c r="G20" s="2017"/>
      <c r="H20" s="2018"/>
      <c r="I20" s="2019"/>
    </row>
    <row r="21" spans="1:9" s="882" customFormat="1" ht="30" customHeight="1">
      <c r="A21" s="422">
        <v>19.11</v>
      </c>
      <c r="B21" s="883" t="s">
        <v>146</v>
      </c>
      <c r="C21" s="849" t="s">
        <v>89</v>
      </c>
      <c r="D21" s="351">
        <v>1</v>
      </c>
      <c r="E21" s="1580">
        <v>0</v>
      </c>
      <c r="F21" s="354">
        <f>ROUND(D21*E21,0)</f>
        <v>0</v>
      </c>
      <c r="G21" s="1998"/>
      <c r="H21" s="2198"/>
      <c r="I21" s="2199"/>
    </row>
    <row r="22" spans="1:9" ht="30" customHeight="1">
      <c r="A22" s="422">
        <v>19.12</v>
      </c>
      <c r="B22" s="834" t="s">
        <v>777</v>
      </c>
      <c r="C22" s="835" t="s">
        <v>89</v>
      </c>
      <c r="D22" s="351">
        <v>1</v>
      </c>
      <c r="E22" s="849">
        <f>F38</f>
        <v>0</v>
      </c>
      <c r="F22" s="354">
        <f>ROUND(D22*E22,0)</f>
        <v>0</v>
      </c>
      <c r="G22" s="1998" t="s">
        <v>624</v>
      </c>
      <c r="H22" s="2198"/>
      <c r="I22" s="2199"/>
    </row>
    <row r="23" spans="1:9" ht="30" customHeight="1">
      <c r="A23" s="422">
        <v>19.13</v>
      </c>
      <c r="B23" s="834" t="s">
        <v>340</v>
      </c>
      <c r="C23" s="835" t="s">
        <v>89</v>
      </c>
      <c r="D23" s="351" t="s">
        <v>948</v>
      </c>
      <c r="E23" s="1586">
        <v>0</v>
      </c>
      <c r="F23" s="354">
        <f>ROUND(E23*F20,0)</f>
        <v>0</v>
      </c>
      <c r="G23" s="1998"/>
      <c r="H23" s="2198"/>
      <c r="I23" s="2199"/>
    </row>
    <row r="24" spans="1:9" ht="30" customHeight="1">
      <c r="A24" s="422">
        <v>19.14</v>
      </c>
      <c r="B24" s="884" t="s">
        <v>98</v>
      </c>
      <c r="C24" s="849" t="s">
        <v>89</v>
      </c>
      <c r="D24" s="354" t="s">
        <v>948</v>
      </c>
      <c r="E24" s="1586">
        <v>0</v>
      </c>
      <c r="F24" s="354">
        <f>ROUND(E24*F20,0)</f>
        <v>0</v>
      </c>
      <c r="G24" s="1998"/>
      <c r="H24" s="2198"/>
      <c r="I24" s="2199"/>
    </row>
    <row r="25" spans="1:9" ht="30" customHeight="1" thickBot="1">
      <c r="A25" s="422">
        <v>19.149999999999999</v>
      </c>
      <c r="B25" s="834" t="s">
        <v>189</v>
      </c>
      <c r="C25" s="835" t="s">
        <v>89</v>
      </c>
      <c r="D25" s="351" t="s">
        <v>948</v>
      </c>
      <c r="E25" s="1586">
        <v>0</v>
      </c>
      <c r="F25" s="354">
        <f>ROUND(E25*F20,0)</f>
        <v>0</v>
      </c>
      <c r="G25" s="1998"/>
      <c r="H25" s="2198"/>
      <c r="I25" s="2199"/>
    </row>
    <row r="26" spans="1:9" ht="20.100000000000001" customHeight="1">
      <c r="A26" s="2211" t="s">
        <v>689</v>
      </c>
      <c r="B26" s="2212"/>
      <c r="C26" s="2212"/>
      <c r="D26" s="2212"/>
      <c r="E26" s="2212"/>
      <c r="F26" s="391">
        <f>SUM(F21:F25)</f>
        <v>0</v>
      </c>
      <c r="G26" s="2017"/>
      <c r="H26" s="2018"/>
      <c r="I26" s="2019"/>
    </row>
    <row r="27" spans="1:9" ht="30" customHeight="1" thickBot="1">
      <c r="A27" s="422">
        <v>19.16</v>
      </c>
      <c r="B27" s="884" t="s">
        <v>81</v>
      </c>
      <c r="C27" s="849" t="s">
        <v>89</v>
      </c>
      <c r="D27" s="354" t="s">
        <v>948</v>
      </c>
      <c r="E27" s="1586">
        <v>0</v>
      </c>
      <c r="F27" s="354">
        <f>ROUND(E27*(F26+F20),0)</f>
        <v>0</v>
      </c>
      <c r="G27" s="1998"/>
      <c r="H27" s="2198"/>
      <c r="I27" s="2199"/>
    </row>
    <row r="28" spans="1:9" ht="20.100000000000001" customHeight="1" thickBot="1">
      <c r="A28" s="2213" t="s">
        <v>1101</v>
      </c>
      <c r="B28" s="2214"/>
      <c r="C28" s="2214"/>
      <c r="D28" s="2214"/>
      <c r="E28" s="2214"/>
      <c r="F28" s="392">
        <f>SUM(F20,F26:F27)</f>
        <v>0</v>
      </c>
      <c r="G28" s="2017"/>
      <c r="H28" s="2018"/>
      <c r="I28" s="2019"/>
    </row>
    <row r="29" spans="1:9" ht="20.100000000000001" customHeight="1" thickBot="1">
      <c r="I29" s="885"/>
    </row>
    <row r="30" spans="1:9" s="412" customFormat="1" ht="36.75" customHeight="1" thickBot="1">
      <c r="A30" s="1991" t="s">
        <v>85</v>
      </c>
      <c r="B30" s="1889"/>
      <c r="C30" s="843" t="s">
        <v>91</v>
      </c>
      <c r="D30" s="843" t="s">
        <v>113</v>
      </c>
      <c r="E30" s="843" t="s">
        <v>776</v>
      </c>
      <c r="F30" s="843" t="s">
        <v>114</v>
      </c>
      <c r="G30" s="1634" t="s">
        <v>184</v>
      </c>
      <c r="H30" s="843" t="s">
        <v>620</v>
      </c>
      <c r="I30" s="434" t="s">
        <v>621</v>
      </c>
    </row>
    <row r="31" spans="1:9" s="412" customFormat="1" ht="20.100000000000001" customHeight="1">
      <c r="A31" s="2205" t="s">
        <v>1103</v>
      </c>
      <c r="B31" s="2206"/>
      <c r="C31" s="435" t="s">
        <v>157</v>
      </c>
      <c r="D31" s="1602">
        <v>0</v>
      </c>
      <c r="E31" s="1602">
        <v>0</v>
      </c>
      <c r="F31" s="388">
        <f t="shared" ref="F31:F33" si="1">E31*D31</f>
        <v>0</v>
      </c>
      <c r="G31" s="1642"/>
      <c r="H31" s="436"/>
      <c r="I31" s="1605">
        <v>0</v>
      </c>
    </row>
    <row r="32" spans="1:9" s="412" customFormat="1" ht="20.100000000000001" customHeight="1">
      <c r="A32" s="2207" t="s">
        <v>1104</v>
      </c>
      <c r="B32" s="2208"/>
      <c r="C32" s="437" t="s">
        <v>157</v>
      </c>
      <c r="D32" s="1603">
        <v>0</v>
      </c>
      <c r="E32" s="1603">
        <v>0</v>
      </c>
      <c r="F32" s="389">
        <f t="shared" si="1"/>
        <v>0</v>
      </c>
      <c r="G32" s="1643"/>
      <c r="H32" s="438"/>
      <c r="I32" s="1606">
        <v>0</v>
      </c>
    </row>
    <row r="33" spans="1:9" s="412" customFormat="1" ht="20.100000000000001" customHeight="1">
      <c r="A33" s="2209" t="s">
        <v>179</v>
      </c>
      <c r="B33" s="2210"/>
      <c r="C33" s="437" t="s">
        <v>157</v>
      </c>
      <c r="D33" s="1603">
        <v>0</v>
      </c>
      <c r="E33" s="1603">
        <v>0</v>
      </c>
      <c r="F33" s="389">
        <f t="shared" si="1"/>
        <v>0</v>
      </c>
      <c r="G33" s="1643"/>
      <c r="H33" s="438"/>
      <c r="I33" s="1606">
        <v>0</v>
      </c>
    </row>
    <row r="34" spans="1:9" s="412" customFormat="1" ht="20.100000000000001" customHeight="1">
      <c r="A34" s="2207" t="s">
        <v>260</v>
      </c>
      <c r="B34" s="2208"/>
      <c r="C34" s="437" t="s">
        <v>157</v>
      </c>
      <c r="D34" s="1603">
        <v>0</v>
      </c>
      <c r="E34" s="1603">
        <v>0</v>
      </c>
      <c r="F34" s="389">
        <f>E34*D34</f>
        <v>0</v>
      </c>
      <c r="G34" s="1643"/>
      <c r="H34" s="438"/>
      <c r="I34" s="1606">
        <v>0</v>
      </c>
    </row>
    <row r="35" spans="1:9" s="412" customFormat="1" ht="20.100000000000001" customHeight="1" thickBot="1">
      <c r="A35" s="1994" t="s">
        <v>267</v>
      </c>
      <c r="B35" s="1995"/>
      <c r="C35" s="439"/>
      <c r="D35" s="439"/>
      <c r="E35" s="439"/>
      <c r="F35" s="393">
        <f>SUM(F31:F34)</f>
        <v>0</v>
      </c>
      <c r="G35" s="1644"/>
      <c r="H35" s="886" t="s">
        <v>1590</v>
      </c>
      <c r="I35" s="394">
        <f>SUM(I31:I34)</f>
        <v>0</v>
      </c>
    </row>
    <row r="36" spans="1:9" s="412" customFormat="1" ht="20.100000000000001" customHeight="1" thickTop="1">
      <c r="A36" s="1989" t="s">
        <v>931</v>
      </c>
      <c r="B36" s="1990"/>
      <c r="C36" s="435" t="s">
        <v>157</v>
      </c>
      <c r="D36" s="1602">
        <v>0</v>
      </c>
      <c r="E36" s="1602">
        <v>0</v>
      </c>
      <c r="F36" s="388">
        <f>E36*D36</f>
        <v>0</v>
      </c>
      <c r="G36" s="2200" t="s">
        <v>1591</v>
      </c>
      <c r="H36" s="2201"/>
      <c r="I36" s="447" t="s">
        <v>1199</v>
      </c>
    </row>
    <row r="37" spans="1:9" s="412" customFormat="1" ht="20.100000000000001" customHeight="1" thickBot="1">
      <c r="A37" s="1992" t="s">
        <v>174</v>
      </c>
      <c r="B37" s="1993"/>
      <c r="C37" s="440" t="s">
        <v>157</v>
      </c>
      <c r="D37" s="1604">
        <v>0</v>
      </c>
      <c r="E37" s="1604">
        <v>0</v>
      </c>
      <c r="F37" s="390">
        <f>E37*D37</f>
        <v>0</v>
      </c>
      <c r="G37" s="2202" t="s">
        <v>1592</v>
      </c>
      <c r="H37" s="2203"/>
      <c r="I37" s="448" t="s">
        <v>1199</v>
      </c>
    </row>
    <row r="38" spans="1:9" s="442" customFormat="1" ht="20.100000000000001" customHeight="1" thickTop="1" thickBot="1">
      <c r="A38" s="1869" t="s">
        <v>175</v>
      </c>
      <c r="B38" s="1870"/>
      <c r="C38" s="441"/>
      <c r="D38" s="441"/>
      <c r="E38" s="441"/>
      <c r="F38" s="395">
        <f>SUM(F35:F37)</f>
        <v>0</v>
      </c>
      <c r="G38" s="1646"/>
      <c r="H38" s="887" t="s">
        <v>1603</v>
      </c>
      <c r="I38" s="450">
        <f>I35</f>
        <v>0</v>
      </c>
    </row>
    <row r="39" spans="1:9" s="412" customFormat="1" ht="15.6">
      <c r="A39" s="443"/>
      <c r="C39" s="444"/>
      <c r="D39" s="444"/>
      <c r="E39" s="444"/>
      <c r="F39" s="535" t="s">
        <v>1275</v>
      </c>
      <c r="G39" s="535"/>
      <c r="H39" s="5"/>
      <c r="I39" s="535" t="s">
        <v>1593</v>
      </c>
    </row>
  </sheetData>
  <mergeCells count="43">
    <mergeCell ref="A26:E26"/>
    <mergeCell ref="A28:E28"/>
    <mergeCell ref="A4:B4"/>
    <mergeCell ref="C4:F4"/>
    <mergeCell ref="A5:B5"/>
    <mergeCell ref="C5:F5"/>
    <mergeCell ref="A6:B6"/>
    <mergeCell ref="C6:F6"/>
    <mergeCell ref="A20:E20"/>
    <mergeCell ref="A35:B35"/>
    <mergeCell ref="A36:B36"/>
    <mergeCell ref="A37:B37"/>
    <mergeCell ref="A38:B38"/>
    <mergeCell ref="A30:B30"/>
    <mergeCell ref="A31:B31"/>
    <mergeCell ref="A32:B32"/>
    <mergeCell ref="A33:B33"/>
    <mergeCell ref="A34:B34"/>
    <mergeCell ref="G36:H36"/>
    <mergeCell ref="G37:H37"/>
    <mergeCell ref="G4:I4"/>
    <mergeCell ref="G5:I5"/>
    <mergeCell ref="G6:I6"/>
    <mergeCell ref="G10:I10"/>
    <mergeCell ref="G11:I11"/>
    <mergeCell ref="G12:I12"/>
    <mergeCell ref="G13:I13"/>
    <mergeCell ref="G14:I14"/>
    <mergeCell ref="G15:I15"/>
    <mergeCell ref="G16:I16"/>
    <mergeCell ref="G17:I17"/>
    <mergeCell ref="G18:I18"/>
    <mergeCell ref="G19:I19"/>
    <mergeCell ref="G9:I9"/>
    <mergeCell ref="G20:I20"/>
    <mergeCell ref="G26:I26"/>
    <mergeCell ref="G28:I28"/>
    <mergeCell ref="G21:I21"/>
    <mergeCell ref="G22:I22"/>
    <mergeCell ref="G23:I23"/>
    <mergeCell ref="G24:I24"/>
    <mergeCell ref="G25:I25"/>
    <mergeCell ref="G27:I27"/>
  </mergeCells>
  <phoneticPr fontId="0" type="noConversion"/>
  <dataValidations disablePrompts="1" count="1">
    <dataValidation type="list" allowBlank="1" showInputMessage="1" showErrorMessage="1" sqref="H31:H34" xr:uid="{00000000-0002-0000-2100-000000000000}">
      <formula1>yesno</formula1>
    </dataValidation>
  </dataValidations>
  <printOptions horizontalCentered="1"/>
  <pageMargins left="0.5" right="0.5" top="1" bottom="0.86" header="0.5" footer="0.34"/>
  <pageSetup scale="61" fitToHeight="0" orientation="landscape" r:id="rId1"/>
  <headerFooter alignWithMargins="0">
    <oddHeader>&amp;C&amp;"Arial,Bold"&amp;12&amp;UProject Activity 19: Signing and Pavement Marking Analysis</oddHeader>
    <oddFooter>&amp;L&amp;F
&amp;A&amp;CPage &amp;P of &amp;N&amp;R&amp;D</oddFooter>
  </headerFooter>
  <ignoredErrors>
    <ignoredError sqref="F20" formula="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
    <pageSetUpPr autoPageBreaks="0" fitToPage="1"/>
  </sheetPr>
  <dimension ref="A1:J25"/>
  <sheetViews>
    <sheetView showRuler="0" view="pageBreakPreview" zoomScaleNormal="100" zoomScaleSheetLayoutView="100" workbookViewId="0"/>
  </sheetViews>
  <sheetFormatPr defaultColWidth="9.109375" defaultRowHeight="13.2"/>
  <cols>
    <col min="1" max="1" width="6.33203125" style="7" customWidth="1"/>
    <col min="2" max="2" width="50.6640625" style="7" customWidth="1"/>
    <col min="3" max="8" width="12.6640625" style="7" customWidth="1"/>
    <col min="9" max="9" width="100.6640625" style="7" customWidth="1"/>
    <col min="10" max="16384" width="9.109375" style="7"/>
  </cols>
  <sheetData>
    <row r="1" spans="1:10" s="880" customFormat="1" ht="20.100000000000001" customHeight="1">
      <c r="A1" s="683" t="s">
        <v>641</v>
      </c>
      <c r="B1" s="669"/>
      <c r="C1" s="669"/>
      <c r="D1" s="669"/>
      <c r="E1" s="669"/>
      <c r="F1" s="669"/>
      <c r="G1" s="669"/>
      <c r="H1" s="669"/>
      <c r="I1" s="1339" t="str">
        <f>'Project Information'!$B$3</f>
        <v>Enter project name &amp; description</v>
      </c>
    </row>
    <row r="2" spans="1:10" s="880" customFormat="1" ht="20.100000000000001" customHeight="1">
      <c r="A2" s="669"/>
      <c r="B2" s="669"/>
      <c r="C2" s="669"/>
      <c r="D2" s="669"/>
      <c r="E2" s="669"/>
      <c r="F2" s="669"/>
      <c r="G2" s="669"/>
      <c r="H2" s="669"/>
      <c r="I2" s="1339" t="str">
        <f>'Project Information'!$B$1</f>
        <v>999999-1-32-01</v>
      </c>
    </row>
    <row r="3" spans="1:10" s="361" customFormat="1" ht="14.4" thickBot="1">
      <c r="A3" s="636"/>
      <c r="B3" s="637"/>
      <c r="C3" s="638"/>
      <c r="D3" s="638"/>
      <c r="E3" s="638"/>
      <c r="F3" s="638"/>
      <c r="G3" s="638"/>
      <c r="H3" s="638"/>
    </row>
    <row r="4" spans="1:10" s="361" customFormat="1" ht="28.5" customHeight="1" thickBot="1">
      <c r="A4" s="1887" t="s">
        <v>1583</v>
      </c>
      <c r="B4" s="1888"/>
      <c r="C4" s="1889" t="s">
        <v>1584</v>
      </c>
      <c r="D4" s="1889"/>
      <c r="E4" s="1889"/>
      <c r="F4" s="1889"/>
      <c r="G4" s="1889"/>
      <c r="H4" s="1889"/>
      <c r="I4" s="846" t="s">
        <v>1585</v>
      </c>
    </row>
    <row r="5" spans="1:10" s="361" customFormat="1" ht="28.5" customHeight="1">
      <c r="A5" s="1890" t="s">
        <v>1587</v>
      </c>
      <c r="B5" s="1891"/>
      <c r="C5" s="1892"/>
      <c r="D5" s="1892"/>
      <c r="E5" s="1892"/>
      <c r="F5" s="1892"/>
      <c r="G5" s="1892"/>
      <c r="H5" s="1892"/>
      <c r="I5" s="893"/>
    </row>
    <row r="6" spans="1:10" s="361" customFormat="1" ht="28.5" customHeight="1" thickBot="1">
      <c r="A6" s="1893" t="s">
        <v>1586</v>
      </c>
      <c r="B6" s="1894"/>
      <c r="C6" s="1866"/>
      <c r="D6" s="1866"/>
      <c r="E6" s="1866"/>
      <c r="F6" s="1866"/>
      <c r="G6" s="1866"/>
      <c r="H6" s="1866"/>
      <c r="I6" s="892"/>
    </row>
    <row r="7" spans="1:10" s="361" customFormat="1" ht="15.6">
      <c r="A7" s="1373" t="s">
        <v>1620</v>
      </c>
      <c r="B7" s="414"/>
    </row>
    <row r="8" spans="1:10" s="361" customFormat="1" ht="15" customHeight="1" thickBot="1">
      <c r="A8" s="1373"/>
      <c r="B8" s="414"/>
    </row>
    <row r="9" spans="1:10" ht="48" customHeight="1">
      <c r="A9" s="488" t="s">
        <v>82</v>
      </c>
      <c r="B9" s="513" t="s">
        <v>211</v>
      </c>
      <c r="C9" s="1355" t="s">
        <v>1621</v>
      </c>
      <c r="D9" s="1355" t="s">
        <v>91</v>
      </c>
      <c r="E9" s="1355" t="s">
        <v>113</v>
      </c>
      <c r="F9" s="1355" t="s">
        <v>776</v>
      </c>
      <c r="G9" s="1355" t="s">
        <v>185</v>
      </c>
      <c r="H9" s="1355" t="s">
        <v>114</v>
      </c>
      <c r="I9" s="1353" t="s">
        <v>184</v>
      </c>
      <c r="J9" s="881"/>
    </row>
    <row r="10" spans="1:10" ht="30" customHeight="1">
      <c r="A10" s="416">
        <v>20.100000000000001</v>
      </c>
      <c r="B10" s="1347" t="s">
        <v>100</v>
      </c>
      <c r="C10" s="1347"/>
      <c r="D10" s="1350" t="s">
        <v>111</v>
      </c>
      <c r="E10" s="1580">
        <v>0</v>
      </c>
      <c r="F10" s="1580">
        <v>0</v>
      </c>
      <c r="G10" s="351">
        <f>E10</f>
        <v>0</v>
      </c>
      <c r="H10" s="354">
        <f t="shared" ref="H10:H20" si="0">ROUND(E10*F10,0)</f>
        <v>0</v>
      </c>
      <c r="I10" s="1359"/>
    </row>
    <row r="11" spans="1:10" ht="30" customHeight="1">
      <c r="A11" s="416">
        <v>20.2</v>
      </c>
      <c r="B11" s="1347" t="s">
        <v>257</v>
      </c>
      <c r="C11" s="1347"/>
      <c r="D11" s="1361" t="s">
        <v>111</v>
      </c>
      <c r="E11" s="1580">
        <v>0</v>
      </c>
      <c r="F11" s="1580">
        <v>0</v>
      </c>
      <c r="G11" s="351">
        <f>E11</f>
        <v>0</v>
      </c>
      <c r="H11" s="354">
        <f t="shared" si="0"/>
        <v>0</v>
      </c>
      <c r="I11" s="1359"/>
    </row>
    <row r="12" spans="1:10" ht="30" customHeight="1">
      <c r="A12" s="416">
        <v>20.3</v>
      </c>
      <c r="B12" s="1347" t="s">
        <v>101</v>
      </c>
      <c r="C12" s="1347"/>
      <c r="D12" s="1350" t="s">
        <v>111</v>
      </c>
      <c r="E12" s="1580">
        <v>0</v>
      </c>
      <c r="F12" s="1580">
        <v>0</v>
      </c>
      <c r="G12" s="351">
        <f>E12</f>
        <v>0</v>
      </c>
      <c r="H12" s="354">
        <f t="shared" si="0"/>
        <v>0</v>
      </c>
      <c r="I12" s="1359"/>
    </row>
    <row r="13" spans="1:10" ht="30" customHeight="1">
      <c r="A13" s="416">
        <v>20.399999999999999</v>
      </c>
      <c r="B13" s="726" t="s">
        <v>103</v>
      </c>
      <c r="C13" s="726"/>
      <c r="D13" s="1350" t="s">
        <v>111</v>
      </c>
      <c r="E13" s="1580">
        <v>0</v>
      </c>
      <c r="F13" s="1580">
        <v>0</v>
      </c>
      <c r="G13" s="351">
        <f>E13</f>
        <v>0</v>
      </c>
      <c r="H13" s="354">
        <f t="shared" si="0"/>
        <v>0</v>
      </c>
      <c r="I13" s="1359"/>
    </row>
    <row r="14" spans="1:10" ht="30" customHeight="1">
      <c r="A14" s="416">
        <v>20.5</v>
      </c>
      <c r="B14" s="726" t="s">
        <v>229</v>
      </c>
      <c r="C14" s="726"/>
      <c r="D14" s="1350" t="s">
        <v>157</v>
      </c>
      <c r="E14" s="1580">
        <v>0</v>
      </c>
      <c r="F14" s="1580">
        <v>0</v>
      </c>
      <c r="G14" s="351"/>
      <c r="H14" s="354">
        <f t="shared" si="0"/>
        <v>0</v>
      </c>
      <c r="I14" s="1359"/>
    </row>
    <row r="15" spans="1:10" ht="30" customHeight="1">
      <c r="A15" s="416">
        <v>20.6</v>
      </c>
      <c r="B15" s="726" t="s">
        <v>2175</v>
      </c>
      <c r="C15" s="726"/>
      <c r="D15" s="1350" t="s">
        <v>157</v>
      </c>
      <c r="E15" s="1580">
        <v>0</v>
      </c>
      <c r="F15" s="1580">
        <v>0</v>
      </c>
      <c r="G15" s="351"/>
      <c r="H15" s="354">
        <f t="shared" si="0"/>
        <v>0</v>
      </c>
      <c r="I15" s="1359"/>
    </row>
    <row r="16" spans="1:10" ht="30" customHeight="1">
      <c r="A16" s="416">
        <v>20.7</v>
      </c>
      <c r="B16" s="726" t="s">
        <v>230</v>
      </c>
      <c r="C16" s="726"/>
      <c r="D16" s="1350" t="s">
        <v>157</v>
      </c>
      <c r="E16" s="1580">
        <v>0</v>
      </c>
      <c r="F16" s="1580">
        <v>0</v>
      </c>
      <c r="G16" s="351"/>
      <c r="H16" s="354">
        <f t="shared" si="0"/>
        <v>0</v>
      </c>
      <c r="I16" s="1359"/>
    </row>
    <row r="17" spans="1:9" ht="30" customHeight="1">
      <c r="A17" s="416">
        <v>20.8</v>
      </c>
      <c r="B17" s="726" t="s">
        <v>109</v>
      </c>
      <c r="C17" s="726"/>
      <c r="D17" s="1350" t="s">
        <v>157</v>
      </c>
      <c r="E17" s="1580">
        <v>0</v>
      </c>
      <c r="F17" s="1580">
        <v>0</v>
      </c>
      <c r="G17" s="351"/>
      <c r="H17" s="354">
        <f t="shared" si="0"/>
        <v>0</v>
      </c>
      <c r="I17" s="1359"/>
    </row>
    <row r="18" spans="1:9" ht="30" customHeight="1">
      <c r="A18" s="416">
        <v>20.9</v>
      </c>
      <c r="B18" s="784" t="s">
        <v>20</v>
      </c>
      <c r="C18" s="726"/>
      <c r="D18" s="1350" t="s">
        <v>157</v>
      </c>
      <c r="E18" s="1580">
        <v>0</v>
      </c>
      <c r="F18" s="1580">
        <v>0</v>
      </c>
      <c r="G18" s="351"/>
      <c r="H18" s="354">
        <f t="shared" si="0"/>
        <v>0</v>
      </c>
      <c r="I18" s="1359"/>
    </row>
    <row r="19" spans="1:9" ht="30" customHeight="1">
      <c r="A19" s="889">
        <v>20.100000000000001</v>
      </c>
      <c r="B19" s="726" t="s">
        <v>231</v>
      </c>
      <c r="C19" s="726"/>
      <c r="D19" s="1350" t="s">
        <v>89</v>
      </c>
      <c r="E19" s="354">
        <v>1</v>
      </c>
      <c r="F19" s="1580">
        <v>0</v>
      </c>
      <c r="G19" s="351"/>
      <c r="H19" s="354">
        <f t="shared" si="0"/>
        <v>0</v>
      </c>
      <c r="I19" s="1359"/>
    </row>
    <row r="20" spans="1:9" ht="30" customHeight="1">
      <c r="A20" s="889">
        <v>20.11</v>
      </c>
      <c r="B20" s="1347" t="s">
        <v>112</v>
      </c>
      <c r="C20" s="1347"/>
      <c r="D20" s="1350" t="s">
        <v>89</v>
      </c>
      <c r="E20" s="351">
        <v>1</v>
      </c>
      <c r="F20" s="1580">
        <v>0</v>
      </c>
      <c r="G20" s="351"/>
      <c r="H20" s="354">
        <f t="shared" si="0"/>
        <v>0</v>
      </c>
      <c r="I20" s="1359"/>
    </row>
    <row r="21" spans="1:9" ht="20.100000000000001" customHeight="1">
      <c r="A21" s="1985" t="s">
        <v>1105</v>
      </c>
      <c r="B21" s="2217"/>
      <c r="C21" s="2217"/>
      <c r="D21" s="2217"/>
      <c r="E21" s="2217"/>
      <c r="F21" s="2218"/>
      <c r="G21" s="894">
        <f>SUM(G10:G20)</f>
        <v>0</v>
      </c>
      <c r="H21" s="391">
        <f>SUM(H10:H20)</f>
        <v>0</v>
      </c>
      <c r="I21" s="1370"/>
    </row>
    <row r="22" spans="1:9" ht="30" customHeight="1">
      <c r="A22" s="889">
        <v>20.12</v>
      </c>
      <c r="B22" s="1347" t="s">
        <v>340</v>
      </c>
      <c r="C22" s="1347"/>
      <c r="D22" s="1350" t="s">
        <v>89</v>
      </c>
      <c r="E22" s="897" t="s">
        <v>948</v>
      </c>
      <c r="F22" s="1608">
        <v>0</v>
      </c>
      <c r="G22" s="895"/>
      <c r="H22" s="354">
        <f>ROUND(F22*H21,0)</f>
        <v>0</v>
      </c>
      <c r="I22" s="1359"/>
    </row>
    <row r="23" spans="1:9" ht="30" customHeight="1">
      <c r="A23" s="889">
        <v>20.13</v>
      </c>
      <c r="B23" s="1347" t="s">
        <v>189</v>
      </c>
      <c r="C23" s="1347"/>
      <c r="D23" s="1350" t="s">
        <v>89</v>
      </c>
      <c r="E23" s="897" t="s">
        <v>948</v>
      </c>
      <c r="F23" s="1608">
        <v>0</v>
      </c>
      <c r="G23" s="895"/>
      <c r="H23" s="354">
        <f>ROUND(F23*H21,0)</f>
        <v>0</v>
      </c>
      <c r="I23" s="1359"/>
    </row>
    <row r="24" spans="1:9" ht="20.100000000000001" customHeight="1" thickBot="1">
      <c r="A24" s="1982" t="s">
        <v>1106</v>
      </c>
      <c r="B24" s="1983"/>
      <c r="C24" s="1983"/>
      <c r="D24" s="1983"/>
      <c r="E24" s="1983"/>
      <c r="F24" s="1984"/>
      <c r="G24" s="896">
        <f>$G$21</f>
        <v>0</v>
      </c>
      <c r="H24" s="392">
        <f>SUM(H21:H23)</f>
        <v>0</v>
      </c>
      <c r="I24" s="891"/>
    </row>
    <row r="25" spans="1:9">
      <c r="A25" s="888"/>
      <c r="B25" s="885"/>
      <c r="C25" s="885"/>
      <c r="D25" s="885"/>
      <c r="E25" s="885"/>
      <c r="F25" s="885"/>
      <c r="G25" s="885"/>
      <c r="H25" s="885"/>
      <c r="I25" s="885"/>
    </row>
  </sheetData>
  <mergeCells count="8">
    <mergeCell ref="A21:F21"/>
    <mergeCell ref="A24:F24"/>
    <mergeCell ref="A6:B6"/>
    <mergeCell ref="C6:H6"/>
    <mergeCell ref="A4:B4"/>
    <mergeCell ref="A5:B5"/>
    <mergeCell ref="C5:H5"/>
    <mergeCell ref="C4:H4"/>
  </mergeCells>
  <phoneticPr fontId="0" type="noConversion"/>
  <printOptions horizontalCentered="1"/>
  <pageMargins left="0.5" right="0.5" top="1" bottom="1" header="0.5" footer="0.34"/>
  <pageSetup scale="54" orientation="landscape" horizontalDpi="4294967292" r:id="rId1"/>
  <headerFooter alignWithMargins="0">
    <oddHeader>&amp;C&amp;"Arial,Bold"&amp;12&amp;UProject Activity 20: Signing and Pavement  Marking Plans</oddHeader>
    <oddFooter>&amp;L&amp;F
&amp;A&amp;CPage &amp;P of &amp;N&amp;R&amp;D</oddFooter>
  </headerFooter>
  <rowBreaks count="1" manualBreakCount="1">
    <brk id="16"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M23"/>
  <sheetViews>
    <sheetView workbookViewId="0"/>
  </sheetViews>
  <sheetFormatPr defaultColWidth="9.109375" defaultRowHeight="13.2"/>
  <cols>
    <col min="1" max="1" width="118.33203125" style="377" customWidth="1"/>
    <col min="2" max="16384" width="9.109375" style="377"/>
  </cols>
  <sheetData>
    <row r="1" spans="1:13">
      <c r="A1" s="860" t="s">
        <v>1431</v>
      </c>
    </row>
    <row r="2" spans="1:13">
      <c r="A2" s="378"/>
      <c r="M2" s="377" t="s">
        <v>440</v>
      </c>
    </row>
    <row r="3" spans="1:13" ht="66">
      <c r="A3" s="379" t="s">
        <v>1426</v>
      </c>
    </row>
    <row r="4" spans="1:13">
      <c r="A4" s="379"/>
    </row>
    <row r="5" spans="1:13" ht="39.6">
      <c r="A5" s="379" t="s">
        <v>1432</v>
      </c>
    </row>
    <row r="7" spans="1:13">
      <c r="A7" s="861" t="s">
        <v>1428</v>
      </c>
    </row>
    <row r="9" spans="1:13">
      <c r="A9" s="377" t="s">
        <v>1433</v>
      </c>
    </row>
    <row r="10" spans="1:13">
      <c r="A10" s="377" t="s">
        <v>1434</v>
      </c>
    </row>
    <row r="11" spans="1:13">
      <c r="A11" s="377" t="s">
        <v>1435</v>
      </c>
    </row>
    <row r="12" spans="1:13">
      <c r="A12" s="377" t="s">
        <v>1436</v>
      </c>
    </row>
    <row r="14" spans="1:13">
      <c r="A14" s="861" t="s">
        <v>1429</v>
      </c>
    </row>
    <row r="16" spans="1:13">
      <c r="A16" s="377" t="s">
        <v>1437</v>
      </c>
    </row>
    <row r="17" spans="1:1">
      <c r="A17" s="377" t="s">
        <v>1438</v>
      </c>
    </row>
    <row r="18" spans="1:1">
      <c r="A18" s="377" t="s">
        <v>1439</v>
      </c>
    </row>
    <row r="20" spans="1:1">
      <c r="A20" s="861" t="s">
        <v>1440</v>
      </c>
    </row>
    <row r="22" spans="1:1">
      <c r="A22" s="377" t="s">
        <v>1441</v>
      </c>
    </row>
    <row r="23" spans="1:1">
      <c r="A23" s="377" t="s">
        <v>1442</v>
      </c>
    </row>
  </sheetData>
  <pageMargins left="0.75" right="0.75" top="1" bottom="1" header="0.5" footer="0.5"/>
  <pageSetup orientation="landscape" horizontalDpi="400" verticalDpi="400" r:id="rId1"/>
  <headerFooter alignWithMargins="0">
    <oddFooter>&amp;CPage &amp;P of &amp;N</oddFooter>
  </headerFooter>
  <rowBreaks count="2" manualBreakCount="2">
    <brk id="24" max="16383" man="1"/>
    <brk id="61" max="16383"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8">
    <pageSetUpPr autoPageBreaks="0"/>
  </sheetPr>
  <dimension ref="A1:I44"/>
  <sheetViews>
    <sheetView showRuler="0" view="pageBreakPreview" zoomScaleNormal="100" zoomScaleSheetLayoutView="100" workbookViewId="0"/>
  </sheetViews>
  <sheetFormatPr defaultColWidth="9.109375" defaultRowHeight="13.2"/>
  <cols>
    <col min="1" max="1" width="6.33203125" style="7" customWidth="1"/>
    <col min="2" max="2" width="50.6640625" style="7" customWidth="1"/>
    <col min="3" max="6" width="12.6640625" style="7" customWidth="1"/>
    <col min="7" max="7" width="58" style="7" customWidth="1"/>
    <col min="8" max="8" width="24.88671875" style="7" customWidth="1"/>
    <col min="9" max="9" width="12.6640625" style="7" customWidth="1"/>
    <col min="10" max="16384" width="9.109375" style="7"/>
  </cols>
  <sheetData>
    <row r="1" spans="1:9" s="880" customFormat="1" ht="20.100000000000001" customHeight="1">
      <c r="A1" s="683" t="s">
        <v>641</v>
      </c>
      <c r="B1" s="669"/>
      <c r="C1" s="669"/>
      <c r="D1" s="669"/>
      <c r="E1" s="669"/>
      <c r="F1" s="669"/>
      <c r="G1" s="1636"/>
      <c r="I1" s="1339" t="str">
        <f>'Project Information'!$B$3</f>
        <v>Enter project name &amp; description</v>
      </c>
    </row>
    <row r="2" spans="1:9" s="880" customFormat="1" ht="20.100000000000001" customHeight="1">
      <c r="A2" s="670"/>
      <c r="B2" s="669"/>
      <c r="C2" s="669"/>
      <c r="D2" s="669"/>
      <c r="E2" s="669"/>
      <c r="F2" s="669"/>
      <c r="G2" s="1636"/>
      <c r="I2" s="1339" t="str">
        <f>'Project Information'!$B$1</f>
        <v>999999-1-32-01</v>
      </c>
    </row>
    <row r="3" spans="1:9" s="361" customFormat="1" ht="14.4" thickBot="1">
      <c r="A3" s="472"/>
      <c r="B3" s="473"/>
      <c r="C3" s="474"/>
      <c r="D3" s="474"/>
      <c r="E3" s="474"/>
      <c r="F3" s="474"/>
      <c r="G3" s="474"/>
      <c r="H3" s="474"/>
      <c r="I3" s="474"/>
    </row>
    <row r="4" spans="1:9" s="361" customFormat="1" ht="28.5" customHeight="1" thickBot="1">
      <c r="A4" s="1887" t="s">
        <v>1583</v>
      </c>
      <c r="B4" s="1888"/>
      <c r="C4" s="1889" t="s">
        <v>1584</v>
      </c>
      <c r="D4" s="1889"/>
      <c r="E4" s="1889"/>
      <c r="F4" s="1889"/>
      <c r="G4" s="2008" t="s">
        <v>1585</v>
      </c>
      <c r="H4" s="2009"/>
      <c r="I4" s="2010"/>
    </row>
    <row r="5" spans="1:9" s="361" customFormat="1" ht="28.5" customHeight="1">
      <c r="A5" s="1890" t="s">
        <v>1587</v>
      </c>
      <c r="B5" s="1891"/>
      <c r="C5" s="1892"/>
      <c r="D5" s="1892"/>
      <c r="E5" s="1892"/>
      <c r="F5" s="1892"/>
      <c r="G5" s="2011"/>
      <c r="H5" s="2012"/>
      <c r="I5" s="2013"/>
    </row>
    <row r="6" spans="1:9" s="361" customFormat="1" ht="28.5" customHeight="1" thickBot="1">
      <c r="A6" s="1893" t="s">
        <v>1586</v>
      </c>
      <c r="B6" s="1894"/>
      <c r="C6" s="1866"/>
      <c r="D6" s="1866"/>
      <c r="E6" s="1866"/>
      <c r="F6" s="1866"/>
      <c r="G6" s="2014"/>
      <c r="H6" s="2015"/>
      <c r="I6" s="2016"/>
    </row>
    <row r="7" spans="1:9" s="361" customFormat="1" ht="15.6">
      <c r="A7" s="1373" t="s">
        <v>1620</v>
      </c>
      <c r="B7" s="414"/>
    </row>
    <row r="8" spans="1:9" s="361" customFormat="1" ht="15" customHeight="1" thickBot="1">
      <c r="A8" s="1373"/>
      <c r="B8" s="414"/>
    </row>
    <row r="9" spans="1:9" s="903" customFormat="1" ht="48" customHeight="1">
      <c r="A9" s="848" t="s">
        <v>82</v>
      </c>
      <c r="B9" s="839" t="s">
        <v>211</v>
      </c>
      <c r="C9" s="836" t="s">
        <v>91</v>
      </c>
      <c r="D9" s="839" t="s">
        <v>48</v>
      </c>
      <c r="E9" s="839" t="s">
        <v>49</v>
      </c>
      <c r="F9" s="839" t="s">
        <v>114</v>
      </c>
      <c r="G9" s="2017" t="s">
        <v>184</v>
      </c>
      <c r="H9" s="2018"/>
      <c r="I9" s="2019"/>
    </row>
    <row r="10" spans="1:9" ht="30" customHeight="1">
      <c r="A10" s="416">
        <v>21.1</v>
      </c>
      <c r="B10" s="834" t="s">
        <v>232</v>
      </c>
      <c r="C10" s="835" t="s">
        <v>89</v>
      </c>
      <c r="D10" s="357">
        <v>1</v>
      </c>
      <c r="E10" s="1580">
        <v>0</v>
      </c>
      <c r="F10" s="354">
        <f t="shared" ref="F10:F19" si="0">ROUND(D10*E10,0)</f>
        <v>0</v>
      </c>
      <c r="G10" s="1998"/>
      <c r="H10" s="2198"/>
      <c r="I10" s="2199"/>
    </row>
    <row r="11" spans="1:9" ht="30" customHeight="1">
      <c r="A11" s="416">
        <v>21.2</v>
      </c>
      <c r="B11" s="834" t="s">
        <v>92</v>
      </c>
      <c r="C11" s="835" t="s">
        <v>235</v>
      </c>
      <c r="D11" s="1582">
        <v>0</v>
      </c>
      <c r="E11" s="1580">
        <v>0</v>
      </c>
      <c r="F11" s="354">
        <f t="shared" si="0"/>
        <v>0</v>
      </c>
      <c r="G11" s="1998"/>
      <c r="H11" s="2198"/>
      <c r="I11" s="2199"/>
    </row>
    <row r="12" spans="1:9" ht="30" customHeight="1">
      <c r="A12" s="416">
        <v>21.3</v>
      </c>
      <c r="B12" s="834" t="s">
        <v>395</v>
      </c>
      <c r="C12" s="835" t="s">
        <v>89</v>
      </c>
      <c r="D12" s="357">
        <v>1</v>
      </c>
      <c r="E12" s="1580">
        <v>0</v>
      </c>
      <c r="F12" s="354">
        <f t="shared" si="0"/>
        <v>0</v>
      </c>
      <c r="G12" s="1998"/>
      <c r="H12" s="2198"/>
      <c r="I12" s="2199"/>
    </row>
    <row r="13" spans="1:9" ht="30" customHeight="1">
      <c r="A13" s="416">
        <v>21.4</v>
      </c>
      <c r="B13" s="834" t="s">
        <v>233</v>
      </c>
      <c r="C13" s="835" t="s">
        <v>89</v>
      </c>
      <c r="D13" s="357">
        <v>1</v>
      </c>
      <c r="E13" s="1580">
        <v>0</v>
      </c>
      <c r="F13" s="354">
        <f t="shared" si="0"/>
        <v>0</v>
      </c>
      <c r="G13" s="1998"/>
      <c r="H13" s="2198"/>
      <c r="I13" s="2199"/>
    </row>
    <row r="14" spans="1:9" ht="30" customHeight="1">
      <c r="A14" s="416">
        <v>21.5</v>
      </c>
      <c r="B14" s="834" t="s">
        <v>234</v>
      </c>
      <c r="C14" s="849" t="s">
        <v>235</v>
      </c>
      <c r="D14" s="1582">
        <v>0</v>
      </c>
      <c r="E14" s="1580">
        <v>0</v>
      </c>
      <c r="F14" s="354">
        <f t="shared" si="0"/>
        <v>0</v>
      </c>
      <c r="G14" s="1998"/>
      <c r="H14" s="2198"/>
      <c r="I14" s="2199"/>
    </row>
    <row r="15" spans="1:9" ht="30" customHeight="1">
      <c r="A15" s="416">
        <v>21.6</v>
      </c>
      <c r="B15" s="834" t="s">
        <v>236</v>
      </c>
      <c r="C15" s="835" t="s">
        <v>89</v>
      </c>
      <c r="D15" s="357">
        <v>1</v>
      </c>
      <c r="E15" s="1580">
        <v>0</v>
      </c>
      <c r="F15" s="354">
        <f t="shared" si="0"/>
        <v>0</v>
      </c>
      <c r="G15" s="1998"/>
      <c r="H15" s="2198"/>
      <c r="I15" s="2199"/>
    </row>
    <row r="16" spans="1:9" ht="30" customHeight="1">
      <c r="A16" s="416">
        <v>21.7</v>
      </c>
      <c r="B16" s="834" t="s">
        <v>1088</v>
      </c>
      <c r="C16" s="849" t="s">
        <v>157</v>
      </c>
      <c r="D16" s="1582">
        <v>0</v>
      </c>
      <c r="E16" s="1580">
        <v>0</v>
      </c>
      <c r="F16" s="354">
        <f t="shared" si="0"/>
        <v>0</v>
      </c>
      <c r="G16" s="1998"/>
      <c r="H16" s="2198"/>
      <c r="I16" s="2199"/>
    </row>
    <row r="17" spans="1:9" ht="30" customHeight="1">
      <c r="A17" s="416">
        <v>21.8</v>
      </c>
      <c r="B17" s="834" t="s">
        <v>1089</v>
      </c>
      <c r="C17" s="835" t="s">
        <v>89</v>
      </c>
      <c r="D17" s="351">
        <v>1</v>
      </c>
      <c r="E17" s="1580">
        <v>0</v>
      </c>
      <c r="F17" s="354">
        <f t="shared" si="0"/>
        <v>0</v>
      </c>
      <c r="G17" s="1998"/>
      <c r="H17" s="2198"/>
      <c r="I17" s="2199"/>
    </row>
    <row r="18" spans="1:9" s="881" customFormat="1" ht="30" customHeight="1">
      <c r="A18" s="416">
        <v>21.9</v>
      </c>
      <c r="B18" s="834" t="s">
        <v>1091</v>
      </c>
      <c r="C18" s="835" t="s">
        <v>89</v>
      </c>
      <c r="D18" s="351">
        <v>1</v>
      </c>
      <c r="E18" s="1580">
        <v>0</v>
      </c>
      <c r="F18" s="354">
        <f t="shared" si="0"/>
        <v>0</v>
      </c>
      <c r="G18" s="1998"/>
      <c r="H18" s="2198"/>
      <c r="I18" s="2199"/>
    </row>
    <row r="19" spans="1:9" ht="30" customHeight="1">
      <c r="A19" s="906">
        <v>21.1</v>
      </c>
      <c r="B19" s="1773" t="s">
        <v>2237</v>
      </c>
      <c r="C19" s="835" t="s">
        <v>89</v>
      </c>
      <c r="D19" s="351">
        <v>1</v>
      </c>
      <c r="E19" s="1580">
        <v>0</v>
      </c>
      <c r="F19" s="354">
        <f t="shared" si="0"/>
        <v>0</v>
      </c>
      <c r="G19" s="1998"/>
      <c r="H19" s="2198"/>
      <c r="I19" s="2199"/>
    </row>
    <row r="20" spans="1:9" ht="30" customHeight="1">
      <c r="A20" s="889">
        <v>21.11</v>
      </c>
      <c r="B20" s="863" t="s">
        <v>210</v>
      </c>
      <c r="C20" s="849" t="s">
        <v>89</v>
      </c>
      <c r="D20" s="354">
        <v>1</v>
      </c>
      <c r="E20" s="1580">
        <v>0</v>
      </c>
      <c r="F20" s="354">
        <f>ROUND(D20*E20,0)</f>
        <v>0</v>
      </c>
      <c r="G20" s="1998"/>
      <c r="H20" s="2198"/>
      <c r="I20" s="2199"/>
    </row>
    <row r="21" spans="1:9" ht="30" customHeight="1">
      <c r="A21" s="889">
        <v>21.12</v>
      </c>
      <c r="B21" s="1557" t="s">
        <v>1982</v>
      </c>
      <c r="C21" s="849" t="s">
        <v>89</v>
      </c>
      <c r="D21" s="354">
        <v>1</v>
      </c>
      <c r="E21" s="1580">
        <v>0</v>
      </c>
      <c r="F21" s="354">
        <f>ROUND(D21*E21,0)</f>
        <v>0</v>
      </c>
      <c r="G21" s="1998"/>
      <c r="H21" s="2198"/>
      <c r="I21" s="2199"/>
    </row>
    <row r="22" spans="1:9" ht="30" customHeight="1">
      <c r="A22" s="889">
        <v>21.13</v>
      </c>
      <c r="B22" s="833" t="s">
        <v>1109</v>
      </c>
      <c r="C22" s="849" t="s">
        <v>89</v>
      </c>
      <c r="D22" s="354">
        <v>1</v>
      </c>
      <c r="E22" s="1580">
        <v>0</v>
      </c>
      <c r="F22" s="354">
        <f>ROUND(D22*E22,0)</f>
        <v>0</v>
      </c>
      <c r="G22" s="1998"/>
      <c r="H22" s="2198"/>
      <c r="I22" s="2199"/>
    </row>
    <row r="23" spans="1:9" ht="20.100000000000001" customHeight="1">
      <c r="A23" s="2211" t="s">
        <v>488</v>
      </c>
      <c r="B23" s="2212"/>
      <c r="C23" s="2212"/>
      <c r="D23" s="2212"/>
      <c r="E23" s="2212"/>
      <c r="F23" s="391">
        <f>SUM(F10:F22)</f>
        <v>0</v>
      </c>
      <c r="G23" s="2001"/>
      <c r="H23" s="2198"/>
      <c r="I23" s="2199"/>
    </row>
    <row r="24" spans="1:9" s="882" customFormat="1" ht="30" customHeight="1">
      <c r="A24" s="889">
        <v>21.14</v>
      </c>
      <c r="B24" s="883" t="s">
        <v>146</v>
      </c>
      <c r="C24" s="849" t="s">
        <v>89</v>
      </c>
      <c r="D24" s="354">
        <v>1</v>
      </c>
      <c r="E24" s="1580">
        <v>0</v>
      </c>
      <c r="F24" s="354">
        <f>ROUND(D24*E24,0)</f>
        <v>0</v>
      </c>
      <c r="G24" s="1998"/>
      <c r="H24" s="2198"/>
      <c r="I24" s="2199"/>
    </row>
    <row r="25" spans="1:9" ht="30" customHeight="1">
      <c r="A25" s="889">
        <v>21.15</v>
      </c>
      <c r="B25" s="834" t="s">
        <v>777</v>
      </c>
      <c r="C25" s="835" t="s">
        <v>89</v>
      </c>
      <c r="D25" s="354">
        <v>1</v>
      </c>
      <c r="E25" s="354">
        <f>F43</f>
        <v>0</v>
      </c>
      <c r="F25" s="354">
        <f>ROUND(D25*E25,0)</f>
        <v>0</v>
      </c>
      <c r="G25" s="1998" t="s">
        <v>624</v>
      </c>
      <c r="H25" s="2198"/>
      <c r="I25" s="2199"/>
    </row>
    <row r="26" spans="1:9" ht="30" customHeight="1">
      <c r="A26" s="889">
        <v>21.16</v>
      </c>
      <c r="B26" s="834" t="s">
        <v>340</v>
      </c>
      <c r="C26" s="835" t="s">
        <v>89</v>
      </c>
      <c r="D26" s="351" t="s">
        <v>948</v>
      </c>
      <c r="E26" s="1586">
        <v>0</v>
      </c>
      <c r="F26" s="354">
        <f>ROUND(E26*F23,0)</f>
        <v>0</v>
      </c>
      <c r="G26" s="1998"/>
      <c r="H26" s="2198"/>
      <c r="I26" s="2199"/>
    </row>
    <row r="27" spans="1:9" ht="30" customHeight="1">
      <c r="A27" s="889">
        <v>21.17</v>
      </c>
      <c r="B27" s="884" t="s">
        <v>98</v>
      </c>
      <c r="C27" s="849" t="s">
        <v>89</v>
      </c>
      <c r="D27" s="351" t="s">
        <v>948</v>
      </c>
      <c r="E27" s="1586">
        <v>0</v>
      </c>
      <c r="F27" s="354">
        <f>ROUND(E27*F23,0)</f>
        <v>0</v>
      </c>
      <c r="G27" s="1998"/>
      <c r="H27" s="2198"/>
      <c r="I27" s="2199"/>
    </row>
    <row r="28" spans="1:9" ht="30" customHeight="1">
      <c r="A28" s="889">
        <v>21.18</v>
      </c>
      <c r="B28" s="834" t="s">
        <v>189</v>
      </c>
      <c r="C28" s="835" t="s">
        <v>89</v>
      </c>
      <c r="D28" s="351" t="s">
        <v>948</v>
      </c>
      <c r="E28" s="1586">
        <v>0</v>
      </c>
      <c r="F28" s="354">
        <f>ROUND(E28*F23,0)</f>
        <v>0</v>
      </c>
      <c r="G28" s="1998"/>
      <c r="H28" s="2198"/>
      <c r="I28" s="2199"/>
    </row>
    <row r="29" spans="1:9" ht="20.100000000000001" customHeight="1">
      <c r="A29" s="2211" t="s">
        <v>690</v>
      </c>
      <c r="B29" s="2212"/>
      <c r="C29" s="2212"/>
      <c r="D29" s="2212"/>
      <c r="E29" s="2212"/>
      <c r="F29" s="391">
        <f>SUM(F24:F28)</f>
        <v>0</v>
      </c>
      <c r="G29" s="2001"/>
      <c r="H29" s="2198"/>
      <c r="I29" s="2199"/>
    </row>
    <row r="30" spans="1:9" ht="30" customHeight="1">
      <c r="A30" s="889">
        <v>21.19</v>
      </c>
      <c r="B30" s="884" t="s">
        <v>81</v>
      </c>
      <c r="C30" s="849" t="s">
        <v>89</v>
      </c>
      <c r="D30" s="835" t="s">
        <v>948</v>
      </c>
      <c r="E30" s="1586">
        <v>0</v>
      </c>
      <c r="F30" s="354">
        <f>ROUND(E30*(F29+F23),0)</f>
        <v>0</v>
      </c>
      <c r="G30" s="1998"/>
      <c r="H30" s="2198"/>
      <c r="I30" s="2199"/>
    </row>
    <row r="31" spans="1:9" ht="20.100000000000001" customHeight="1" thickBot="1">
      <c r="A31" s="2213" t="s">
        <v>691</v>
      </c>
      <c r="B31" s="2214"/>
      <c r="C31" s="2214"/>
      <c r="D31" s="2214"/>
      <c r="E31" s="2214"/>
      <c r="F31" s="392">
        <f>SUM(F23,F29,F30)</f>
        <v>0</v>
      </c>
      <c r="G31" s="2001"/>
      <c r="H31" s="2198"/>
      <c r="I31" s="2199"/>
    </row>
    <row r="32" spans="1:9" s="903" customFormat="1" ht="20.100000000000001" customHeight="1" thickBot="1">
      <c r="A32" s="904"/>
      <c r="B32" s="905"/>
      <c r="C32" s="905"/>
      <c r="D32" s="905"/>
      <c r="E32" s="905"/>
      <c r="F32" s="520"/>
      <c r="G32" s="520"/>
      <c r="H32" s="245"/>
      <c r="I32" s="246"/>
    </row>
    <row r="33" spans="1:9" s="412" customFormat="1" ht="36.75" customHeight="1" thickBot="1">
      <c r="A33" s="1991" t="s">
        <v>85</v>
      </c>
      <c r="B33" s="1889"/>
      <c r="C33" s="843" t="s">
        <v>91</v>
      </c>
      <c r="D33" s="843" t="s">
        <v>113</v>
      </c>
      <c r="E33" s="843" t="s">
        <v>776</v>
      </c>
      <c r="F33" s="843" t="s">
        <v>114</v>
      </c>
      <c r="G33" s="1634" t="s">
        <v>184</v>
      </c>
      <c r="H33" s="843" t="s">
        <v>620</v>
      </c>
      <c r="I33" s="434" t="s">
        <v>621</v>
      </c>
    </row>
    <row r="34" spans="1:9" s="412" customFormat="1" ht="20.100000000000001" customHeight="1">
      <c r="A34" s="2225" t="s">
        <v>907</v>
      </c>
      <c r="B34" s="2226"/>
      <c r="C34" s="435" t="s">
        <v>157</v>
      </c>
      <c r="D34" s="1602">
        <v>0</v>
      </c>
      <c r="E34" s="1602">
        <v>0</v>
      </c>
      <c r="F34" s="388">
        <f t="shared" ref="F34:F35" si="1">E34*D34</f>
        <v>0</v>
      </c>
      <c r="G34" s="1642"/>
      <c r="H34" s="436"/>
      <c r="I34" s="1605">
        <v>0</v>
      </c>
    </row>
    <row r="35" spans="1:9" s="412" customFormat="1" ht="20.100000000000001" customHeight="1">
      <c r="A35" s="2223" t="s">
        <v>908</v>
      </c>
      <c r="B35" s="2224"/>
      <c r="C35" s="437" t="s">
        <v>157</v>
      </c>
      <c r="D35" s="1603">
        <v>0</v>
      </c>
      <c r="E35" s="1603">
        <v>0</v>
      </c>
      <c r="F35" s="389">
        <f t="shared" si="1"/>
        <v>0</v>
      </c>
      <c r="G35" s="1643"/>
      <c r="H35" s="438"/>
      <c r="I35" s="1606">
        <v>0</v>
      </c>
    </row>
    <row r="36" spans="1:9" s="412" customFormat="1" ht="20.100000000000001" customHeight="1">
      <c r="A36" s="1878" t="s">
        <v>1107</v>
      </c>
      <c r="B36" s="1879"/>
      <c r="C36" s="437" t="s">
        <v>157</v>
      </c>
      <c r="D36" s="1603">
        <v>0</v>
      </c>
      <c r="E36" s="1603">
        <v>0</v>
      </c>
      <c r="F36" s="389">
        <f t="shared" ref="F36:F38" si="2">E36*D36</f>
        <v>0</v>
      </c>
      <c r="G36" s="1643"/>
      <c r="H36" s="438"/>
      <c r="I36" s="1606">
        <v>0</v>
      </c>
    </row>
    <row r="37" spans="1:9" s="412" customFormat="1" ht="20.100000000000001" customHeight="1">
      <c r="A37" s="1878" t="s">
        <v>1108</v>
      </c>
      <c r="B37" s="1879"/>
      <c r="C37" s="437" t="s">
        <v>157</v>
      </c>
      <c r="D37" s="1603">
        <v>0</v>
      </c>
      <c r="E37" s="1603">
        <v>0</v>
      </c>
      <c r="F37" s="389">
        <f t="shared" si="2"/>
        <v>0</v>
      </c>
      <c r="G37" s="1643"/>
      <c r="H37" s="438"/>
      <c r="I37" s="1606">
        <v>0</v>
      </c>
    </row>
    <row r="38" spans="1:9" s="412" customFormat="1" ht="20.100000000000001" customHeight="1">
      <c r="A38" s="2223" t="s">
        <v>932</v>
      </c>
      <c r="B38" s="2224"/>
      <c r="C38" s="437" t="s">
        <v>157</v>
      </c>
      <c r="D38" s="1603">
        <v>0</v>
      </c>
      <c r="E38" s="1603">
        <v>0</v>
      </c>
      <c r="F38" s="389">
        <f t="shared" si="2"/>
        <v>0</v>
      </c>
      <c r="G38" s="1643"/>
      <c r="H38" s="438"/>
      <c r="I38" s="1606">
        <v>0</v>
      </c>
    </row>
    <row r="39" spans="1:9" s="412" customFormat="1" ht="20.100000000000001" customHeight="1">
      <c r="A39" s="2223" t="s">
        <v>260</v>
      </c>
      <c r="B39" s="2224"/>
      <c r="C39" s="437" t="s">
        <v>157</v>
      </c>
      <c r="D39" s="1603">
        <v>0</v>
      </c>
      <c r="E39" s="1603">
        <v>0</v>
      </c>
      <c r="F39" s="389">
        <f>E39*D39</f>
        <v>0</v>
      </c>
      <c r="G39" s="1643"/>
      <c r="H39" s="438"/>
      <c r="I39" s="1606">
        <v>0</v>
      </c>
    </row>
    <row r="40" spans="1:9" s="412" customFormat="1" ht="20.100000000000001" customHeight="1" thickBot="1">
      <c r="A40" s="1994" t="s">
        <v>267</v>
      </c>
      <c r="B40" s="1995"/>
      <c r="C40" s="439"/>
      <c r="D40" s="439"/>
      <c r="E40" s="439"/>
      <c r="F40" s="393">
        <f>SUM(F34:F39)</f>
        <v>0</v>
      </c>
      <c r="G40" s="1644"/>
      <c r="H40" s="886" t="s">
        <v>1590</v>
      </c>
      <c r="I40" s="394">
        <f>SUM(I34:I39)</f>
        <v>0</v>
      </c>
    </row>
    <row r="41" spans="1:9" s="412" customFormat="1" ht="20.100000000000001" customHeight="1" thickTop="1">
      <c r="A41" s="1989" t="s">
        <v>931</v>
      </c>
      <c r="B41" s="1990"/>
      <c r="C41" s="435" t="s">
        <v>157</v>
      </c>
      <c r="D41" s="1602">
        <v>0</v>
      </c>
      <c r="E41" s="1602">
        <v>0</v>
      </c>
      <c r="F41" s="388">
        <f>E41*D41</f>
        <v>0</v>
      </c>
      <c r="G41" s="2221" t="s">
        <v>1591</v>
      </c>
      <c r="H41" s="2222"/>
      <c r="I41" s="447" t="s">
        <v>1199</v>
      </c>
    </row>
    <row r="42" spans="1:9" s="412" customFormat="1" ht="20.100000000000001" customHeight="1" thickBot="1">
      <c r="A42" s="1992" t="s">
        <v>174</v>
      </c>
      <c r="B42" s="1993"/>
      <c r="C42" s="440" t="s">
        <v>157</v>
      </c>
      <c r="D42" s="1604">
        <v>0</v>
      </c>
      <c r="E42" s="1604">
        <v>0</v>
      </c>
      <c r="F42" s="390">
        <f>E42*D42</f>
        <v>0</v>
      </c>
      <c r="G42" s="2219" t="s">
        <v>1592</v>
      </c>
      <c r="H42" s="2220"/>
      <c r="I42" s="448" t="s">
        <v>1199</v>
      </c>
    </row>
    <row r="43" spans="1:9" s="442" customFormat="1" ht="20.100000000000001" customHeight="1" thickTop="1" thickBot="1">
      <c r="A43" s="1869" t="s">
        <v>175</v>
      </c>
      <c r="B43" s="1870"/>
      <c r="C43" s="441"/>
      <c r="D43" s="441"/>
      <c r="E43" s="441"/>
      <c r="F43" s="395">
        <f>SUM(F40:F42)</f>
        <v>0</v>
      </c>
      <c r="G43" s="1646"/>
      <c r="H43" s="887" t="s">
        <v>1603</v>
      </c>
      <c r="I43" s="450">
        <f>I40</f>
        <v>0</v>
      </c>
    </row>
    <row r="44" spans="1:9" s="412" customFormat="1" ht="15.6">
      <c r="A44" s="443"/>
      <c r="C44" s="444"/>
      <c r="D44" s="444"/>
      <c r="E44" s="444"/>
      <c r="F44" s="535" t="s">
        <v>627</v>
      </c>
      <c r="G44" s="535"/>
      <c r="H44" s="5"/>
      <c r="I44" s="535" t="s">
        <v>1593</v>
      </c>
    </row>
  </sheetData>
  <mergeCells count="48">
    <mergeCell ref="A40:B40"/>
    <mergeCell ref="A41:B41"/>
    <mergeCell ref="A42:B42"/>
    <mergeCell ref="A43:B43"/>
    <mergeCell ref="A37:B37"/>
    <mergeCell ref="G4:I4"/>
    <mergeCell ref="G22:I22"/>
    <mergeCell ref="G23:I23"/>
    <mergeCell ref="G25:I25"/>
    <mergeCell ref="G24:I24"/>
    <mergeCell ref="G12:I12"/>
    <mergeCell ref="G13:I13"/>
    <mergeCell ref="G14:I14"/>
    <mergeCell ref="G15:I15"/>
    <mergeCell ref="G16:I16"/>
    <mergeCell ref="G9:I9"/>
    <mergeCell ref="G5:I5"/>
    <mergeCell ref="G6:I6"/>
    <mergeCell ref="G10:I10"/>
    <mergeCell ref="G11:I11"/>
    <mergeCell ref="G17:I17"/>
    <mergeCell ref="A23:E23"/>
    <mergeCell ref="A35:B35"/>
    <mergeCell ref="A38:B38"/>
    <mergeCell ref="A39:B39"/>
    <mergeCell ref="A4:B4"/>
    <mergeCell ref="C4:F4"/>
    <mergeCell ref="A33:B33"/>
    <mergeCell ref="A34:B34"/>
    <mergeCell ref="A5:B5"/>
    <mergeCell ref="C5:F5"/>
    <mergeCell ref="A6:B6"/>
    <mergeCell ref="C6:F6"/>
    <mergeCell ref="A36:B36"/>
    <mergeCell ref="A29:E29"/>
    <mergeCell ref="A31:E31"/>
    <mergeCell ref="G18:I18"/>
    <mergeCell ref="G19:I19"/>
    <mergeCell ref="G20:I20"/>
    <mergeCell ref="G21:I21"/>
    <mergeCell ref="G42:H42"/>
    <mergeCell ref="G28:I28"/>
    <mergeCell ref="G29:I29"/>
    <mergeCell ref="G31:I31"/>
    <mergeCell ref="G30:I30"/>
    <mergeCell ref="G41:H41"/>
    <mergeCell ref="G26:I26"/>
    <mergeCell ref="G27:I27"/>
  </mergeCells>
  <phoneticPr fontId="0" type="noConversion"/>
  <dataValidations disablePrompts="1" count="1">
    <dataValidation type="list" allowBlank="1" showInputMessage="1" showErrorMessage="1" sqref="H34:H39" xr:uid="{00000000-0002-0000-2400-000000000000}">
      <formula1>yesno</formula1>
    </dataValidation>
  </dataValidations>
  <printOptions horizontalCentered="1"/>
  <pageMargins left="0.5" right="0.5" top="0.83" bottom="0.78" header="0.5" footer="0.34"/>
  <pageSetup scale="60" fitToHeight="2" orientation="landscape" r:id="rId1"/>
  <headerFooter alignWithMargins="0">
    <oddHeader>&amp;C&amp;"Arial,Bold"&amp;12&amp;UProject Activity 21: Signalization Analysis</oddHeader>
    <oddFooter>&amp;L&amp;F
&amp;A&amp;CPage &amp;P of &amp;N&amp;R&amp;D</oddFooter>
  </headerFooter>
  <rowBreaks count="1" manualBreakCount="1">
    <brk id="29" max="7" man="1"/>
  </rowBreaks>
  <ignoredErrors>
    <ignoredError sqref="F23 F40" formula="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9">
    <pageSetUpPr autoPageBreaks="0" fitToPage="1"/>
  </sheetPr>
  <dimension ref="A1:I38"/>
  <sheetViews>
    <sheetView showRuler="0" view="pageBreakPreview" zoomScaleNormal="100" zoomScaleSheetLayoutView="100" workbookViewId="0"/>
  </sheetViews>
  <sheetFormatPr defaultColWidth="9.109375" defaultRowHeight="13.2"/>
  <cols>
    <col min="1" max="1" width="6.33203125" style="7" customWidth="1"/>
    <col min="2" max="2" width="50.6640625" style="7" customWidth="1"/>
    <col min="3" max="8" width="12.6640625" style="7" customWidth="1"/>
    <col min="9" max="9" width="100.6640625" style="7" customWidth="1"/>
    <col min="10" max="16384" width="9.109375" style="7"/>
  </cols>
  <sheetData>
    <row r="1" spans="1:9" s="880" customFormat="1" ht="20.100000000000001" customHeight="1">
      <c r="A1" s="683" t="s">
        <v>641</v>
      </c>
      <c r="B1" s="669"/>
      <c r="C1" s="669"/>
      <c r="D1" s="669"/>
      <c r="E1" s="669"/>
      <c r="F1" s="669"/>
      <c r="G1" s="669"/>
      <c r="H1" s="669"/>
      <c r="I1" s="1339" t="str">
        <f>'Project Information'!$B$3</f>
        <v>Enter project name &amp; description</v>
      </c>
    </row>
    <row r="2" spans="1:9" s="880" customFormat="1" ht="20.100000000000001" customHeight="1">
      <c r="A2" s="669"/>
      <c r="B2" s="669"/>
      <c r="C2" s="669"/>
      <c r="D2" s="669"/>
      <c r="E2" s="669"/>
      <c r="F2" s="669"/>
      <c r="G2" s="669"/>
      <c r="H2" s="669"/>
      <c r="I2" s="1339" t="str">
        <f>'Project Information'!$B$1</f>
        <v>999999-1-32-01</v>
      </c>
    </row>
    <row r="3" spans="1:9" s="361" customFormat="1" ht="14.4" thickBot="1">
      <c r="A3" s="636"/>
      <c r="B3" s="637"/>
      <c r="C3" s="638"/>
      <c r="D3" s="638"/>
      <c r="E3" s="638"/>
      <c r="F3" s="638"/>
      <c r="G3" s="638"/>
      <c r="H3" s="638"/>
    </row>
    <row r="4" spans="1:9" s="361" customFormat="1" ht="28.5" customHeight="1" thickBot="1">
      <c r="A4" s="1887" t="s">
        <v>1583</v>
      </c>
      <c r="B4" s="1888"/>
      <c r="C4" s="1889" t="s">
        <v>1584</v>
      </c>
      <c r="D4" s="1889"/>
      <c r="E4" s="1889"/>
      <c r="F4" s="1889"/>
      <c r="G4" s="1889"/>
      <c r="H4" s="1889"/>
      <c r="I4" s="846" t="s">
        <v>1585</v>
      </c>
    </row>
    <row r="5" spans="1:9" s="361" customFormat="1" ht="28.5" customHeight="1">
      <c r="A5" s="1890" t="s">
        <v>1587</v>
      </c>
      <c r="B5" s="1891"/>
      <c r="C5" s="1892"/>
      <c r="D5" s="1892"/>
      <c r="E5" s="1892"/>
      <c r="F5" s="1892"/>
      <c r="G5" s="1892"/>
      <c r="H5" s="1892"/>
      <c r="I5" s="893"/>
    </row>
    <row r="6" spans="1:9" s="361" customFormat="1" ht="28.5" customHeight="1" thickBot="1">
      <c r="A6" s="1893" t="s">
        <v>1586</v>
      </c>
      <c r="B6" s="1894"/>
      <c r="C6" s="1866"/>
      <c r="D6" s="1866"/>
      <c r="E6" s="1866"/>
      <c r="F6" s="1866"/>
      <c r="G6" s="1866"/>
      <c r="H6" s="1866"/>
      <c r="I6" s="892"/>
    </row>
    <row r="7" spans="1:9" s="361" customFormat="1" ht="15.6">
      <c r="A7" s="1373" t="s">
        <v>1620</v>
      </c>
      <c r="B7" s="414"/>
    </row>
    <row r="8" spans="1:9" s="361" customFormat="1" ht="15" customHeight="1" thickBot="1">
      <c r="A8" s="1373"/>
      <c r="B8" s="414"/>
    </row>
    <row r="9" spans="1:9" ht="48" customHeight="1">
      <c r="A9" s="488" t="s">
        <v>82</v>
      </c>
      <c r="B9" s="513" t="s">
        <v>211</v>
      </c>
      <c r="C9" s="1355" t="s">
        <v>1621</v>
      </c>
      <c r="D9" s="1355" t="s">
        <v>91</v>
      </c>
      <c r="E9" s="1355" t="s">
        <v>113</v>
      </c>
      <c r="F9" s="1355" t="s">
        <v>776</v>
      </c>
      <c r="G9" s="1355" t="s">
        <v>185</v>
      </c>
      <c r="H9" s="1355" t="s">
        <v>114</v>
      </c>
      <c r="I9" s="1353" t="s">
        <v>184</v>
      </c>
    </row>
    <row r="10" spans="1:9" ht="30" customHeight="1">
      <c r="A10" s="416">
        <v>22.1</v>
      </c>
      <c r="B10" s="1347" t="s">
        <v>100</v>
      </c>
      <c r="C10" s="1347"/>
      <c r="D10" s="1350" t="s">
        <v>111</v>
      </c>
      <c r="E10" s="1580">
        <v>0</v>
      </c>
      <c r="F10" s="1580">
        <v>0</v>
      </c>
      <c r="G10" s="351">
        <f>E10</f>
        <v>0</v>
      </c>
      <c r="H10" s="354">
        <f t="shared" ref="H10:H23" si="0">ROUND(E10*F10,0)</f>
        <v>0</v>
      </c>
      <c r="I10" s="1359"/>
    </row>
    <row r="11" spans="1:9" ht="30" customHeight="1">
      <c r="A11" s="416">
        <v>22.2</v>
      </c>
      <c r="B11" s="1347" t="s">
        <v>257</v>
      </c>
      <c r="C11" s="1347"/>
      <c r="D11" s="1350" t="s">
        <v>111</v>
      </c>
      <c r="E11" s="1580">
        <v>0</v>
      </c>
      <c r="F11" s="1580">
        <v>0</v>
      </c>
      <c r="G11" s="351">
        <f t="shared" ref="G11:G16" si="1">E11</f>
        <v>0</v>
      </c>
      <c r="H11" s="354">
        <f t="shared" si="0"/>
        <v>0</v>
      </c>
      <c r="I11" s="1359"/>
    </row>
    <row r="12" spans="1:9" s="881" customFormat="1" ht="30" customHeight="1">
      <c r="A12" s="416">
        <v>22.3</v>
      </c>
      <c r="B12" s="1347" t="s">
        <v>103</v>
      </c>
      <c r="C12" s="1347"/>
      <c r="D12" s="1350" t="s">
        <v>111</v>
      </c>
      <c r="E12" s="1580">
        <v>0</v>
      </c>
      <c r="F12" s="1580">
        <v>0</v>
      </c>
      <c r="G12" s="351">
        <f t="shared" si="1"/>
        <v>0</v>
      </c>
      <c r="H12" s="354">
        <f t="shared" si="0"/>
        <v>0</v>
      </c>
      <c r="I12" s="1360"/>
    </row>
    <row r="13" spans="1:9" s="881" customFormat="1" ht="30" customHeight="1">
      <c r="A13" s="416">
        <v>22.4</v>
      </c>
      <c r="B13" s="1347" t="s">
        <v>396</v>
      </c>
      <c r="C13" s="1347"/>
      <c r="D13" s="1350" t="s">
        <v>111</v>
      </c>
      <c r="E13" s="1580">
        <v>0</v>
      </c>
      <c r="F13" s="1580">
        <v>0</v>
      </c>
      <c r="G13" s="351">
        <f t="shared" si="1"/>
        <v>0</v>
      </c>
      <c r="H13" s="354">
        <f t="shared" si="0"/>
        <v>0</v>
      </c>
      <c r="I13" s="1360"/>
    </row>
    <row r="14" spans="1:9" ht="30" customHeight="1">
      <c r="A14" s="416">
        <v>22.5</v>
      </c>
      <c r="B14" s="1347" t="s">
        <v>230</v>
      </c>
      <c r="C14" s="1347"/>
      <c r="D14" s="1350" t="s">
        <v>157</v>
      </c>
      <c r="E14" s="1580">
        <v>0</v>
      </c>
      <c r="F14" s="1580">
        <v>0</v>
      </c>
      <c r="G14" s="351"/>
      <c r="H14" s="354">
        <f t="shared" si="0"/>
        <v>0</v>
      </c>
      <c r="I14" s="1359"/>
    </row>
    <row r="15" spans="1:9" ht="30" customHeight="1">
      <c r="A15" s="416">
        <v>22.6</v>
      </c>
      <c r="B15" s="1347" t="s">
        <v>1110</v>
      </c>
      <c r="C15" s="1347"/>
      <c r="D15" s="1368" t="s">
        <v>157</v>
      </c>
      <c r="E15" s="1580">
        <v>0</v>
      </c>
      <c r="F15" s="1580">
        <v>0</v>
      </c>
      <c r="G15" s="351"/>
      <c r="H15" s="354">
        <f t="shared" si="0"/>
        <v>0</v>
      </c>
      <c r="I15" s="1359"/>
    </row>
    <row r="16" spans="1:9" ht="30" customHeight="1">
      <c r="A16" s="416">
        <v>22.7</v>
      </c>
      <c r="B16" s="1347" t="s">
        <v>231</v>
      </c>
      <c r="C16" s="1347"/>
      <c r="D16" s="1368" t="s">
        <v>111</v>
      </c>
      <c r="E16" s="1580">
        <v>0</v>
      </c>
      <c r="F16" s="1580">
        <v>0</v>
      </c>
      <c r="G16" s="351">
        <f t="shared" si="1"/>
        <v>0</v>
      </c>
      <c r="H16" s="354">
        <f t="shared" si="0"/>
        <v>0</v>
      </c>
      <c r="I16" s="1359"/>
    </row>
    <row r="17" spans="1:9" ht="30" customHeight="1">
      <c r="A17" s="416">
        <v>22.8</v>
      </c>
      <c r="B17" s="1347" t="s">
        <v>20</v>
      </c>
      <c r="C17" s="1347"/>
      <c r="D17" s="1350" t="s">
        <v>157</v>
      </c>
      <c r="E17" s="1580">
        <v>0</v>
      </c>
      <c r="F17" s="1580">
        <v>0</v>
      </c>
      <c r="G17" s="351"/>
      <c r="H17" s="354">
        <f t="shared" si="0"/>
        <v>0</v>
      </c>
      <c r="I17" s="1359"/>
    </row>
    <row r="18" spans="1:9" ht="30" customHeight="1">
      <c r="A18" s="416">
        <v>22.9</v>
      </c>
      <c r="B18" s="1347" t="s">
        <v>1111</v>
      </c>
      <c r="C18" s="1347"/>
      <c r="D18" s="1368" t="s">
        <v>235</v>
      </c>
      <c r="E18" s="1580">
        <v>0</v>
      </c>
      <c r="F18" s="1580">
        <v>0</v>
      </c>
      <c r="G18" s="351"/>
      <c r="H18" s="354">
        <f t="shared" si="0"/>
        <v>0</v>
      </c>
      <c r="I18" s="1359"/>
    </row>
    <row r="19" spans="1:9" ht="30" customHeight="1">
      <c r="A19" s="889">
        <v>22.1</v>
      </c>
      <c r="B19" s="1357" t="s">
        <v>397</v>
      </c>
      <c r="C19" s="1357"/>
      <c r="D19" s="1368" t="s">
        <v>235</v>
      </c>
      <c r="E19" s="1580">
        <v>0</v>
      </c>
      <c r="F19" s="1580">
        <v>0</v>
      </c>
      <c r="G19" s="351"/>
      <c r="H19" s="354">
        <f t="shared" si="0"/>
        <v>0</v>
      </c>
      <c r="I19" s="1359"/>
    </row>
    <row r="20" spans="1:9" ht="30" customHeight="1">
      <c r="A20" s="889">
        <v>22.11</v>
      </c>
      <c r="B20" s="1347" t="s">
        <v>2007</v>
      </c>
      <c r="C20" s="1347"/>
      <c r="D20" s="1350" t="s">
        <v>157</v>
      </c>
      <c r="E20" s="1580">
        <v>0</v>
      </c>
      <c r="F20" s="1580">
        <v>0</v>
      </c>
      <c r="G20" s="351"/>
      <c r="H20" s="354">
        <f t="shared" si="0"/>
        <v>0</v>
      </c>
      <c r="I20" s="1359"/>
    </row>
    <row r="21" spans="1:9" ht="30" customHeight="1">
      <c r="A21" s="889">
        <v>22.12</v>
      </c>
      <c r="B21" s="1347" t="s">
        <v>21</v>
      </c>
      <c r="C21" s="1347"/>
      <c r="D21" s="1350" t="s">
        <v>235</v>
      </c>
      <c r="E21" s="1580">
        <v>0</v>
      </c>
      <c r="F21" s="1580">
        <v>0</v>
      </c>
      <c r="G21" s="351"/>
      <c r="H21" s="354">
        <f t="shared" si="0"/>
        <v>0</v>
      </c>
      <c r="I21" s="1359"/>
    </row>
    <row r="22" spans="1:9" ht="30" customHeight="1">
      <c r="A22" s="889">
        <v>22.13</v>
      </c>
      <c r="B22" s="1347" t="s">
        <v>22</v>
      </c>
      <c r="C22" s="1347"/>
      <c r="D22" s="1354" t="s">
        <v>111</v>
      </c>
      <c r="E22" s="1580">
        <v>0</v>
      </c>
      <c r="F22" s="1580">
        <v>0</v>
      </c>
      <c r="G22" s="351">
        <f>E22</f>
        <v>0</v>
      </c>
      <c r="H22" s="354">
        <f t="shared" si="0"/>
        <v>0</v>
      </c>
      <c r="I22" s="1360"/>
    </row>
    <row r="23" spans="1:9" ht="30" customHeight="1">
      <c r="A23" s="889">
        <v>22.14</v>
      </c>
      <c r="B23" s="1347" t="s">
        <v>112</v>
      </c>
      <c r="C23" s="1347"/>
      <c r="D23" s="1350" t="s">
        <v>89</v>
      </c>
      <c r="E23" s="351">
        <v>1</v>
      </c>
      <c r="F23" s="1580">
        <v>0</v>
      </c>
      <c r="G23" s="351"/>
      <c r="H23" s="354">
        <f t="shared" si="0"/>
        <v>0</v>
      </c>
      <c r="I23" s="1359"/>
    </row>
    <row r="24" spans="1:9" ht="20.100000000000001" customHeight="1">
      <c r="A24" s="1985" t="s">
        <v>404</v>
      </c>
      <c r="B24" s="2217"/>
      <c r="C24" s="2217"/>
      <c r="D24" s="2217"/>
      <c r="E24" s="2217"/>
      <c r="F24" s="2218"/>
      <c r="G24" s="894">
        <f>SUM(G10:G23)</f>
        <v>0</v>
      </c>
      <c r="H24" s="391">
        <f>SUM(H10:H23)</f>
        <v>0</v>
      </c>
      <c r="I24" s="1370"/>
    </row>
    <row r="25" spans="1:9" ht="30" customHeight="1">
      <c r="A25" s="889">
        <v>22.15</v>
      </c>
      <c r="B25" s="1347" t="s">
        <v>340</v>
      </c>
      <c r="C25" s="1347"/>
      <c r="D25" s="1350" t="s">
        <v>89</v>
      </c>
      <c r="E25" s="351" t="s">
        <v>948</v>
      </c>
      <c r="F25" s="1586">
        <v>0</v>
      </c>
      <c r="G25" s="667"/>
      <c r="H25" s="354">
        <f>ROUND(F25*H24,0)</f>
        <v>0</v>
      </c>
      <c r="I25" s="1359"/>
    </row>
    <row r="26" spans="1:9" ht="30" customHeight="1">
      <c r="A26" s="889">
        <v>22.16</v>
      </c>
      <c r="B26" s="1347" t="s">
        <v>189</v>
      </c>
      <c r="C26" s="1347"/>
      <c r="D26" s="1350" t="s">
        <v>89</v>
      </c>
      <c r="E26" s="351" t="s">
        <v>948</v>
      </c>
      <c r="F26" s="1586">
        <v>0</v>
      </c>
      <c r="G26" s="667"/>
      <c r="H26" s="354">
        <f>ROUND(F26*H24,0)</f>
        <v>0</v>
      </c>
      <c r="I26" s="1359"/>
    </row>
    <row r="27" spans="1:9" ht="20.100000000000001" customHeight="1" thickBot="1">
      <c r="A27" s="1982" t="s">
        <v>335</v>
      </c>
      <c r="B27" s="1983"/>
      <c r="C27" s="1983"/>
      <c r="D27" s="1983"/>
      <c r="E27" s="1983"/>
      <c r="F27" s="1984"/>
      <c r="G27" s="896">
        <f>SUM(G24)</f>
        <v>0</v>
      </c>
      <c r="H27" s="392">
        <f>SUM(H24:H26)</f>
        <v>0</v>
      </c>
      <c r="I27" s="891"/>
    </row>
    <row r="30" spans="1:9">
      <c r="B30" s="885"/>
      <c r="C30" s="885"/>
      <c r="D30" s="885"/>
      <c r="E30" s="885"/>
      <c r="F30" s="885"/>
      <c r="G30" s="885"/>
      <c r="H30" s="885"/>
      <c r="I30" s="885"/>
    </row>
    <row r="31" spans="1:9">
      <c r="B31" s="885"/>
      <c r="C31" s="885"/>
      <c r="D31" s="885"/>
      <c r="E31" s="885"/>
      <c r="F31" s="885"/>
      <c r="G31" s="885"/>
      <c r="H31" s="885"/>
      <c r="I31" s="885"/>
    </row>
    <row r="32" spans="1:9">
      <c r="B32" s="885"/>
      <c r="C32" s="885"/>
      <c r="D32" s="885"/>
      <c r="E32" s="885"/>
      <c r="F32" s="885"/>
      <c r="G32" s="885"/>
      <c r="H32" s="885"/>
      <c r="I32" s="885"/>
    </row>
    <row r="33" spans="2:9">
      <c r="B33" s="885"/>
      <c r="C33" s="885"/>
      <c r="D33" s="885"/>
      <c r="E33" s="885"/>
      <c r="F33" s="885"/>
      <c r="G33" s="885"/>
      <c r="H33" s="885"/>
      <c r="I33" s="885"/>
    </row>
    <row r="34" spans="2:9">
      <c r="B34" s="885"/>
      <c r="C34" s="885"/>
      <c r="D34" s="885"/>
      <c r="E34" s="885"/>
      <c r="F34" s="885"/>
      <c r="G34" s="885"/>
      <c r="H34" s="885"/>
      <c r="I34" s="885"/>
    </row>
    <row r="35" spans="2:9">
      <c r="B35" s="885"/>
      <c r="C35" s="885"/>
      <c r="D35" s="885"/>
      <c r="E35" s="885"/>
      <c r="F35" s="885"/>
      <c r="G35" s="885"/>
      <c r="H35" s="885"/>
      <c r="I35" s="885"/>
    </row>
    <row r="36" spans="2:9">
      <c r="B36" s="885"/>
      <c r="C36" s="885"/>
      <c r="D36" s="885"/>
      <c r="E36" s="885"/>
      <c r="F36" s="885"/>
      <c r="G36" s="885"/>
      <c r="H36" s="885"/>
      <c r="I36" s="885"/>
    </row>
    <row r="37" spans="2:9">
      <c r="B37" s="885"/>
      <c r="C37" s="885"/>
      <c r="D37" s="885"/>
      <c r="E37" s="885"/>
      <c r="F37" s="885"/>
      <c r="G37" s="885"/>
      <c r="H37" s="885"/>
      <c r="I37" s="885"/>
    </row>
    <row r="38" spans="2:9">
      <c r="B38" s="885"/>
      <c r="C38" s="885"/>
      <c r="D38" s="885"/>
      <c r="E38" s="885"/>
      <c r="F38" s="885"/>
      <c r="G38" s="885"/>
      <c r="H38" s="885"/>
      <c r="I38" s="885"/>
    </row>
  </sheetData>
  <mergeCells count="8">
    <mergeCell ref="A24:F24"/>
    <mergeCell ref="A27:F27"/>
    <mergeCell ref="A4:B4"/>
    <mergeCell ref="C4:H4"/>
    <mergeCell ref="A5:B5"/>
    <mergeCell ref="C5:H5"/>
    <mergeCell ref="A6:B6"/>
    <mergeCell ref="C6:H6"/>
  </mergeCells>
  <phoneticPr fontId="0" type="noConversion"/>
  <printOptions horizontalCentered="1"/>
  <pageMargins left="0.5" right="0.5" top="1" bottom="0.68" header="0.5" footer="0.34"/>
  <pageSetup scale="54" fitToHeight="0" orientation="landscape" horizontalDpi="4294967292" r:id="rId1"/>
  <headerFooter alignWithMargins="0">
    <oddHeader>&amp;C&amp;"Arial,Bold"&amp;12&amp;UProject Activity 22: Signalization Plans</oddHeader>
    <oddFooter>&amp;L&amp;F
&amp;A&amp;CPage &amp;P of &amp;N&amp;R&amp;D</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N21"/>
  <sheetViews>
    <sheetView zoomScaleNormal="100" zoomScaleSheetLayoutView="100" workbookViewId="0"/>
  </sheetViews>
  <sheetFormatPr defaultColWidth="9.109375" defaultRowHeight="13.2"/>
  <cols>
    <col min="1" max="1" width="118.33203125" style="377" customWidth="1"/>
    <col min="2" max="16384" width="9.109375" style="377"/>
  </cols>
  <sheetData>
    <row r="1" spans="1:14">
      <c r="A1" s="860" t="s">
        <v>1443</v>
      </c>
    </row>
    <row r="2" spans="1:14">
      <c r="A2" s="378"/>
      <c r="N2" s="377" t="s">
        <v>440</v>
      </c>
    </row>
    <row r="3" spans="1:14" ht="66">
      <c r="A3" s="378" t="s">
        <v>1426</v>
      </c>
    </row>
    <row r="4" spans="1:14">
      <c r="A4" s="378"/>
    </row>
    <row r="5" spans="1:14" ht="39.6">
      <c r="A5" s="378" t="s">
        <v>1432</v>
      </c>
    </row>
    <row r="7" spans="1:14">
      <c r="A7" s="861" t="s">
        <v>1428</v>
      </c>
    </row>
    <row r="9" spans="1:14">
      <c r="A9" s="377" t="s">
        <v>1964</v>
      </c>
    </row>
    <row r="10" spans="1:14">
      <c r="A10" s="377" t="s">
        <v>1965</v>
      </c>
    </row>
    <row r="12" spans="1:14">
      <c r="A12" s="861" t="s">
        <v>1429</v>
      </c>
    </row>
    <row r="14" spans="1:14">
      <c r="A14" s="377" t="s">
        <v>1966</v>
      </c>
    </row>
    <row r="15" spans="1:14">
      <c r="A15" s="377" t="s">
        <v>1967</v>
      </c>
    </row>
    <row r="16" spans="1:14">
      <c r="A16" s="377" t="s">
        <v>1968</v>
      </c>
    </row>
    <row r="18" spans="1:1">
      <c r="A18" s="861" t="s">
        <v>1440</v>
      </c>
    </row>
    <row r="20" spans="1:1">
      <c r="A20" s="377" t="s">
        <v>1969</v>
      </c>
    </row>
    <row r="21" spans="1:1">
      <c r="A21" s="377" t="s">
        <v>1970</v>
      </c>
    </row>
  </sheetData>
  <pageMargins left="0.75" right="0.75" top="1" bottom="1" header="0.5" footer="0.5"/>
  <pageSetup orientation="landscape" horizontalDpi="400" verticalDpi="400" r:id="rId1"/>
  <headerFooter alignWithMargins="0">
    <oddFooter>&amp;CPage &amp;P of &amp;N</oddFooter>
  </headerFooter>
  <rowBreaks count="2" manualBreakCount="2">
    <brk id="22" max="16383" man="1"/>
    <brk id="5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52"/>
  <sheetViews>
    <sheetView showRuler="0" view="pageBreakPreview" zoomScale="140" zoomScaleNormal="100" zoomScaleSheetLayoutView="140" workbookViewId="0"/>
  </sheetViews>
  <sheetFormatPr defaultColWidth="9.109375" defaultRowHeight="13.2"/>
  <cols>
    <col min="1" max="1" width="41" style="322" bestFit="1" customWidth="1"/>
    <col min="2" max="2" width="8.6640625" style="322" customWidth="1"/>
    <col min="3" max="3" width="7.44140625" style="322" customWidth="1"/>
    <col min="4" max="4" width="6.6640625" style="322" customWidth="1"/>
    <col min="5" max="5" width="8.6640625" style="322" customWidth="1"/>
    <col min="6" max="6" width="8.5546875" style="322" customWidth="1"/>
    <col min="7" max="7" width="8.44140625" style="322" customWidth="1"/>
    <col min="8" max="8" width="10.44140625" style="322" customWidth="1"/>
    <col min="9" max="9" width="10.6640625" style="322" customWidth="1"/>
    <col min="10" max="10" width="5.6640625" style="322" customWidth="1"/>
    <col min="11" max="11" width="16.6640625" style="322" customWidth="1"/>
    <col min="12" max="12" width="9.33203125" style="322" customWidth="1"/>
    <col min="13" max="16384" width="9.109375" style="322"/>
  </cols>
  <sheetData>
    <row r="1" spans="1:15" ht="20.100000000000001" customHeight="1">
      <c r="A1" s="315" t="s">
        <v>119</v>
      </c>
      <c r="B1" s="1567" t="s">
        <v>2239</v>
      </c>
      <c r="C1" s="316"/>
      <c r="D1" s="317"/>
      <c r="E1" s="318"/>
      <c r="F1" s="319"/>
      <c r="G1" s="1799" t="s">
        <v>120</v>
      </c>
      <c r="H1" s="1799"/>
      <c r="I1" s="1799"/>
      <c r="J1" s="1799"/>
      <c r="K1" s="1799"/>
      <c r="L1" s="1570" t="s">
        <v>613</v>
      </c>
      <c r="M1" s="320"/>
      <c r="N1" s="321"/>
    </row>
    <row r="2" spans="1:15" ht="20.100000000000001" customHeight="1">
      <c r="A2" s="323" t="s">
        <v>841</v>
      </c>
      <c r="B2" s="1568" t="s">
        <v>842</v>
      </c>
      <c r="C2" s="380"/>
      <c r="D2" s="380"/>
      <c r="E2" s="1568"/>
      <c r="F2" s="380"/>
      <c r="G2" s="380"/>
      <c r="H2" s="324"/>
      <c r="I2" s="324"/>
      <c r="J2" s="325"/>
      <c r="K2" s="326" t="s">
        <v>615</v>
      </c>
      <c r="L2" s="1571" t="s">
        <v>843</v>
      </c>
      <c r="M2" s="327"/>
      <c r="N2" s="328"/>
    </row>
    <row r="3" spans="1:15" ht="20.100000000000001" customHeight="1">
      <c r="A3" s="323" t="s">
        <v>121</v>
      </c>
      <c r="B3" s="1569" t="s">
        <v>906</v>
      </c>
      <c r="C3" s="381"/>
      <c r="D3" s="381"/>
      <c r="E3" s="381"/>
      <c r="F3" s="381"/>
      <c r="G3" s="381"/>
      <c r="H3" s="381"/>
      <c r="I3" s="381"/>
      <c r="J3" s="381"/>
      <c r="K3" s="381"/>
      <c r="L3" s="381"/>
      <c r="M3" s="324"/>
      <c r="N3" s="328"/>
    </row>
    <row r="4" spans="1:15" ht="20.100000000000001" customHeight="1">
      <c r="A4" s="323" t="s">
        <v>116</v>
      </c>
      <c r="B4" s="1800"/>
      <c r="C4" s="1800"/>
      <c r="D4" s="1801" t="s">
        <v>117</v>
      </c>
      <c r="E4" s="1801"/>
      <c r="F4" s="1800"/>
      <c r="G4" s="1800"/>
      <c r="H4" s="1801" t="s">
        <v>122</v>
      </c>
      <c r="I4" s="1801"/>
      <c r="J4" s="330"/>
      <c r="K4" s="331" t="s">
        <v>123</v>
      </c>
      <c r="L4" s="324"/>
      <c r="M4" s="324"/>
      <c r="N4" s="328"/>
    </row>
    <row r="5" spans="1:15" ht="20.100000000000001" customHeight="1">
      <c r="A5" s="323" t="s">
        <v>118</v>
      </c>
      <c r="B5" s="1802"/>
      <c r="C5" s="1802"/>
      <c r="D5" s="1801" t="s">
        <v>125</v>
      </c>
      <c r="E5" s="1801"/>
      <c r="F5" s="1803"/>
      <c r="G5" s="1803"/>
      <c r="H5" s="332" t="s">
        <v>1320</v>
      </c>
      <c r="I5" s="324"/>
      <c r="J5" s="333"/>
      <c r="K5" s="329" t="s">
        <v>138</v>
      </c>
      <c r="L5" s="334"/>
      <c r="M5" s="332" t="s">
        <v>126</v>
      </c>
      <c r="N5" s="328"/>
    </row>
    <row r="6" spans="1:15" ht="20.100000000000001" customHeight="1">
      <c r="A6" s="323" t="s">
        <v>135</v>
      </c>
      <c r="B6" s="330"/>
      <c r="C6" s="1812" t="s">
        <v>136</v>
      </c>
      <c r="D6" s="1812"/>
      <c r="E6" s="1801" t="s">
        <v>139</v>
      </c>
      <c r="F6" s="1801"/>
      <c r="G6" s="1801"/>
      <c r="H6" s="1801"/>
      <c r="I6" s="335"/>
      <c r="J6" s="333"/>
      <c r="K6" s="329" t="s">
        <v>137</v>
      </c>
      <c r="L6" s="336"/>
      <c r="M6" s="332" t="s">
        <v>1321</v>
      </c>
      <c r="N6" s="328"/>
    </row>
    <row r="7" spans="1:15" ht="20.100000000000001" customHeight="1">
      <c r="A7" s="323" t="s">
        <v>145</v>
      </c>
      <c r="B7" s="1811"/>
      <c r="C7" s="1811"/>
      <c r="D7" s="324"/>
      <c r="E7" s="1813" t="s">
        <v>2004</v>
      </c>
      <c r="F7" s="1801"/>
      <c r="G7" s="336"/>
      <c r="H7" s="327"/>
      <c r="I7" s="324"/>
      <c r="J7" s="1801" t="s">
        <v>409</v>
      </c>
      <c r="K7" s="1801"/>
      <c r="L7" s="337"/>
      <c r="M7" s="324"/>
      <c r="N7" s="328"/>
    </row>
    <row r="8" spans="1:15" ht="20.100000000000001" customHeight="1">
      <c r="A8" s="323" t="s">
        <v>1248</v>
      </c>
      <c r="B8" s="1810" t="s">
        <v>140</v>
      </c>
      <c r="C8" s="1811"/>
      <c r="D8" s="1811"/>
      <c r="E8" s="1811"/>
      <c r="F8" s="1801" t="s">
        <v>1249</v>
      </c>
      <c r="G8" s="1801"/>
      <c r="H8" s="1801"/>
      <c r="I8" s="1810" t="s">
        <v>140</v>
      </c>
      <c r="J8" s="1811"/>
      <c r="K8" s="1811"/>
      <c r="L8" s="1811"/>
      <c r="M8" s="324"/>
      <c r="N8" s="328"/>
    </row>
    <row r="9" spans="1:15" ht="20.100000000000001" customHeight="1">
      <c r="A9" s="338"/>
      <c r="B9" s="1810" t="s">
        <v>141</v>
      </c>
      <c r="C9" s="1811"/>
      <c r="D9" s="1811"/>
      <c r="E9" s="1811"/>
      <c r="F9" s="339"/>
      <c r="G9" s="324"/>
      <c r="H9" s="324"/>
      <c r="I9" s="1810" t="s">
        <v>141</v>
      </c>
      <c r="J9" s="1811"/>
      <c r="K9" s="1811"/>
      <c r="L9" s="1811"/>
      <c r="M9" s="324"/>
      <c r="N9" s="328"/>
    </row>
    <row r="10" spans="1:15" ht="20.100000000000001" customHeight="1">
      <c r="A10" s="338"/>
      <c r="B10" s="1810" t="s">
        <v>142</v>
      </c>
      <c r="C10" s="1810"/>
      <c r="D10" s="1810"/>
      <c r="E10" s="1810"/>
      <c r="F10" s="339"/>
      <c r="G10" s="324"/>
      <c r="H10" s="324"/>
      <c r="I10" s="1810" t="s">
        <v>142</v>
      </c>
      <c r="J10" s="1811"/>
      <c r="K10" s="1811"/>
      <c r="L10" s="1811"/>
      <c r="M10" s="324"/>
      <c r="N10" s="328"/>
    </row>
    <row r="11" spans="1:15" ht="20.100000000000001" customHeight="1">
      <c r="A11" s="338"/>
      <c r="B11" s="1810" t="s">
        <v>143</v>
      </c>
      <c r="C11" s="1811"/>
      <c r="D11" s="1811"/>
      <c r="E11" s="1811"/>
      <c r="F11" s="339"/>
      <c r="G11" s="324"/>
      <c r="H11" s="324"/>
      <c r="I11" s="1810" t="s">
        <v>143</v>
      </c>
      <c r="J11" s="1811"/>
      <c r="K11" s="1811"/>
      <c r="L11" s="1811"/>
      <c r="M11" s="324"/>
      <c r="N11" s="328"/>
    </row>
    <row r="12" spans="1:15" ht="20.100000000000001" customHeight="1">
      <c r="A12" s="338"/>
      <c r="B12" s="1810" t="s">
        <v>144</v>
      </c>
      <c r="C12" s="1811"/>
      <c r="D12" s="1811"/>
      <c r="E12" s="1811"/>
      <c r="F12" s="339"/>
      <c r="G12" s="324"/>
      <c r="H12" s="324"/>
      <c r="I12" s="1810" t="s">
        <v>144</v>
      </c>
      <c r="J12" s="1811"/>
      <c r="K12" s="1811"/>
      <c r="L12" s="1811"/>
      <c r="M12" s="324"/>
      <c r="N12" s="328"/>
    </row>
    <row r="13" spans="1:15" ht="6" customHeight="1">
      <c r="A13" s="338"/>
      <c r="B13" s="324"/>
      <c r="C13" s="324"/>
      <c r="D13" s="324"/>
      <c r="E13" s="324"/>
      <c r="F13" s="324"/>
      <c r="G13" s="324"/>
      <c r="H13" s="324"/>
      <c r="I13" s="324"/>
      <c r="J13" s="340"/>
      <c r="K13" s="324"/>
      <c r="L13" s="324"/>
      <c r="M13" s="324"/>
      <c r="N13" s="328"/>
    </row>
    <row r="14" spans="1:15" ht="20.100000000000001" customHeight="1">
      <c r="A14" s="323" t="s">
        <v>487</v>
      </c>
      <c r="B14" s="330"/>
      <c r="C14" s="324" t="s">
        <v>1250</v>
      </c>
      <c r="D14" s="324"/>
      <c r="E14" s="324"/>
      <c r="F14" s="331"/>
      <c r="G14" s="329" t="s">
        <v>1322</v>
      </c>
      <c r="H14" s="341"/>
      <c r="I14" s="342"/>
      <c r="J14" s="1730" t="s">
        <v>2074</v>
      </c>
      <c r="K14" s="324"/>
      <c r="L14" s="324"/>
      <c r="M14" s="341"/>
      <c r="N14" s="328"/>
    </row>
    <row r="15" spans="1:15" ht="6" customHeight="1" thickBot="1">
      <c r="A15" s="338"/>
      <c r="B15" s="324"/>
      <c r="C15" s="324"/>
      <c r="D15" s="324"/>
      <c r="E15" s="324"/>
      <c r="F15" s="324"/>
      <c r="G15" s="324"/>
      <c r="H15" s="324"/>
      <c r="I15" s="324"/>
      <c r="J15" s="324"/>
      <c r="K15" s="324"/>
      <c r="L15" s="324"/>
      <c r="M15" s="324"/>
      <c r="N15" s="328"/>
    </row>
    <row r="16" spans="1:15" s="344" customFormat="1" ht="21" customHeight="1">
      <c r="A16" s="1804" t="s">
        <v>1323</v>
      </c>
      <c r="B16" s="1806" t="s">
        <v>1324</v>
      </c>
      <c r="C16" s="1806"/>
      <c r="D16" s="1806"/>
      <c r="E16" s="1806"/>
      <c r="F16" s="1806"/>
      <c r="G16" s="1806"/>
      <c r="H16" s="1806"/>
      <c r="I16" s="1806" t="s">
        <v>1325</v>
      </c>
      <c r="J16" s="1806"/>
      <c r="K16" s="1806"/>
      <c r="L16" s="1806"/>
      <c r="M16" s="1806"/>
      <c r="N16" s="1807"/>
      <c r="O16" s="343"/>
    </row>
    <row r="17" spans="1:15" s="344" customFormat="1" ht="21" customHeight="1" thickBot="1">
      <c r="A17" s="1805"/>
      <c r="B17" s="1808" t="s">
        <v>1326</v>
      </c>
      <c r="C17" s="1808"/>
      <c r="D17" s="1808"/>
      <c r="E17" s="1808"/>
      <c r="F17" s="1808" t="s">
        <v>911</v>
      </c>
      <c r="G17" s="1808"/>
      <c r="H17" s="1808"/>
      <c r="I17" s="1808" t="s">
        <v>1326</v>
      </c>
      <c r="J17" s="1808"/>
      <c r="K17" s="1808"/>
      <c r="L17" s="1808" t="s">
        <v>911</v>
      </c>
      <c r="M17" s="1808"/>
      <c r="N17" s="1809"/>
      <c r="O17" s="343"/>
    </row>
    <row r="18" spans="1:15" s="346" customFormat="1" ht="15" customHeight="1" thickTop="1">
      <c r="A18" s="345" t="s">
        <v>1327</v>
      </c>
      <c r="B18" s="1814" t="s">
        <v>1328</v>
      </c>
      <c r="C18" s="1814"/>
      <c r="D18" s="1814"/>
      <c r="E18" s="1814"/>
      <c r="F18" s="1814" t="s">
        <v>1329</v>
      </c>
      <c r="G18" s="1814"/>
      <c r="H18" s="1814"/>
      <c r="I18" s="1814" t="s">
        <v>1328</v>
      </c>
      <c r="J18" s="1814"/>
      <c r="K18" s="1814"/>
      <c r="L18" s="1814" t="s">
        <v>1329</v>
      </c>
      <c r="M18" s="1814"/>
      <c r="N18" s="1815"/>
    </row>
    <row r="19" spans="1:15" s="346" customFormat="1" ht="15" customHeight="1">
      <c r="A19" s="347" t="s">
        <v>595</v>
      </c>
      <c r="B19" s="1797" t="s">
        <v>1328</v>
      </c>
      <c r="C19" s="1797"/>
      <c r="D19" s="1797"/>
      <c r="E19" s="1797"/>
      <c r="F19" s="1797" t="s">
        <v>1329</v>
      </c>
      <c r="G19" s="1797"/>
      <c r="H19" s="1797"/>
      <c r="I19" s="1797" t="s">
        <v>1328</v>
      </c>
      <c r="J19" s="1797"/>
      <c r="K19" s="1797"/>
      <c r="L19" s="1797" t="s">
        <v>1329</v>
      </c>
      <c r="M19" s="1797"/>
      <c r="N19" s="1798"/>
    </row>
    <row r="20" spans="1:15" s="346" customFormat="1" ht="15" customHeight="1">
      <c r="A20" s="348" t="s">
        <v>596</v>
      </c>
      <c r="B20" s="1797" t="s">
        <v>1328</v>
      </c>
      <c r="C20" s="1797"/>
      <c r="D20" s="1797"/>
      <c r="E20" s="1797"/>
      <c r="F20" s="1797" t="s">
        <v>1329</v>
      </c>
      <c r="G20" s="1797"/>
      <c r="H20" s="1797"/>
      <c r="I20" s="1797" t="s">
        <v>1328</v>
      </c>
      <c r="J20" s="1797"/>
      <c r="K20" s="1797"/>
      <c r="L20" s="1797" t="s">
        <v>1329</v>
      </c>
      <c r="M20" s="1797"/>
      <c r="N20" s="1798"/>
    </row>
    <row r="21" spans="1:15" s="346" customFormat="1" ht="15" customHeight="1">
      <c r="A21" s="348" t="s">
        <v>1623</v>
      </c>
      <c r="B21" s="1797" t="s">
        <v>1328</v>
      </c>
      <c r="C21" s="1797"/>
      <c r="D21" s="1797"/>
      <c r="E21" s="1797"/>
      <c r="F21" s="1797" t="s">
        <v>1329</v>
      </c>
      <c r="G21" s="1797"/>
      <c r="H21" s="1797"/>
      <c r="I21" s="1797" t="s">
        <v>1328</v>
      </c>
      <c r="J21" s="1797"/>
      <c r="K21" s="1797"/>
      <c r="L21" s="1797" t="s">
        <v>1329</v>
      </c>
      <c r="M21" s="1797"/>
      <c r="N21" s="1798"/>
    </row>
    <row r="22" spans="1:15" s="346" customFormat="1" ht="15" customHeight="1">
      <c r="A22" s="348" t="s">
        <v>1622</v>
      </c>
      <c r="B22" s="1797" t="s">
        <v>1328</v>
      </c>
      <c r="C22" s="1797"/>
      <c r="D22" s="1797"/>
      <c r="E22" s="1797"/>
      <c r="F22" s="1797" t="s">
        <v>1329</v>
      </c>
      <c r="G22" s="1797"/>
      <c r="H22" s="1797"/>
      <c r="I22" s="1797" t="s">
        <v>1328</v>
      </c>
      <c r="J22" s="1797"/>
      <c r="K22" s="1797"/>
      <c r="L22" s="1797" t="s">
        <v>1329</v>
      </c>
      <c r="M22" s="1797"/>
      <c r="N22" s="1798"/>
    </row>
    <row r="23" spans="1:15" s="346" customFormat="1" ht="15" customHeight="1">
      <c r="A23" s="348" t="s">
        <v>597</v>
      </c>
      <c r="B23" s="1797" t="s">
        <v>1328</v>
      </c>
      <c r="C23" s="1797"/>
      <c r="D23" s="1797"/>
      <c r="E23" s="1797"/>
      <c r="F23" s="1797" t="s">
        <v>1329</v>
      </c>
      <c r="G23" s="1797"/>
      <c r="H23" s="1797"/>
      <c r="I23" s="1797" t="s">
        <v>1328</v>
      </c>
      <c r="J23" s="1797"/>
      <c r="K23" s="1797"/>
      <c r="L23" s="1797" t="s">
        <v>1329</v>
      </c>
      <c r="M23" s="1797"/>
      <c r="N23" s="1798"/>
    </row>
    <row r="24" spans="1:15" s="346" customFormat="1" ht="15" customHeight="1">
      <c r="A24" s="347" t="s">
        <v>2075</v>
      </c>
      <c r="B24" s="1797" t="s">
        <v>1328</v>
      </c>
      <c r="C24" s="1797"/>
      <c r="D24" s="1797"/>
      <c r="E24" s="1797"/>
      <c r="F24" s="1797" t="s">
        <v>1329</v>
      </c>
      <c r="G24" s="1797"/>
      <c r="H24" s="1797"/>
      <c r="I24" s="1797" t="s">
        <v>1328</v>
      </c>
      <c r="J24" s="1797"/>
      <c r="K24" s="1797"/>
      <c r="L24" s="1797" t="s">
        <v>1329</v>
      </c>
      <c r="M24" s="1797"/>
      <c r="N24" s="1798"/>
    </row>
    <row r="25" spans="1:15" s="346" customFormat="1" ht="15" customHeight="1">
      <c r="A25" s="347" t="s">
        <v>1330</v>
      </c>
      <c r="B25" s="1797" t="s">
        <v>1328</v>
      </c>
      <c r="C25" s="1797"/>
      <c r="D25" s="1797"/>
      <c r="E25" s="1797"/>
      <c r="F25" s="1797" t="s">
        <v>1329</v>
      </c>
      <c r="G25" s="1797"/>
      <c r="H25" s="1797"/>
      <c r="I25" s="1797" t="s">
        <v>1328</v>
      </c>
      <c r="J25" s="1797"/>
      <c r="K25" s="1797"/>
      <c r="L25" s="1797" t="s">
        <v>1329</v>
      </c>
      <c r="M25" s="1797"/>
      <c r="N25" s="1798"/>
    </row>
    <row r="26" spans="1:15" s="346" customFormat="1" ht="15" customHeight="1">
      <c r="A26" s="347" t="s">
        <v>1040</v>
      </c>
      <c r="B26" s="1797" t="s">
        <v>1328</v>
      </c>
      <c r="C26" s="1797"/>
      <c r="D26" s="1797"/>
      <c r="E26" s="1797"/>
      <c r="F26" s="1797" t="s">
        <v>1329</v>
      </c>
      <c r="G26" s="1797"/>
      <c r="H26" s="1797"/>
      <c r="I26" s="1797" t="s">
        <v>1328</v>
      </c>
      <c r="J26" s="1797"/>
      <c r="K26" s="1797"/>
      <c r="L26" s="1797" t="s">
        <v>1329</v>
      </c>
      <c r="M26" s="1797"/>
      <c r="N26" s="1798"/>
    </row>
    <row r="27" spans="1:15" s="346" customFormat="1" ht="15" customHeight="1">
      <c r="A27" s="347" t="s">
        <v>598</v>
      </c>
      <c r="B27" s="1797" t="s">
        <v>1328</v>
      </c>
      <c r="C27" s="1797"/>
      <c r="D27" s="1797"/>
      <c r="E27" s="1797"/>
      <c r="F27" s="1797" t="s">
        <v>1329</v>
      </c>
      <c r="G27" s="1797"/>
      <c r="H27" s="1797"/>
      <c r="I27" s="1797" t="s">
        <v>1328</v>
      </c>
      <c r="J27" s="1797"/>
      <c r="K27" s="1797"/>
      <c r="L27" s="1797" t="s">
        <v>1329</v>
      </c>
      <c r="M27" s="1797"/>
      <c r="N27" s="1798"/>
    </row>
    <row r="28" spans="1:15" s="346" customFormat="1" ht="15" customHeight="1">
      <c r="A28" s="347" t="s">
        <v>1331</v>
      </c>
      <c r="B28" s="1797" t="s">
        <v>1328</v>
      </c>
      <c r="C28" s="1797"/>
      <c r="D28" s="1797"/>
      <c r="E28" s="1797"/>
      <c r="F28" s="1797" t="s">
        <v>1329</v>
      </c>
      <c r="G28" s="1797"/>
      <c r="H28" s="1797"/>
      <c r="I28" s="1797" t="s">
        <v>1328</v>
      </c>
      <c r="J28" s="1797"/>
      <c r="K28" s="1797"/>
      <c r="L28" s="1797" t="s">
        <v>1329</v>
      </c>
      <c r="M28" s="1797"/>
      <c r="N28" s="1798"/>
    </row>
    <row r="29" spans="1:15" s="346" customFormat="1" ht="15" customHeight="1">
      <c r="A29" s="347" t="s">
        <v>1332</v>
      </c>
      <c r="B29" s="1797" t="s">
        <v>1328</v>
      </c>
      <c r="C29" s="1797"/>
      <c r="D29" s="1797"/>
      <c r="E29" s="1797"/>
      <c r="F29" s="1797" t="s">
        <v>1329</v>
      </c>
      <c r="G29" s="1797"/>
      <c r="H29" s="1797"/>
      <c r="I29" s="1797" t="s">
        <v>1328</v>
      </c>
      <c r="J29" s="1797"/>
      <c r="K29" s="1797"/>
      <c r="L29" s="1797" t="s">
        <v>1329</v>
      </c>
      <c r="M29" s="1797"/>
      <c r="N29" s="1798"/>
    </row>
    <row r="30" spans="1:15" s="346" customFormat="1" ht="15" customHeight="1">
      <c r="A30" s="348" t="s">
        <v>1333</v>
      </c>
      <c r="B30" s="1797" t="s">
        <v>1328</v>
      </c>
      <c r="C30" s="1797"/>
      <c r="D30" s="1797"/>
      <c r="E30" s="1797"/>
      <c r="F30" s="1797" t="s">
        <v>1329</v>
      </c>
      <c r="G30" s="1797"/>
      <c r="H30" s="1797"/>
      <c r="I30" s="1797" t="s">
        <v>1328</v>
      </c>
      <c r="J30" s="1797"/>
      <c r="K30" s="1797"/>
      <c r="L30" s="1797" t="s">
        <v>1329</v>
      </c>
      <c r="M30" s="1797"/>
      <c r="N30" s="1798"/>
    </row>
    <row r="31" spans="1:15" s="346" customFormat="1" ht="15" customHeight="1">
      <c r="A31" s="347" t="s">
        <v>1334</v>
      </c>
      <c r="B31" s="1797" t="s">
        <v>1328</v>
      </c>
      <c r="C31" s="1797"/>
      <c r="D31" s="1797"/>
      <c r="E31" s="1797"/>
      <c r="F31" s="1797" t="s">
        <v>1329</v>
      </c>
      <c r="G31" s="1797"/>
      <c r="H31" s="1797"/>
      <c r="I31" s="1797" t="s">
        <v>1328</v>
      </c>
      <c r="J31" s="1797"/>
      <c r="K31" s="1797"/>
      <c r="L31" s="1797" t="s">
        <v>1329</v>
      </c>
      <c r="M31" s="1797"/>
      <c r="N31" s="1798"/>
    </row>
    <row r="32" spans="1:15" s="346" customFormat="1" ht="15" customHeight="1">
      <c r="A32" s="349" t="s">
        <v>600</v>
      </c>
      <c r="B32" s="1797" t="s">
        <v>1328</v>
      </c>
      <c r="C32" s="1797"/>
      <c r="D32" s="1797"/>
      <c r="E32" s="1797"/>
      <c r="F32" s="1797" t="s">
        <v>1329</v>
      </c>
      <c r="G32" s="1797"/>
      <c r="H32" s="1797"/>
      <c r="I32" s="1797" t="s">
        <v>1328</v>
      </c>
      <c r="J32" s="1797"/>
      <c r="K32" s="1797"/>
      <c r="L32" s="1797" t="s">
        <v>1329</v>
      </c>
      <c r="M32" s="1797"/>
      <c r="N32" s="1798"/>
    </row>
    <row r="33" spans="1:14" s="346" customFormat="1" ht="15" customHeight="1">
      <c r="A33" s="349" t="s">
        <v>603</v>
      </c>
      <c r="B33" s="1797" t="s">
        <v>1328</v>
      </c>
      <c r="C33" s="1797"/>
      <c r="D33" s="1797"/>
      <c r="E33" s="1797"/>
      <c r="F33" s="1797" t="s">
        <v>1329</v>
      </c>
      <c r="G33" s="1797"/>
      <c r="H33" s="1797"/>
      <c r="I33" s="1797" t="s">
        <v>1328</v>
      </c>
      <c r="J33" s="1797"/>
      <c r="K33" s="1797"/>
      <c r="L33" s="1797" t="s">
        <v>1329</v>
      </c>
      <c r="M33" s="1797"/>
      <c r="N33" s="1798"/>
    </row>
    <row r="34" spans="1:14" s="346" customFormat="1" ht="15" customHeight="1">
      <c r="A34" s="349" t="s">
        <v>604</v>
      </c>
      <c r="B34" s="1797" t="s">
        <v>1328</v>
      </c>
      <c r="C34" s="1797"/>
      <c r="D34" s="1797"/>
      <c r="E34" s="1797"/>
      <c r="F34" s="1797" t="s">
        <v>1329</v>
      </c>
      <c r="G34" s="1797"/>
      <c r="H34" s="1797"/>
      <c r="I34" s="1797" t="s">
        <v>1328</v>
      </c>
      <c r="J34" s="1797"/>
      <c r="K34" s="1797"/>
      <c r="L34" s="1797" t="s">
        <v>1329</v>
      </c>
      <c r="M34" s="1797"/>
      <c r="N34" s="1798"/>
    </row>
    <row r="35" spans="1:14" s="346" customFormat="1" ht="15" customHeight="1">
      <c r="A35" s="349" t="s">
        <v>1335</v>
      </c>
      <c r="B35" s="1797" t="s">
        <v>1328</v>
      </c>
      <c r="C35" s="1797"/>
      <c r="D35" s="1797"/>
      <c r="E35" s="1797"/>
      <c r="F35" s="1797" t="s">
        <v>1329</v>
      </c>
      <c r="G35" s="1797"/>
      <c r="H35" s="1797"/>
      <c r="I35" s="1797" t="s">
        <v>1328</v>
      </c>
      <c r="J35" s="1797"/>
      <c r="K35" s="1797"/>
      <c r="L35" s="1797" t="s">
        <v>1329</v>
      </c>
      <c r="M35" s="1797"/>
      <c r="N35" s="1798"/>
    </row>
    <row r="36" spans="1:14" s="346" customFormat="1" ht="15" customHeight="1">
      <c r="A36" s="349" t="s">
        <v>1336</v>
      </c>
      <c r="B36" s="1797" t="s">
        <v>1328</v>
      </c>
      <c r="C36" s="1797"/>
      <c r="D36" s="1797"/>
      <c r="E36" s="1797"/>
      <c r="F36" s="1797" t="s">
        <v>1329</v>
      </c>
      <c r="G36" s="1797"/>
      <c r="H36" s="1797"/>
      <c r="I36" s="1797" t="s">
        <v>1328</v>
      </c>
      <c r="J36" s="1797"/>
      <c r="K36" s="1797"/>
      <c r="L36" s="1797" t="s">
        <v>1329</v>
      </c>
      <c r="M36" s="1797"/>
      <c r="N36" s="1798"/>
    </row>
    <row r="37" spans="1:14" s="346" customFormat="1" ht="15" customHeight="1">
      <c r="A37" s="347" t="s">
        <v>605</v>
      </c>
      <c r="B37" s="1797" t="s">
        <v>1328</v>
      </c>
      <c r="C37" s="1797"/>
      <c r="D37" s="1797"/>
      <c r="E37" s="1797"/>
      <c r="F37" s="1797" t="s">
        <v>1329</v>
      </c>
      <c r="G37" s="1797"/>
      <c r="H37" s="1797"/>
      <c r="I37" s="1797" t="s">
        <v>1328</v>
      </c>
      <c r="J37" s="1797"/>
      <c r="K37" s="1797"/>
      <c r="L37" s="1797" t="s">
        <v>1329</v>
      </c>
      <c r="M37" s="1797"/>
      <c r="N37" s="1798"/>
    </row>
    <row r="38" spans="1:14" s="346" customFormat="1" ht="15" customHeight="1">
      <c r="A38" s="347" t="s">
        <v>606</v>
      </c>
      <c r="B38" s="1797" t="s">
        <v>1328</v>
      </c>
      <c r="C38" s="1797"/>
      <c r="D38" s="1797"/>
      <c r="E38" s="1797"/>
      <c r="F38" s="1797" t="s">
        <v>1329</v>
      </c>
      <c r="G38" s="1797"/>
      <c r="H38" s="1797"/>
      <c r="I38" s="1797" t="s">
        <v>1328</v>
      </c>
      <c r="J38" s="1797"/>
      <c r="K38" s="1797"/>
      <c r="L38" s="1797" t="s">
        <v>1329</v>
      </c>
      <c r="M38" s="1797"/>
      <c r="N38" s="1798"/>
    </row>
    <row r="39" spans="1:14" s="346" customFormat="1" ht="15" customHeight="1">
      <c r="A39" s="347" t="s">
        <v>607</v>
      </c>
      <c r="B39" s="1797" t="s">
        <v>1328</v>
      </c>
      <c r="C39" s="1797"/>
      <c r="D39" s="1797"/>
      <c r="E39" s="1797"/>
      <c r="F39" s="1797" t="s">
        <v>1329</v>
      </c>
      <c r="G39" s="1797"/>
      <c r="H39" s="1797"/>
      <c r="I39" s="1797" t="s">
        <v>1328</v>
      </c>
      <c r="J39" s="1797"/>
      <c r="K39" s="1797"/>
      <c r="L39" s="1797" t="s">
        <v>1329</v>
      </c>
      <c r="M39" s="1797"/>
      <c r="N39" s="1798"/>
    </row>
    <row r="40" spans="1:14" s="346" customFormat="1" ht="15" customHeight="1">
      <c r="A40" s="347" t="s">
        <v>608</v>
      </c>
      <c r="B40" s="1797" t="s">
        <v>1328</v>
      </c>
      <c r="C40" s="1797"/>
      <c r="D40" s="1797"/>
      <c r="E40" s="1797"/>
      <c r="F40" s="1797" t="s">
        <v>1329</v>
      </c>
      <c r="G40" s="1797"/>
      <c r="H40" s="1797"/>
      <c r="I40" s="1797" t="s">
        <v>1328</v>
      </c>
      <c r="J40" s="1797"/>
      <c r="K40" s="1797"/>
      <c r="L40" s="1797" t="s">
        <v>1329</v>
      </c>
      <c r="M40" s="1797"/>
      <c r="N40" s="1798"/>
    </row>
    <row r="41" spans="1:14" s="346" customFormat="1" ht="15" customHeight="1">
      <c r="A41" s="347" t="s">
        <v>2076</v>
      </c>
      <c r="B41" s="1797" t="s">
        <v>1328</v>
      </c>
      <c r="C41" s="1797"/>
      <c r="D41" s="1797"/>
      <c r="E41" s="1797"/>
      <c r="F41" s="1797" t="s">
        <v>1329</v>
      </c>
      <c r="G41" s="1797"/>
      <c r="H41" s="1797"/>
      <c r="I41" s="1797" t="s">
        <v>1328</v>
      </c>
      <c r="J41" s="1797"/>
      <c r="K41" s="1797"/>
      <c r="L41" s="1797" t="s">
        <v>1329</v>
      </c>
      <c r="M41" s="1797"/>
      <c r="N41" s="1798"/>
    </row>
    <row r="42" spans="1:14" s="346" customFormat="1" ht="15" customHeight="1">
      <c r="A42" s="347" t="s">
        <v>2077</v>
      </c>
      <c r="B42" s="1797" t="s">
        <v>1328</v>
      </c>
      <c r="C42" s="1797"/>
      <c r="D42" s="1797"/>
      <c r="E42" s="1797"/>
      <c r="F42" s="1797" t="s">
        <v>1329</v>
      </c>
      <c r="G42" s="1797"/>
      <c r="H42" s="1797"/>
      <c r="I42" s="1797" t="s">
        <v>1328</v>
      </c>
      <c r="J42" s="1797"/>
      <c r="K42" s="1797"/>
      <c r="L42" s="1797" t="s">
        <v>1329</v>
      </c>
      <c r="M42" s="1797"/>
      <c r="N42" s="1798"/>
    </row>
    <row r="43" spans="1:14" s="346" customFormat="1" ht="15" customHeight="1">
      <c r="A43" s="347" t="s">
        <v>1337</v>
      </c>
      <c r="B43" s="1797" t="s">
        <v>1328</v>
      </c>
      <c r="C43" s="1797"/>
      <c r="D43" s="1797"/>
      <c r="E43" s="1797"/>
      <c r="F43" s="1797" t="s">
        <v>1329</v>
      </c>
      <c r="G43" s="1797"/>
      <c r="H43" s="1797"/>
      <c r="I43" s="1797" t="s">
        <v>1328</v>
      </c>
      <c r="J43" s="1797"/>
      <c r="K43" s="1797"/>
      <c r="L43" s="1797" t="s">
        <v>1329</v>
      </c>
      <c r="M43" s="1797"/>
      <c r="N43" s="1798"/>
    </row>
    <row r="44" spans="1:14" s="346" customFormat="1" ht="15" customHeight="1">
      <c r="A44" s="347" t="s">
        <v>610</v>
      </c>
      <c r="B44" s="1797" t="s">
        <v>1328</v>
      </c>
      <c r="C44" s="1797"/>
      <c r="D44" s="1797"/>
      <c r="E44" s="1797"/>
      <c r="F44" s="1797" t="s">
        <v>1329</v>
      </c>
      <c r="G44" s="1797"/>
      <c r="H44" s="1797"/>
      <c r="I44" s="1797" t="s">
        <v>1328</v>
      </c>
      <c r="J44" s="1797"/>
      <c r="K44" s="1797"/>
      <c r="L44" s="1797" t="s">
        <v>1329</v>
      </c>
      <c r="M44" s="1797"/>
      <c r="N44" s="1798"/>
    </row>
    <row r="45" spans="1:14" s="346" customFormat="1" ht="15" customHeight="1">
      <c r="A45" s="347" t="s">
        <v>609</v>
      </c>
      <c r="B45" s="1797" t="s">
        <v>1328</v>
      </c>
      <c r="C45" s="1797"/>
      <c r="D45" s="1797"/>
      <c r="E45" s="1797"/>
      <c r="F45" s="1797" t="s">
        <v>1329</v>
      </c>
      <c r="G45" s="1797"/>
      <c r="H45" s="1797"/>
      <c r="I45" s="1797" t="s">
        <v>1328</v>
      </c>
      <c r="J45" s="1797"/>
      <c r="K45" s="1797"/>
      <c r="L45" s="1797" t="s">
        <v>1329</v>
      </c>
      <c r="M45" s="1797"/>
      <c r="N45" s="1798"/>
    </row>
    <row r="46" spans="1:14" s="346" customFormat="1" ht="15" customHeight="1">
      <c r="A46" s="347" t="s">
        <v>1240</v>
      </c>
      <c r="B46" s="1797" t="s">
        <v>1328</v>
      </c>
      <c r="C46" s="1797"/>
      <c r="D46" s="1797"/>
      <c r="E46" s="1797"/>
      <c r="F46" s="1797" t="s">
        <v>1329</v>
      </c>
      <c r="G46" s="1797"/>
      <c r="H46" s="1797"/>
      <c r="I46" s="1797" t="s">
        <v>1328</v>
      </c>
      <c r="J46" s="1797"/>
      <c r="K46" s="1797"/>
      <c r="L46" s="1797" t="s">
        <v>1329</v>
      </c>
      <c r="M46" s="1797"/>
      <c r="N46" s="1798"/>
    </row>
    <row r="47" spans="1:14" s="346" customFormat="1" ht="15" customHeight="1">
      <c r="A47" s="347" t="s">
        <v>611</v>
      </c>
      <c r="B47" s="1797" t="s">
        <v>1328</v>
      </c>
      <c r="C47" s="1797"/>
      <c r="D47" s="1797"/>
      <c r="E47" s="1797"/>
      <c r="F47" s="1797" t="s">
        <v>1329</v>
      </c>
      <c r="G47" s="1797"/>
      <c r="H47" s="1797"/>
      <c r="I47" s="1797" t="s">
        <v>1328</v>
      </c>
      <c r="J47" s="1797"/>
      <c r="K47" s="1797"/>
      <c r="L47" s="1797" t="s">
        <v>1329</v>
      </c>
      <c r="M47" s="1797"/>
      <c r="N47" s="1798"/>
    </row>
    <row r="48" spans="1:14" s="346" customFormat="1" ht="15" customHeight="1">
      <c r="A48" s="347" t="s">
        <v>601</v>
      </c>
      <c r="B48" s="1797" t="s">
        <v>1328</v>
      </c>
      <c r="C48" s="1797"/>
      <c r="D48" s="1797"/>
      <c r="E48" s="1797"/>
      <c r="F48" s="1797" t="s">
        <v>1329</v>
      </c>
      <c r="G48" s="1797"/>
      <c r="H48" s="1797"/>
      <c r="I48" s="1797" t="s">
        <v>1328</v>
      </c>
      <c r="J48" s="1797"/>
      <c r="K48" s="1797"/>
      <c r="L48" s="1797" t="s">
        <v>1329</v>
      </c>
      <c r="M48" s="1797"/>
      <c r="N48" s="1798"/>
    </row>
    <row r="49" spans="1:14" s="346" customFormat="1" ht="15" customHeight="1">
      <c r="A49" s="347" t="s">
        <v>602</v>
      </c>
      <c r="B49" s="1797" t="s">
        <v>1328</v>
      </c>
      <c r="C49" s="1797"/>
      <c r="D49" s="1797"/>
      <c r="E49" s="1797"/>
      <c r="F49" s="1797" t="s">
        <v>1329</v>
      </c>
      <c r="G49" s="1797"/>
      <c r="H49" s="1797"/>
      <c r="I49" s="1797" t="s">
        <v>1328</v>
      </c>
      <c r="J49" s="1797"/>
      <c r="K49" s="1797"/>
      <c r="L49" s="1797" t="s">
        <v>1329</v>
      </c>
      <c r="M49" s="1797"/>
      <c r="N49" s="1798"/>
    </row>
    <row r="50" spans="1:14" s="346" customFormat="1" ht="15" customHeight="1">
      <c r="A50" s="347" t="s">
        <v>255</v>
      </c>
      <c r="B50" s="1797" t="s">
        <v>1328</v>
      </c>
      <c r="C50" s="1797"/>
      <c r="D50" s="1797"/>
      <c r="E50" s="1797"/>
      <c r="F50" s="1797" t="s">
        <v>1329</v>
      </c>
      <c r="G50" s="1797"/>
      <c r="H50" s="1797"/>
      <c r="I50" s="1797" t="s">
        <v>1328</v>
      </c>
      <c r="J50" s="1797"/>
      <c r="K50" s="1797"/>
      <c r="L50" s="1797" t="s">
        <v>1329</v>
      </c>
      <c r="M50" s="1797"/>
      <c r="N50" s="1798"/>
    </row>
    <row r="51" spans="1:14" s="346" customFormat="1" ht="15" customHeight="1">
      <c r="A51" s="1482" t="s">
        <v>1204</v>
      </c>
      <c r="B51" s="1797" t="s">
        <v>1328</v>
      </c>
      <c r="C51" s="1797"/>
      <c r="D51" s="1797"/>
      <c r="E51" s="1797"/>
      <c r="F51" s="1797" t="s">
        <v>1329</v>
      </c>
      <c r="G51" s="1797"/>
      <c r="H51" s="1797"/>
      <c r="I51" s="1797" t="s">
        <v>1328</v>
      </c>
      <c r="J51" s="1797"/>
      <c r="K51" s="1797"/>
      <c r="L51" s="1797" t="s">
        <v>1329</v>
      </c>
      <c r="M51" s="1797"/>
      <c r="N51" s="1798"/>
    </row>
    <row r="52" spans="1:14" s="346" customFormat="1" ht="15" customHeight="1" thickBot="1">
      <c r="A52" s="350" t="s">
        <v>1831</v>
      </c>
      <c r="B52" s="1795" t="s">
        <v>1328</v>
      </c>
      <c r="C52" s="1795"/>
      <c r="D52" s="1795"/>
      <c r="E52" s="1795"/>
      <c r="F52" s="1795" t="s">
        <v>1329</v>
      </c>
      <c r="G52" s="1795"/>
      <c r="H52" s="1795"/>
      <c r="I52" s="1795" t="s">
        <v>1328</v>
      </c>
      <c r="J52" s="1795"/>
      <c r="K52" s="1795"/>
      <c r="L52" s="1795" t="s">
        <v>1329</v>
      </c>
      <c r="M52" s="1795"/>
      <c r="N52" s="1796"/>
    </row>
  </sheetData>
  <dataConsolidate/>
  <mergeCells count="171">
    <mergeCell ref="B19:E19"/>
    <mergeCell ref="F19:H19"/>
    <mergeCell ref="I19:K19"/>
    <mergeCell ref="L19:N19"/>
    <mergeCell ref="B23:E23"/>
    <mergeCell ref="F23:H23"/>
    <mergeCell ref="I23:K23"/>
    <mergeCell ref="L23:N23"/>
    <mergeCell ref="E6:H6"/>
    <mergeCell ref="B7:C7"/>
    <mergeCell ref="E7:F7"/>
    <mergeCell ref="J7:K7"/>
    <mergeCell ref="B8:E8"/>
    <mergeCell ref="F8:H8"/>
    <mergeCell ref="I8:L8"/>
    <mergeCell ref="B18:E18"/>
    <mergeCell ref="F18:H18"/>
    <mergeCell ref="I18:K18"/>
    <mergeCell ref="L18:N18"/>
    <mergeCell ref="G1:K1"/>
    <mergeCell ref="B4:C4"/>
    <mergeCell ref="D4:E4"/>
    <mergeCell ref="F4:G4"/>
    <mergeCell ref="H4:I4"/>
    <mergeCell ref="B5:C5"/>
    <mergeCell ref="D5:E5"/>
    <mergeCell ref="F5:G5"/>
    <mergeCell ref="A16:A17"/>
    <mergeCell ref="B16:H16"/>
    <mergeCell ref="I16:N16"/>
    <mergeCell ref="B17:E17"/>
    <mergeCell ref="F17:H17"/>
    <mergeCell ref="I17:K17"/>
    <mergeCell ref="L17:N17"/>
    <mergeCell ref="B9:E9"/>
    <mergeCell ref="I9:L9"/>
    <mergeCell ref="B10:E10"/>
    <mergeCell ref="I10:L10"/>
    <mergeCell ref="B11:E11"/>
    <mergeCell ref="I11:L11"/>
    <mergeCell ref="B12:E12"/>
    <mergeCell ref="I12:L12"/>
    <mergeCell ref="C6:D6"/>
    <mergeCell ref="B24:E24"/>
    <mergeCell ref="F24:H24"/>
    <mergeCell ref="I24:K24"/>
    <mergeCell ref="L24:N24"/>
    <mergeCell ref="B20:E20"/>
    <mergeCell ref="F20:H20"/>
    <mergeCell ref="I20:K20"/>
    <mergeCell ref="L20:N20"/>
    <mergeCell ref="B21:E21"/>
    <mergeCell ref="F21:H21"/>
    <mergeCell ref="I21:K21"/>
    <mergeCell ref="L21:N21"/>
    <mergeCell ref="B22:E22"/>
    <mergeCell ref="F22:H22"/>
    <mergeCell ref="I22:K22"/>
    <mergeCell ref="L22:N22"/>
    <mergeCell ref="B27:E27"/>
    <mergeCell ref="F27:H27"/>
    <mergeCell ref="I27:K27"/>
    <mergeCell ref="L27:N27"/>
    <mergeCell ref="B28:E28"/>
    <mergeCell ref="F28:H28"/>
    <mergeCell ref="I28:K28"/>
    <mergeCell ref="L28:N28"/>
    <mergeCell ref="B25:E25"/>
    <mergeCell ref="F25:H25"/>
    <mergeCell ref="I25:K25"/>
    <mergeCell ref="L25:N25"/>
    <mergeCell ref="B26:E26"/>
    <mergeCell ref="F26:H26"/>
    <mergeCell ref="I26:K26"/>
    <mergeCell ref="L26:N26"/>
    <mergeCell ref="B31:E31"/>
    <mergeCell ref="F31:H31"/>
    <mergeCell ref="I31:K31"/>
    <mergeCell ref="L31:N31"/>
    <mergeCell ref="B32:E32"/>
    <mergeCell ref="F32:H32"/>
    <mergeCell ref="I32:K32"/>
    <mergeCell ref="L32:N32"/>
    <mergeCell ref="B29:E29"/>
    <mergeCell ref="F29:H29"/>
    <mergeCell ref="I29:K29"/>
    <mergeCell ref="L29:N29"/>
    <mergeCell ref="B30:E30"/>
    <mergeCell ref="F30:H30"/>
    <mergeCell ref="I30:K30"/>
    <mergeCell ref="L30:N30"/>
    <mergeCell ref="B35:E35"/>
    <mergeCell ref="F35:H35"/>
    <mergeCell ref="I35:K35"/>
    <mergeCell ref="L35:N35"/>
    <mergeCell ref="B36:E36"/>
    <mergeCell ref="F36:H36"/>
    <mergeCell ref="I36:K36"/>
    <mergeCell ref="L36:N36"/>
    <mergeCell ref="B33:E33"/>
    <mergeCell ref="F33:H33"/>
    <mergeCell ref="I33:K33"/>
    <mergeCell ref="L33:N33"/>
    <mergeCell ref="B34:E34"/>
    <mergeCell ref="F34:H34"/>
    <mergeCell ref="I34:K34"/>
    <mergeCell ref="L34:N34"/>
    <mergeCell ref="B39:E39"/>
    <mergeCell ref="F39:H39"/>
    <mergeCell ref="I39:K39"/>
    <mergeCell ref="L39:N39"/>
    <mergeCell ref="B40:E40"/>
    <mergeCell ref="F40:H40"/>
    <mergeCell ref="I40:K40"/>
    <mergeCell ref="L40:N40"/>
    <mergeCell ref="B37:E37"/>
    <mergeCell ref="F37:H37"/>
    <mergeCell ref="I37:K37"/>
    <mergeCell ref="L37:N37"/>
    <mergeCell ref="B38:E38"/>
    <mergeCell ref="F38:H38"/>
    <mergeCell ref="I38:K38"/>
    <mergeCell ref="L38:N38"/>
    <mergeCell ref="B43:E43"/>
    <mergeCell ref="F43:H43"/>
    <mergeCell ref="I43:K43"/>
    <mergeCell ref="L43:N43"/>
    <mergeCell ref="B44:E44"/>
    <mergeCell ref="F44:H44"/>
    <mergeCell ref="I44:K44"/>
    <mergeCell ref="L44:N44"/>
    <mergeCell ref="B41:E41"/>
    <mergeCell ref="F41:H41"/>
    <mergeCell ref="I41:K41"/>
    <mergeCell ref="L41:N41"/>
    <mergeCell ref="B42:E42"/>
    <mergeCell ref="F42:H42"/>
    <mergeCell ref="I42:K42"/>
    <mergeCell ref="L42:N42"/>
    <mergeCell ref="B47:E47"/>
    <mergeCell ref="F47:H47"/>
    <mergeCell ref="I47:K47"/>
    <mergeCell ref="L47:N47"/>
    <mergeCell ref="B48:E48"/>
    <mergeCell ref="F48:H48"/>
    <mergeCell ref="I48:K48"/>
    <mergeCell ref="L48:N48"/>
    <mergeCell ref="B45:E45"/>
    <mergeCell ref="F45:H45"/>
    <mergeCell ref="I45:K45"/>
    <mergeCell ref="L45:N45"/>
    <mergeCell ref="B46:E46"/>
    <mergeCell ref="F46:H46"/>
    <mergeCell ref="I46:K46"/>
    <mergeCell ref="L46:N46"/>
    <mergeCell ref="B52:E52"/>
    <mergeCell ref="F52:H52"/>
    <mergeCell ref="I52:K52"/>
    <mergeCell ref="L52:N52"/>
    <mergeCell ref="B49:E49"/>
    <mergeCell ref="F49:H49"/>
    <mergeCell ref="I49:K49"/>
    <mergeCell ref="L49:N49"/>
    <mergeCell ref="B50:E50"/>
    <mergeCell ref="F50:H50"/>
    <mergeCell ref="I50:K50"/>
    <mergeCell ref="L50:N50"/>
    <mergeCell ref="B51:E51"/>
    <mergeCell ref="F51:H51"/>
    <mergeCell ref="I51:K51"/>
    <mergeCell ref="L51:N51"/>
  </mergeCells>
  <printOptions horizontalCentered="1"/>
  <pageMargins left="0.5" right="0.5" top="1" bottom="1" header="0.5" footer="0.5"/>
  <pageSetup scale="58" orientation="landscape" horizontalDpi="4294967292" r:id="rId1"/>
  <headerFooter alignWithMargins="0">
    <oddHeader>&amp;LName of Consultant&amp;C&amp;"Arial,Bold"&amp;12&amp;UProject Information Sheet</oddHeader>
    <oddFooter>&amp;L&amp;F
&amp;A&amp;CPage &amp;P of &amp;N&amp;R&amp;D</oddFooter>
  </headerFooter>
  <ignoredErrors>
    <ignoredError sqref="B8:E12 I8:L12 L1" numberStoredAsText="1"/>
  </ignoredError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11">
    <pageSetUpPr autoPageBreaks="0"/>
  </sheetPr>
  <dimension ref="A1:I43"/>
  <sheetViews>
    <sheetView showRuler="0" view="pageBreakPreview" zoomScaleNormal="100" zoomScaleSheetLayoutView="100" workbookViewId="0"/>
  </sheetViews>
  <sheetFormatPr defaultColWidth="9.109375" defaultRowHeight="13.2"/>
  <cols>
    <col min="1" max="1" width="6.33203125" style="7" customWidth="1"/>
    <col min="2" max="2" width="50.6640625" style="7" customWidth="1"/>
    <col min="3" max="6" width="12.6640625" style="7" customWidth="1"/>
    <col min="7" max="7" width="56.44140625" style="7" customWidth="1"/>
    <col min="8" max="8" width="21.33203125" style="7" customWidth="1"/>
    <col min="9" max="9" width="12.6640625" style="7" customWidth="1"/>
    <col min="10" max="16384" width="9.109375" style="7"/>
  </cols>
  <sheetData>
    <row r="1" spans="1:9" s="880" customFormat="1" ht="20.100000000000001" customHeight="1">
      <c r="A1" s="683" t="s">
        <v>641</v>
      </c>
      <c r="B1" s="669"/>
      <c r="C1" s="669"/>
      <c r="D1" s="669"/>
      <c r="E1" s="669"/>
      <c r="F1" s="669"/>
      <c r="G1" s="1636"/>
      <c r="I1" s="1339" t="str">
        <f>'Project Information'!$B$3</f>
        <v>Enter project name &amp; description</v>
      </c>
    </row>
    <row r="2" spans="1:9" s="880" customFormat="1" ht="20.100000000000001" customHeight="1">
      <c r="A2" s="670"/>
      <c r="B2" s="669"/>
      <c r="C2" s="669"/>
      <c r="D2" s="669"/>
      <c r="E2" s="669"/>
      <c r="F2" s="669"/>
      <c r="G2" s="1636"/>
      <c r="I2" s="1339" t="str">
        <f>'Project Information'!$B$1</f>
        <v>999999-1-32-01</v>
      </c>
    </row>
    <row r="3" spans="1:9" s="361" customFormat="1" ht="14.4" thickBot="1">
      <c r="A3" s="472"/>
      <c r="B3" s="473"/>
      <c r="C3" s="474"/>
      <c r="D3" s="474"/>
      <c r="E3" s="474"/>
      <c r="F3" s="474"/>
      <c r="G3" s="474"/>
      <c r="H3" s="474"/>
      <c r="I3" s="474"/>
    </row>
    <row r="4" spans="1:9" s="361" customFormat="1" ht="28.5" customHeight="1" thickBot="1">
      <c r="A4" s="1887" t="s">
        <v>1583</v>
      </c>
      <c r="B4" s="1888"/>
      <c r="C4" s="1889" t="s">
        <v>1584</v>
      </c>
      <c r="D4" s="1889"/>
      <c r="E4" s="1889"/>
      <c r="F4" s="1889"/>
      <c r="G4" s="2008" t="s">
        <v>1585</v>
      </c>
      <c r="H4" s="2009"/>
      <c r="I4" s="2010"/>
    </row>
    <row r="5" spans="1:9" s="361" customFormat="1" ht="28.5" customHeight="1">
      <c r="A5" s="1890" t="s">
        <v>1587</v>
      </c>
      <c r="B5" s="1891"/>
      <c r="C5" s="1892"/>
      <c r="D5" s="1892"/>
      <c r="E5" s="1892"/>
      <c r="F5" s="1892"/>
      <c r="G5" s="2011"/>
      <c r="H5" s="2012"/>
      <c r="I5" s="2013"/>
    </row>
    <row r="6" spans="1:9" s="361" customFormat="1" ht="28.5" customHeight="1" thickBot="1">
      <c r="A6" s="1893" t="s">
        <v>1586</v>
      </c>
      <c r="B6" s="1894"/>
      <c r="C6" s="1866"/>
      <c r="D6" s="1866"/>
      <c r="E6" s="1866"/>
      <c r="F6" s="1866"/>
      <c r="G6" s="2014"/>
      <c r="H6" s="2015"/>
      <c r="I6" s="2016"/>
    </row>
    <row r="7" spans="1:9" s="361" customFormat="1" ht="15.6">
      <c r="A7" s="1373" t="s">
        <v>1620</v>
      </c>
      <c r="B7" s="414"/>
    </row>
    <row r="8" spans="1:9" s="361" customFormat="1" ht="15" customHeight="1" thickBot="1">
      <c r="A8" s="1373"/>
      <c r="B8" s="414"/>
    </row>
    <row r="9" spans="1:9" ht="48" customHeight="1">
      <c r="A9" s="848" t="s">
        <v>82</v>
      </c>
      <c r="B9" s="839" t="s">
        <v>211</v>
      </c>
      <c r="C9" s="836" t="s">
        <v>91</v>
      </c>
      <c r="D9" s="839" t="s">
        <v>48</v>
      </c>
      <c r="E9" s="839" t="s">
        <v>49</v>
      </c>
      <c r="F9" s="839" t="s">
        <v>114</v>
      </c>
      <c r="G9" s="2017" t="s">
        <v>184</v>
      </c>
      <c r="H9" s="2018"/>
      <c r="I9" s="2019"/>
    </row>
    <row r="10" spans="1:9" ht="30" customHeight="1">
      <c r="A10" s="416">
        <v>23.1</v>
      </c>
      <c r="B10" s="834" t="s">
        <v>23</v>
      </c>
      <c r="C10" s="835" t="s">
        <v>89</v>
      </c>
      <c r="D10" s="351">
        <v>1</v>
      </c>
      <c r="E10" s="1580">
        <v>0</v>
      </c>
      <c r="F10" s="354">
        <f t="shared" ref="F10:F17" si="0">ROUND(D10*E10,0)</f>
        <v>0</v>
      </c>
      <c r="G10" s="1998"/>
      <c r="H10" s="1999"/>
      <c r="I10" s="2000"/>
    </row>
    <row r="11" spans="1:9" ht="30" customHeight="1">
      <c r="A11" s="416">
        <v>23.2</v>
      </c>
      <c r="B11" s="582" t="s">
        <v>2159</v>
      </c>
      <c r="C11" s="835" t="s">
        <v>89</v>
      </c>
      <c r="D11" s="351">
        <v>1</v>
      </c>
      <c r="E11" s="1580">
        <v>0</v>
      </c>
      <c r="F11" s="354">
        <f t="shared" si="0"/>
        <v>0</v>
      </c>
      <c r="G11" s="1998"/>
      <c r="H11" s="1999"/>
      <c r="I11" s="2000"/>
    </row>
    <row r="12" spans="1:9" ht="30" customHeight="1">
      <c r="A12" s="416">
        <v>23.3</v>
      </c>
      <c r="B12" s="834" t="s">
        <v>25</v>
      </c>
      <c r="C12" s="835" t="s">
        <v>157</v>
      </c>
      <c r="D12" s="1631">
        <v>0</v>
      </c>
      <c r="E12" s="1580">
        <v>0</v>
      </c>
      <c r="F12" s="354">
        <f t="shared" si="0"/>
        <v>0</v>
      </c>
      <c r="G12" s="1998"/>
      <c r="H12" s="1999"/>
      <c r="I12" s="2000"/>
    </row>
    <row r="13" spans="1:9" ht="30" customHeight="1">
      <c r="A13" s="416">
        <v>23.4</v>
      </c>
      <c r="B13" s="834" t="s">
        <v>1113</v>
      </c>
      <c r="C13" s="835" t="s">
        <v>89</v>
      </c>
      <c r="D13" s="351">
        <v>1</v>
      </c>
      <c r="E13" s="1580">
        <v>0</v>
      </c>
      <c r="F13" s="354">
        <f t="shared" si="0"/>
        <v>0</v>
      </c>
      <c r="G13" s="1998"/>
      <c r="H13" s="1999"/>
      <c r="I13" s="2000"/>
    </row>
    <row r="14" spans="1:9" ht="30" customHeight="1">
      <c r="A14" s="416">
        <v>23.5</v>
      </c>
      <c r="B14" s="834" t="s">
        <v>26</v>
      </c>
      <c r="C14" s="835" t="s">
        <v>89</v>
      </c>
      <c r="D14" s="351">
        <v>1</v>
      </c>
      <c r="E14" s="1580">
        <v>0</v>
      </c>
      <c r="F14" s="354">
        <f t="shared" si="0"/>
        <v>0</v>
      </c>
      <c r="G14" s="1998"/>
      <c r="H14" s="1999"/>
      <c r="I14" s="2000"/>
    </row>
    <row r="15" spans="1:9" ht="30" customHeight="1">
      <c r="A15" s="416">
        <v>23.6</v>
      </c>
      <c r="B15" s="582" t="s">
        <v>2160</v>
      </c>
      <c r="C15" s="835" t="s">
        <v>89</v>
      </c>
      <c r="D15" s="351">
        <v>1</v>
      </c>
      <c r="E15" s="1580">
        <v>0</v>
      </c>
      <c r="F15" s="354">
        <f t="shared" si="0"/>
        <v>0</v>
      </c>
      <c r="G15" s="1998"/>
      <c r="H15" s="1999"/>
      <c r="I15" s="2000"/>
    </row>
    <row r="16" spans="1:9" ht="30" customHeight="1">
      <c r="A16" s="416">
        <v>23.7</v>
      </c>
      <c r="B16" s="834" t="s">
        <v>1090</v>
      </c>
      <c r="C16" s="835" t="s">
        <v>89</v>
      </c>
      <c r="D16" s="351">
        <v>1</v>
      </c>
      <c r="E16" s="1580">
        <v>0</v>
      </c>
      <c r="F16" s="354">
        <f t="shared" si="0"/>
        <v>0</v>
      </c>
      <c r="G16" s="1998"/>
      <c r="H16" s="1999"/>
      <c r="I16" s="2000"/>
    </row>
    <row r="17" spans="1:9" ht="30" customHeight="1">
      <c r="A17" s="416">
        <v>23.8</v>
      </c>
      <c r="B17" s="1773" t="s">
        <v>2237</v>
      </c>
      <c r="C17" s="835" t="s">
        <v>89</v>
      </c>
      <c r="D17" s="351">
        <v>1</v>
      </c>
      <c r="E17" s="1580">
        <v>0</v>
      </c>
      <c r="F17" s="354">
        <f t="shared" si="0"/>
        <v>0</v>
      </c>
      <c r="G17" s="1998"/>
      <c r="H17" s="1999"/>
      <c r="I17" s="2000"/>
    </row>
    <row r="18" spans="1:9" s="881" customFormat="1" ht="30" customHeight="1">
      <c r="A18" s="416">
        <v>23.9</v>
      </c>
      <c r="B18" s="844" t="s">
        <v>210</v>
      </c>
      <c r="C18" s="835" t="s">
        <v>89</v>
      </c>
      <c r="D18" s="351">
        <v>1</v>
      </c>
      <c r="E18" s="1580">
        <v>0</v>
      </c>
      <c r="F18" s="354">
        <f>ROUND(D18*E18,0)</f>
        <v>0</v>
      </c>
      <c r="G18" s="1998"/>
      <c r="H18" s="1999"/>
      <c r="I18" s="2000"/>
    </row>
    <row r="19" spans="1:9" ht="30" customHeight="1">
      <c r="A19" s="889">
        <v>23.1</v>
      </c>
      <c r="B19" s="1557" t="s">
        <v>1982</v>
      </c>
      <c r="C19" s="835" t="s">
        <v>89</v>
      </c>
      <c r="D19" s="351">
        <v>1</v>
      </c>
      <c r="E19" s="1580">
        <v>0</v>
      </c>
      <c r="F19" s="354">
        <f>ROUND(D19*E19,0)</f>
        <v>0</v>
      </c>
      <c r="G19" s="1998"/>
      <c r="H19" s="1999"/>
      <c r="I19" s="2000"/>
    </row>
    <row r="20" spans="1:9" ht="30" customHeight="1" thickBot="1">
      <c r="A20" s="889">
        <v>23.11</v>
      </c>
      <c r="B20" s="834" t="s">
        <v>1114</v>
      </c>
      <c r="C20" s="835" t="s">
        <v>89</v>
      </c>
      <c r="D20" s="351">
        <v>1</v>
      </c>
      <c r="E20" s="1580">
        <v>0</v>
      </c>
      <c r="F20" s="354">
        <f>ROUND(D20*E20,0)</f>
        <v>0</v>
      </c>
      <c r="G20" s="1998"/>
      <c r="H20" s="1999"/>
      <c r="I20" s="2000"/>
    </row>
    <row r="21" spans="1:9" ht="20.100000000000001" customHeight="1">
      <c r="A21" s="2155" t="s">
        <v>337</v>
      </c>
      <c r="B21" s="2156"/>
      <c r="C21" s="2156"/>
      <c r="D21" s="2156"/>
      <c r="E21" s="2156"/>
      <c r="F21" s="391">
        <f>SUM(F10:F20)</f>
        <v>0</v>
      </c>
      <c r="G21" s="2017"/>
      <c r="H21" s="2018"/>
      <c r="I21" s="2019"/>
    </row>
    <row r="22" spans="1:9" ht="30" customHeight="1">
      <c r="A22" s="889">
        <v>23.12</v>
      </c>
      <c r="B22" s="883" t="s">
        <v>146</v>
      </c>
      <c r="C22" s="849" t="s">
        <v>89</v>
      </c>
      <c r="D22" s="354">
        <v>1</v>
      </c>
      <c r="E22" s="1580">
        <v>0</v>
      </c>
      <c r="F22" s="354">
        <f>ROUND(D22*E22,0)</f>
        <v>0</v>
      </c>
      <c r="G22" s="1998"/>
      <c r="H22" s="1999"/>
      <c r="I22" s="2000"/>
    </row>
    <row r="23" spans="1:9" ht="30" customHeight="1">
      <c r="A23" s="889">
        <v>23.13</v>
      </c>
      <c r="B23" s="834" t="s">
        <v>777</v>
      </c>
      <c r="C23" s="835" t="s">
        <v>89</v>
      </c>
      <c r="D23" s="354">
        <v>1</v>
      </c>
      <c r="E23" s="354">
        <f>F42</f>
        <v>0</v>
      </c>
      <c r="F23" s="354">
        <f>ROUND(D23*E23,0)</f>
        <v>0</v>
      </c>
      <c r="G23" s="1998"/>
      <c r="H23" s="1999"/>
      <c r="I23" s="2000"/>
    </row>
    <row r="24" spans="1:9" ht="30" customHeight="1">
      <c r="A24" s="889">
        <v>23.14</v>
      </c>
      <c r="B24" s="834" t="s">
        <v>340</v>
      </c>
      <c r="C24" s="835" t="s">
        <v>89</v>
      </c>
      <c r="D24" s="351" t="s">
        <v>948</v>
      </c>
      <c r="E24" s="1586">
        <v>0</v>
      </c>
      <c r="F24" s="354">
        <f>ROUND(E24*F21,0)</f>
        <v>0</v>
      </c>
      <c r="G24" s="1998"/>
      <c r="H24" s="1999"/>
      <c r="I24" s="2000"/>
    </row>
    <row r="25" spans="1:9" ht="30" customHeight="1">
      <c r="A25" s="889">
        <v>23.15</v>
      </c>
      <c r="B25" s="884" t="s">
        <v>98</v>
      </c>
      <c r="C25" s="849" t="s">
        <v>89</v>
      </c>
      <c r="D25" s="351" t="s">
        <v>948</v>
      </c>
      <c r="E25" s="1586">
        <v>0</v>
      </c>
      <c r="F25" s="354">
        <f>ROUND(E25*F21,0)</f>
        <v>0</v>
      </c>
      <c r="G25" s="1998"/>
      <c r="H25" s="1999"/>
      <c r="I25" s="2000"/>
    </row>
    <row r="26" spans="1:9" ht="30" customHeight="1" thickBot="1">
      <c r="A26" s="889">
        <v>23.16</v>
      </c>
      <c r="B26" s="834" t="s">
        <v>189</v>
      </c>
      <c r="C26" s="835" t="s">
        <v>89</v>
      </c>
      <c r="D26" s="351" t="s">
        <v>948</v>
      </c>
      <c r="E26" s="1586">
        <v>0</v>
      </c>
      <c r="F26" s="354">
        <f>ROUND(E26*F21,0)</f>
        <v>0</v>
      </c>
      <c r="G26" s="1998"/>
      <c r="H26" s="1999"/>
      <c r="I26" s="2000"/>
    </row>
    <row r="27" spans="1:9" ht="20.100000000000001" customHeight="1">
      <c r="A27" s="2211" t="s">
        <v>692</v>
      </c>
      <c r="B27" s="2212"/>
      <c r="C27" s="2212"/>
      <c r="D27" s="2212"/>
      <c r="E27" s="2212"/>
      <c r="F27" s="391">
        <f>SUM(F22:F26)</f>
        <v>0</v>
      </c>
      <c r="G27" s="2017"/>
      <c r="H27" s="2018"/>
      <c r="I27" s="2019"/>
    </row>
    <row r="28" spans="1:9" ht="30" customHeight="1" thickBot="1">
      <c r="A28" s="889">
        <v>23.17</v>
      </c>
      <c r="B28" s="884" t="s">
        <v>81</v>
      </c>
      <c r="C28" s="849" t="s">
        <v>89</v>
      </c>
      <c r="D28" s="351" t="s">
        <v>948</v>
      </c>
      <c r="E28" s="1586">
        <v>0</v>
      </c>
      <c r="F28" s="354">
        <f>ROUND(E28*(F27+F21),0)</f>
        <v>0</v>
      </c>
      <c r="G28" s="1998"/>
      <c r="H28" s="1999"/>
      <c r="I28" s="2000"/>
    </row>
    <row r="29" spans="1:9" ht="20.100000000000001" customHeight="1" thickBot="1">
      <c r="A29" s="2213" t="s">
        <v>336</v>
      </c>
      <c r="B29" s="2214"/>
      <c r="C29" s="2214"/>
      <c r="D29" s="2214"/>
      <c r="E29" s="2214"/>
      <c r="F29" s="392">
        <f>SUM(F21,F27,F28)</f>
        <v>0</v>
      </c>
      <c r="G29" s="2017"/>
      <c r="H29" s="2018"/>
      <c r="I29" s="2019"/>
    </row>
    <row r="30" spans="1:9" ht="25.5" customHeight="1" thickBot="1"/>
    <row r="31" spans="1:9" s="412" customFormat="1" ht="36.75" customHeight="1" thickBot="1">
      <c r="A31" s="1991" t="s">
        <v>85</v>
      </c>
      <c r="B31" s="1889"/>
      <c r="C31" s="843" t="s">
        <v>91</v>
      </c>
      <c r="D31" s="843" t="s">
        <v>113</v>
      </c>
      <c r="E31" s="843" t="s">
        <v>776</v>
      </c>
      <c r="F31" s="843" t="s">
        <v>114</v>
      </c>
      <c r="G31" s="1634" t="s">
        <v>184</v>
      </c>
      <c r="H31" s="843" t="s">
        <v>620</v>
      </c>
      <c r="I31" s="434" t="s">
        <v>621</v>
      </c>
    </row>
    <row r="32" spans="1:9" s="412" customFormat="1" ht="20.100000000000001" customHeight="1">
      <c r="A32" s="2225" t="s">
        <v>909</v>
      </c>
      <c r="B32" s="2226"/>
      <c r="C32" s="435" t="s">
        <v>157</v>
      </c>
      <c r="D32" s="1602">
        <v>0</v>
      </c>
      <c r="E32" s="1602">
        <v>0</v>
      </c>
      <c r="F32" s="388">
        <f t="shared" ref="F32:F37" si="1">E32*D32</f>
        <v>0</v>
      </c>
      <c r="G32" s="1642"/>
      <c r="H32" s="436"/>
      <c r="I32" s="1605">
        <v>0</v>
      </c>
    </row>
    <row r="33" spans="1:9" s="412" customFormat="1" ht="20.100000000000001" customHeight="1">
      <c r="A33" s="2223" t="s">
        <v>908</v>
      </c>
      <c r="B33" s="2224"/>
      <c r="C33" s="437" t="s">
        <v>157</v>
      </c>
      <c r="D33" s="1603">
        <v>0</v>
      </c>
      <c r="E33" s="1603">
        <v>0</v>
      </c>
      <c r="F33" s="389">
        <f t="shared" si="1"/>
        <v>0</v>
      </c>
      <c r="G33" s="1643"/>
      <c r="H33" s="438"/>
      <c r="I33" s="1606">
        <v>0</v>
      </c>
    </row>
    <row r="34" spans="1:9" s="412" customFormat="1" ht="20.100000000000001" customHeight="1">
      <c r="A34" s="1878" t="s">
        <v>1107</v>
      </c>
      <c r="B34" s="1879"/>
      <c r="C34" s="437" t="s">
        <v>157</v>
      </c>
      <c r="D34" s="1603">
        <v>0</v>
      </c>
      <c r="E34" s="1603">
        <v>0</v>
      </c>
      <c r="F34" s="389">
        <f t="shared" si="1"/>
        <v>0</v>
      </c>
      <c r="G34" s="1643"/>
      <c r="H34" s="438"/>
      <c r="I34" s="1606">
        <v>0</v>
      </c>
    </row>
    <row r="35" spans="1:9" s="412" customFormat="1" ht="20.100000000000001" customHeight="1">
      <c r="A35" s="1878" t="s">
        <v>1108</v>
      </c>
      <c r="B35" s="1879"/>
      <c r="C35" s="437" t="s">
        <v>157</v>
      </c>
      <c r="D35" s="1603">
        <v>0</v>
      </c>
      <c r="E35" s="1603">
        <v>0</v>
      </c>
      <c r="F35" s="389">
        <f t="shared" si="1"/>
        <v>0</v>
      </c>
      <c r="G35" s="1643"/>
      <c r="H35" s="438"/>
      <c r="I35" s="1606">
        <v>0</v>
      </c>
    </row>
    <row r="36" spans="1:9" s="412" customFormat="1" ht="20.100000000000001" customHeight="1">
      <c r="A36" s="2223" t="s">
        <v>910</v>
      </c>
      <c r="B36" s="2224"/>
      <c r="C36" s="437" t="s">
        <v>157</v>
      </c>
      <c r="D36" s="1603">
        <v>0</v>
      </c>
      <c r="E36" s="1603">
        <v>0</v>
      </c>
      <c r="F36" s="389">
        <f t="shared" ref="F36" si="2">E36*D36</f>
        <v>0</v>
      </c>
      <c r="G36" s="1643"/>
      <c r="H36" s="438"/>
      <c r="I36" s="1606">
        <v>0</v>
      </c>
    </row>
    <row r="37" spans="1:9" s="412" customFormat="1" ht="20.100000000000001" customHeight="1">
      <c r="A37" s="2223" t="s">
        <v>1112</v>
      </c>
      <c r="B37" s="2224"/>
      <c r="C37" s="437" t="s">
        <v>157</v>
      </c>
      <c r="D37" s="1603">
        <v>0</v>
      </c>
      <c r="E37" s="1603">
        <v>0</v>
      </c>
      <c r="F37" s="389">
        <f t="shared" si="1"/>
        <v>0</v>
      </c>
      <c r="G37" s="1643"/>
      <c r="H37" s="438"/>
      <c r="I37" s="1606">
        <v>0</v>
      </c>
    </row>
    <row r="38" spans="1:9" s="412" customFormat="1" ht="20.100000000000001" customHeight="1">
      <c r="A38" s="2223" t="s">
        <v>260</v>
      </c>
      <c r="B38" s="2224"/>
      <c r="C38" s="437" t="s">
        <v>157</v>
      </c>
      <c r="D38" s="1603">
        <v>0</v>
      </c>
      <c r="E38" s="1603">
        <v>0</v>
      </c>
      <c r="F38" s="389">
        <f>E38*D38</f>
        <v>0</v>
      </c>
      <c r="G38" s="1643"/>
      <c r="H38" s="438"/>
      <c r="I38" s="1606">
        <v>0</v>
      </c>
    </row>
    <row r="39" spans="1:9" s="412" customFormat="1" ht="20.100000000000001" customHeight="1" thickBot="1">
      <c r="A39" s="1994" t="s">
        <v>267</v>
      </c>
      <c r="B39" s="1995"/>
      <c r="C39" s="439"/>
      <c r="D39" s="439"/>
      <c r="E39" s="439"/>
      <c r="F39" s="393">
        <f>SUM(F32:F38)</f>
        <v>0</v>
      </c>
      <c r="G39" s="1644"/>
      <c r="H39" s="886" t="s">
        <v>1590</v>
      </c>
      <c r="I39" s="394">
        <f>SUM(I32:I38)</f>
        <v>0</v>
      </c>
    </row>
    <row r="40" spans="1:9" s="412" customFormat="1" ht="20.100000000000001" customHeight="1" thickTop="1">
      <c r="A40" s="1989" t="s">
        <v>931</v>
      </c>
      <c r="B40" s="1990"/>
      <c r="C40" s="435" t="s">
        <v>157</v>
      </c>
      <c r="D40" s="1602">
        <v>0</v>
      </c>
      <c r="E40" s="1602">
        <v>0</v>
      </c>
      <c r="F40" s="388">
        <f>E40*D40</f>
        <v>0</v>
      </c>
      <c r="G40" s="2221" t="s">
        <v>1591</v>
      </c>
      <c r="H40" s="2222"/>
      <c r="I40" s="447" t="s">
        <v>1199</v>
      </c>
    </row>
    <row r="41" spans="1:9" s="412" customFormat="1" ht="20.100000000000001" customHeight="1" thickBot="1">
      <c r="A41" s="1992" t="s">
        <v>174</v>
      </c>
      <c r="B41" s="1993"/>
      <c r="C41" s="440" t="s">
        <v>157</v>
      </c>
      <c r="D41" s="1604">
        <v>0</v>
      </c>
      <c r="E41" s="1604">
        <v>0</v>
      </c>
      <c r="F41" s="390">
        <f>E41*D41</f>
        <v>0</v>
      </c>
      <c r="G41" s="2219" t="s">
        <v>1592</v>
      </c>
      <c r="H41" s="2220"/>
      <c r="I41" s="448" t="s">
        <v>1199</v>
      </c>
    </row>
    <row r="42" spans="1:9" s="442" customFormat="1" ht="20.100000000000001" customHeight="1" thickTop="1" thickBot="1">
      <c r="A42" s="1869" t="s">
        <v>175</v>
      </c>
      <c r="B42" s="1870"/>
      <c r="C42" s="441"/>
      <c r="D42" s="441"/>
      <c r="E42" s="441"/>
      <c r="F42" s="395">
        <f>SUM(F39:F41)</f>
        <v>0</v>
      </c>
      <c r="G42" s="1646"/>
      <c r="H42" s="887" t="s">
        <v>1603</v>
      </c>
      <c r="I42" s="450">
        <f>I39</f>
        <v>0</v>
      </c>
    </row>
    <row r="43" spans="1:9" s="412" customFormat="1" ht="15.6">
      <c r="A43" s="443"/>
      <c r="C43" s="444"/>
      <c r="D43" s="444"/>
      <c r="E43" s="444"/>
      <c r="F43" s="535" t="s">
        <v>2287</v>
      </c>
      <c r="G43" s="535"/>
      <c r="H43" s="5"/>
      <c r="I43" s="535" t="s">
        <v>1593</v>
      </c>
    </row>
  </sheetData>
  <mergeCells count="47">
    <mergeCell ref="A33:B33"/>
    <mergeCell ref="A21:E21"/>
    <mergeCell ref="A27:E27"/>
    <mergeCell ref="A29:E29"/>
    <mergeCell ref="A31:B31"/>
    <mergeCell ref="A32:B32"/>
    <mergeCell ref="A4:B4"/>
    <mergeCell ref="C4:F4"/>
    <mergeCell ref="A5:B5"/>
    <mergeCell ref="C5:F5"/>
    <mergeCell ref="A6:B6"/>
    <mergeCell ref="C6:F6"/>
    <mergeCell ref="A40:B40"/>
    <mergeCell ref="A41:B41"/>
    <mergeCell ref="A42:B42"/>
    <mergeCell ref="A34:B34"/>
    <mergeCell ref="A35:B35"/>
    <mergeCell ref="A37:B37"/>
    <mergeCell ref="A38:B38"/>
    <mergeCell ref="A39:B39"/>
    <mergeCell ref="A36:B36"/>
    <mergeCell ref="G40:H40"/>
    <mergeCell ref="G41:H41"/>
    <mergeCell ref="G4:I4"/>
    <mergeCell ref="G5:I5"/>
    <mergeCell ref="G6:I6"/>
    <mergeCell ref="G9:I9"/>
    <mergeCell ref="G10:I10"/>
    <mergeCell ref="G11:I11"/>
    <mergeCell ref="G12:I12"/>
    <mergeCell ref="G13:I13"/>
    <mergeCell ref="G14:I14"/>
    <mergeCell ref="G15:I15"/>
    <mergeCell ref="G16:I16"/>
    <mergeCell ref="G17:I17"/>
    <mergeCell ref="G18:I18"/>
    <mergeCell ref="G19:I19"/>
    <mergeCell ref="G20:I20"/>
    <mergeCell ref="G21:I21"/>
    <mergeCell ref="G27:I27"/>
    <mergeCell ref="G29:I29"/>
    <mergeCell ref="G22:I22"/>
    <mergeCell ref="G23:I23"/>
    <mergeCell ref="G24:I24"/>
    <mergeCell ref="G25:I25"/>
    <mergeCell ref="G26:I26"/>
    <mergeCell ref="G28:I28"/>
  </mergeCells>
  <phoneticPr fontId="0" type="noConversion"/>
  <dataValidations disablePrompts="1" count="1">
    <dataValidation type="list" allowBlank="1" showInputMessage="1" showErrorMessage="1" sqref="H32:H38" xr:uid="{00000000-0002-0000-2700-000000000000}">
      <formula1>yesno</formula1>
    </dataValidation>
  </dataValidations>
  <printOptions horizontalCentered="1"/>
  <pageMargins left="0.5" right="0.5" top="0.86" bottom="0.74" header="0.5" footer="0.34"/>
  <pageSetup scale="58" orientation="landscape" r:id="rId1"/>
  <headerFooter alignWithMargins="0">
    <oddHeader>&amp;C&amp;"Arial,Bold"&amp;12&amp;UProject Activity 23: Lighting Analysis</oddHeader>
    <oddFooter>&amp;L&amp;F
&amp;A&amp;CPage &amp;P of &amp;N&amp;R&amp;D</oddFooter>
  </headerFooter>
  <rowBreaks count="1" manualBreakCount="1">
    <brk id="30" max="7" man="1"/>
  </rowBreaks>
  <ignoredErrors>
    <ignoredError sqref="F39" formula="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12">
    <pageSetUpPr autoPageBreaks="0" fitToPage="1"/>
  </sheetPr>
  <dimension ref="A1:I25"/>
  <sheetViews>
    <sheetView showRuler="0" view="pageBreakPreview" zoomScaleNormal="100" zoomScaleSheetLayoutView="100" workbookViewId="0"/>
  </sheetViews>
  <sheetFormatPr defaultColWidth="9.109375" defaultRowHeight="13.2"/>
  <cols>
    <col min="1" max="1" width="6.33203125" style="7" customWidth="1"/>
    <col min="2" max="2" width="50.6640625" style="7" customWidth="1"/>
    <col min="3" max="8" width="12.6640625" style="7" customWidth="1"/>
    <col min="9" max="9" width="100.6640625" style="7" customWidth="1"/>
    <col min="10" max="16384" width="9.109375" style="7"/>
  </cols>
  <sheetData>
    <row r="1" spans="1:9" s="880" customFormat="1" ht="20.100000000000001" customHeight="1">
      <c r="A1" s="683" t="s">
        <v>641</v>
      </c>
      <c r="B1" s="669"/>
      <c r="C1" s="669"/>
      <c r="D1" s="669"/>
      <c r="E1" s="669"/>
      <c r="F1" s="669"/>
      <c r="G1" s="669"/>
      <c r="H1" s="669"/>
      <c r="I1" s="1339" t="str">
        <f>'Project Information'!$B$3</f>
        <v>Enter project name &amp; description</v>
      </c>
    </row>
    <row r="2" spans="1:9" s="880" customFormat="1" ht="20.100000000000001" customHeight="1">
      <c r="A2" s="669"/>
      <c r="B2" s="669"/>
      <c r="C2" s="669"/>
      <c r="D2" s="669"/>
      <c r="E2" s="669"/>
      <c r="F2" s="669"/>
      <c r="G2" s="669"/>
      <c r="H2" s="669"/>
      <c r="I2" s="1339" t="str">
        <f>'Project Information'!$B$1</f>
        <v>999999-1-32-01</v>
      </c>
    </row>
    <row r="3" spans="1:9" s="361" customFormat="1" ht="14.4" thickBot="1">
      <c r="A3" s="636"/>
      <c r="B3" s="637"/>
      <c r="C3" s="638"/>
      <c r="D3" s="638"/>
      <c r="E3" s="638"/>
      <c r="F3" s="638"/>
      <c r="G3" s="638"/>
      <c r="H3" s="638"/>
    </row>
    <row r="4" spans="1:9" s="361" customFormat="1" ht="28.5" customHeight="1" thickBot="1">
      <c r="A4" s="1887" t="s">
        <v>1583</v>
      </c>
      <c r="B4" s="1888"/>
      <c r="C4" s="1889" t="s">
        <v>1584</v>
      </c>
      <c r="D4" s="1889"/>
      <c r="E4" s="1889"/>
      <c r="F4" s="1889"/>
      <c r="G4" s="1889"/>
      <c r="H4" s="1889"/>
      <c r="I4" s="846" t="s">
        <v>1585</v>
      </c>
    </row>
    <row r="5" spans="1:9" s="361" customFormat="1" ht="28.5" customHeight="1">
      <c r="A5" s="1890" t="s">
        <v>1587</v>
      </c>
      <c r="B5" s="1891"/>
      <c r="C5" s="1892"/>
      <c r="D5" s="1892"/>
      <c r="E5" s="1892"/>
      <c r="F5" s="1892"/>
      <c r="G5" s="1892"/>
      <c r="H5" s="1892"/>
      <c r="I5" s="893"/>
    </row>
    <row r="6" spans="1:9" s="361" customFormat="1" ht="28.5" customHeight="1" thickBot="1">
      <c r="A6" s="1893" t="s">
        <v>1586</v>
      </c>
      <c r="B6" s="1894"/>
      <c r="C6" s="1866"/>
      <c r="D6" s="1866"/>
      <c r="E6" s="1866"/>
      <c r="F6" s="1866"/>
      <c r="G6" s="1866"/>
      <c r="H6" s="1866"/>
      <c r="I6" s="892"/>
    </row>
    <row r="7" spans="1:9" s="361" customFormat="1" ht="15.6">
      <c r="A7" s="1373" t="s">
        <v>1620</v>
      </c>
      <c r="B7" s="414"/>
    </row>
    <row r="8" spans="1:9" s="361" customFormat="1" ht="15" customHeight="1" thickBot="1">
      <c r="A8" s="1373"/>
      <c r="B8" s="414"/>
    </row>
    <row r="9" spans="1:9" ht="48" customHeight="1">
      <c r="A9" s="488" t="s">
        <v>82</v>
      </c>
      <c r="B9" s="513" t="s">
        <v>211</v>
      </c>
      <c r="C9" s="839" t="s">
        <v>1621</v>
      </c>
      <c r="D9" s="839" t="s">
        <v>91</v>
      </c>
      <c r="E9" s="839" t="s">
        <v>48</v>
      </c>
      <c r="F9" s="839" t="s">
        <v>776</v>
      </c>
      <c r="G9" s="839" t="s">
        <v>185</v>
      </c>
      <c r="H9" s="839" t="s">
        <v>114</v>
      </c>
      <c r="I9" s="837" t="s">
        <v>184</v>
      </c>
    </row>
    <row r="10" spans="1:9" ht="30" customHeight="1">
      <c r="A10" s="416">
        <v>24.1</v>
      </c>
      <c r="B10" s="834" t="s">
        <v>100</v>
      </c>
      <c r="C10" s="834"/>
      <c r="D10" s="835" t="s">
        <v>111</v>
      </c>
      <c r="E10" s="1580">
        <v>0</v>
      </c>
      <c r="F10" s="1580">
        <v>0</v>
      </c>
      <c r="G10" s="351">
        <f>E10</f>
        <v>0</v>
      </c>
      <c r="H10" s="354">
        <f t="shared" ref="H10:H19" si="0">ROUND(E10*F10,0)</f>
        <v>0</v>
      </c>
      <c r="I10" s="862"/>
    </row>
    <row r="11" spans="1:9" ht="30" customHeight="1">
      <c r="A11" s="416">
        <v>24.2</v>
      </c>
      <c r="B11" s="834" t="s">
        <v>257</v>
      </c>
      <c r="C11" s="834"/>
      <c r="D11" s="835" t="s">
        <v>111</v>
      </c>
      <c r="E11" s="1580">
        <v>0</v>
      </c>
      <c r="F11" s="1580">
        <v>0</v>
      </c>
      <c r="G11" s="351">
        <f t="shared" ref="G11:G18" si="1">E11</f>
        <v>0</v>
      </c>
      <c r="H11" s="354">
        <f t="shared" si="0"/>
        <v>0</v>
      </c>
      <c r="I11" s="862"/>
    </row>
    <row r="12" spans="1:9" ht="30" customHeight="1">
      <c r="A12" s="416">
        <v>24.3</v>
      </c>
      <c r="B12" s="834" t="s">
        <v>1115</v>
      </c>
      <c r="C12" s="834"/>
      <c r="D12" s="835" t="s">
        <v>111</v>
      </c>
      <c r="E12" s="1580">
        <v>0</v>
      </c>
      <c r="F12" s="1580">
        <v>0</v>
      </c>
      <c r="G12" s="351">
        <f t="shared" si="1"/>
        <v>0</v>
      </c>
      <c r="H12" s="354">
        <f t="shared" si="0"/>
        <v>0</v>
      </c>
      <c r="I12" s="862"/>
    </row>
    <row r="13" spans="1:9" ht="30" customHeight="1">
      <c r="A13" s="416">
        <v>24.4</v>
      </c>
      <c r="B13" s="834" t="s">
        <v>27</v>
      </c>
      <c r="C13" s="834"/>
      <c r="D13" s="835" t="s">
        <v>111</v>
      </c>
      <c r="E13" s="1580">
        <v>0</v>
      </c>
      <c r="F13" s="1580">
        <v>0</v>
      </c>
      <c r="G13" s="351">
        <f t="shared" si="1"/>
        <v>0</v>
      </c>
      <c r="H13" s="354">
        <f t="shared" si="0"/>
        <v>0</v>
      </c>
      <c r="I13" s="862"/>
    </row>
    <row r="14" spans="1:9" ht="30" customHeight="1">
      <c r="A14" s="416">
        <v>24.5</v>
      </c>
      <c r="B14" s="834" t="s">
        <v>101</v>
      </c>
      <c r="C14" s="834"/>
      <c r="D14" s="835" t="s">
        <v>111</v>
      </c>
      <c r="E14" s="1580">
        <v>0</v>
      </c>
      <c r="F14" s="1580">
        <v>0</v>
      </c>
      <c r="G14" s="351">
        <f t="shared" si="1"/>
        <v>0</v>
      </c>
      <c r="H14" s="354">
        <f t="shared" si="0"/>
        <v>0</v>
      </c>
      <c r="I14" s="862"/>
    </row>
    <row r="15" spans="1:9" ht="30" customHeight="1">
      <c r="A15" s="416">
        <v>24.6</v>
      </c>
      <c r="B15" s="834" t="s">
        <v>103</v>
      </c>
      <c r="C15" s="834"/>
      <c r="D15" s="835" t="s">
        <v>111</v>
      </c>
      <c r="E15" s="1580">
        <v>0</v>
      </c>
      <c r="F15" s="1580">
        <v>0</v>
      </c>
      <c r="G15" s="351">
        <f t="shared" si="1"/>
        <v>0</v>
      </c>
      <c r="H15" s="354">
        <f t="shared" si="0"/>
        <v>0</v>
      </c>
      <c r="I15" s="862"/>
    </row>
    <row r="16" spans="1:9" ht="30" customHeight="1">
      <c r="A16" s="416">
        <v>24.7</v>
      </c>
      <c r="B16" s="834" t="s">
        <v>231</v>
      </c>
      <c r="C16" s="834"/>
      <c r="D16" s="835" t="s">
        <v>111</v>
      </c>
      <c r="E16" s="1580">
        <v>0</v>
      </c>
      <c r="F16" s="1580">
        <v>0</v>
      </c>
      <c r="G16" s="351">
        <f t="shared" si="1"/>
        <v>0</v>
      </c>
      <c r="H16" s="354">
        <f t="shared" si="0"/>
        <v>0</v>
      </c>
      <c r="I16" s="862"/>
    </row>
    <row r="17" spans="1:9" ht="30" customHeight="1">
      <c r="A17" s="416">
        <v>24.8</v>
      </c>
      <c r="B17" s="582" t="s">
        <v>2161</v>
      </c>
      <c r="C17" s="834"/>
      <c r="D17" s="835" t="s">
        <v>111</v>
      </c>
      <c r="E17" s="1580">
        <v>0</v>
      </c>
      <c r="F17" s="1580">
        <v>0</v>
      </c>
      <c r="G17" s="351">
        <f t="shared" si="1"/>
        <v>0</v>
      </c>
      <c r="H17" s="354">
        <f t="shared" si="0"/>
        <v>0</v>
      </c>
      <c r="I17" s="862"/>
    </row>
    <row r="18" spans="1:9" ht="30" customHeight="1">
      <c r="A18" s="416">
        <v>24.9</v>
      </c>
      <c r="B18" s="582" t="s">
        <v>2162</v>
      </c>
      <c r="C18" s="834"/>
      <c r="D18" s="835" t="s">
        <v>111</v>
      </c>
      <c r="E18" s="1580">
        <v>0</v>
      </c>
      <c r="F18" s="1580">
        <v>0</v>
      </c>
      <c r="G18" s="351">
        <f t="shared" si="1"/>
        <v>0</v>
      </c>
      <c r="H18" s="354">
        <f t="shared" si="0"/>
        <v>0</v>
      </c>
      <c r="I18" s="862"/>
    </row>
    <row r="19" spans="1:9" ht="30" customHeight="1">
      <c r="A19" s="889">
        <v>24.1</v>
      </c>
      <c r="B19" s="834" t="s">
        <v>112</v>
      </c>
      <c r="C19" s="834"/>
      <c r="D19" s="835" t="s">
        <v>89</v>
      </c>
      <c r="E19" s="835">
        <v>1</v>
      </c>
      <c r="F19" s="1580">
        <v>0</v>
      </c>
      <c r="G19" s="351"/>
      <c r="H19" s="354">
        <f t="shared" si="0"/>
        <v>0</v>
      </c>
      <c r="I19" s="862"/>
    </row>
    <row r="20" spans="1:9" ht="20.100000000000001" customHeight="1">
      <c r="A20" s="2155" t="s">
        <v>339</v>
      </c>
      <c r="B20" s="2156"/>
      <c r="C20" s="2156"/>
      <c r="D20" s="2156"/>
      <c r="E20" s="2156"/>
      <c r="F20" s="2156"/>
      <c r="G20" s="894">
        <f>SUM(G10:G19)</f>
        <v>0</v>
      </c>
      <c r="H20" s="391">
        <f>SUM(H10:H19)</f>
        <v>0</v>
      </c>
      <c r="I20" s="890"/>
    </row>
    <row r="21" spans="1:9" ht="30" customHeight="1">
      <c r="A21" s="889">
        <v>24.11</v>
      </c>
      <c r="B21" s="834" t="s">
        <v>340</v>
      </c>
      <c r="C21" s="834"/>
      <c r="D21" s="835" t="s">
        <v>89</v>
      </c>
      <c r="E21" s="835" t="s">
        <v>948</v>
      </c>
      <c r="F21" s="1608">
        <v>0</v>
      </c>
      <c r="G21" s="667"/>
      <c r="H21" s="354">
        <f>ROUND(F21*H20,0)</f>
        <v>0</v>
      </c>
      <c r="I21" s="862"/>
    </row>
    <row r="22" spans="1:9" ht="30" customHeight="1">
      <c r="A22" s="889">
        <v>24.12</v>
      </c>
      <c r="B22" s="834" t="s">
        <v>189</v>
      </c>
      <c r="C22" s="834"/>
      <c r="D22" s="835" t="s">
        <v>89</v>
      </c>
      <c r="E22" s="835" t="s">
        <v>948</v>
      </c>
      <c r="F22" s="1608">
        <v>0</v>
      </c>
      <c r="G22" s="667"/>
      <c r="H22" s="354">
        <f>ROUND(F22*H20,0)</f>
        <v>0</v>
      </c>
      <c r="I22" s="862"/>
    </row>
    <row r="23" spans="1:9" ht="20.100000000000001" customHeight="1" thickBot="1">
      <c r="A23" s="2227" t="s">
        <v>338</v>
      </c>
      <c r="B23" s="2228"/>
      <c r="C23" s="2228"/>
      <c r="D23" s="2228"/>
      <c r="E23" s="2228"/>
      <c r="F23" s="2228"/>
      <c r="G23" s="896">
        <f>SUM(G20)</f>
        <v>0</v>
      </c>
      <c r="H23" s="392">
        <f>SUM(H20:H22)</f>
        <v>0</v>
      </c>
      <c r="I23" s="991"/>
    </row>
    <row r="24" spans="1:9" ht="40.5" customHeight="1"/>
    <row r="25" spans="1:9" ht="40.5" customHeight="1"/>
  </sheetData>
  <mergeCells count="8">
    <mergeCell ref="A20:F20"/>
    <mergeCell ref="A23:F23"/>
    <mergeCell ref="A4:B4"/>
    <mergeCell ref="C4:H4"/>
    <mergeCell ref="A5:B5"/>
    <mergeCell ref="C5:H5"/>
    <mergeCell ref="A6:B6"/>
    <mergeCell ref="C6:H6"/>
  </mergeCells>
  <phoneticPr fontId="0" type="noConversion"/>
  <printOptions horizontalCentered="1"/>
  <pageMargins left="0.5" right="0.5" top="1" bottom="1" header="0.5" footer="0.34"/>
  <pageSetup scale="54" orientation="landscape" r:id="rId1"/>
  <headerFooter alignWithMargins="0">
    <oddHeader>&amp;C&amp;"Arial,Bold"&amp;14&amp;U&amp;A</oddHeader>
    <oddFooter>&amp;L&amp;F
&amp;A&amp;CPage &amp;P of &amp;N&amp;R&amp;D</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I60"/>
  <sheetViews>
    <sheetView zoomScaleNormal="100" zoomScaleSheetLayoutView="100" workbookViewId="0">
      <selection sqref="A1:G1"/>
    </sheetView>
  </sheetViews>
  <sheetFormatPr defaultColWidth="8.88671875" defaultRowHeight="13.2"/>
  <cols>
    <col min="1" max="1" width="22" style="233" customWidth="1"/>
    <col min="2" max="2" width="21.5546875" style="233" customWidth="1"/>
    <col min="3" max="3" width="12.109375" style="233" customWidth="1"/>
    <col min="4" max="4" width="15.33203125" style="233" customWidth="1"/>
    <col min="5" max="5" width="46.33203125" style="233" customWidth="1"/>
    <col min="6" max="6" width="5.6640625" style="233" customWidth="1"/>
    <col min="7" max="7" width="17.33203125" style="233" customWidth="1"/>
    <col min="8" max="16384" width="8.88671875" style="233"/>
  </cols>
  <sheetData>
    <row r="1" spans="1:9" ht="13.2" customHeight="1">
      <c r="A1" s="1907" t="s">
        <v>2116</v>
      </c>
      <c r="B1" s="1907"/>
      <c r="C1" s="1907"/>
      <c r="D1" s="1907"/>
      <c r="E1" s="1907"/>
      <c r="F1" s="1907"/>
      <c r="G1" s="1908"/>
    </row>
    <row r="2" spans="1:9">
      <c r="A2" s="1741"/>
      <c r="B2" s="1741"/>
      <c r="C2" s="1741"/>
      <c r="D2" s="1741"/>
      <c r="E2" s="1741"/>
      <c r="F2" s="1741"/>
    </row>
    <row r="3" spans="1:9" ht="65.25" customHeight="1">
      <c r="A3" s="1906" t="s">
        <v>1444</v>
      </c>
      <c r="B3" s="1906"/>
      <c r="C3" s="1906"/>
      <c r="D3" s="1906"/>
      <c r="E3" s="1906"/>
      <c r="F3" s="1906"/>
      <c r="G3" s="1924"/>
      <c r="H3" s="1499"/>
      <c r="I3" s="1499"/>
    </row>
    <row r="5" spans="1:9">
      <c r="A5" s="1925" t="s">
        <v>1428</v>
      </c>
      <c r="B5" s="1925"/>
      <c r="C5" s="1925"/>
      <c r="D5" s="1925"/>
      <c r="E5" s="1925"/>
      <c r="F5" s="1925"/>
      <c r="G5" s="1908"/>
    </row>
    <row r="7" spans="1:9">
      <c r="A7" s="233" t="s">
        <v>2117</v>
      </c>
      <c r="E7" s="238" t="s">
        <v>2118</v>
      </c>
      <c r="F7" s="238"/>
    </row>
    <row r="8" spans="1:9">
      <c r="A8" s="233" t="s">
        <v>1445</v>
      </c>
      <c r="E8" s="233" t="s">
        <v>1446</v>
      </c>
    </row>
    <row r="9" spans="1:9" s="1742" customFormat="1" ht="30" customHeight="1">
      <c r="A9" s="1742" t="s">
        <v>1447</v>
      </c>
      <c r="E9" s="1742" t="s">
        <v>2119</v>
      </c>
    </row>
    <row r="10" spans="1:9">
      <c r="A10" s="233" t="s">
        <v>1448</v>
      </c>
      <c r="E10" s="233" t="s">
        <v>1449</v>
      </c>
    </row>
    <row r="11" spans="1:9">
      <c r="A11" s="233" t="s">
        <v>1450</v>
      </c>
      <c r="E11" s="233" t="s">
        <v>2112</v>
      </c>
    </row>
    <row r="13" spans="1:9">
      <c r="A13" s="1925" t="s">
        <v>1429</v>
      </c>
      <c r="B13" s="1925"/>
      <c r="C13" s="1925"/>
      <c r="D13" s="1925"/>
      <c r="E13" s="1925"/>
      <c r="F13" s="1925"/>
      <c r="G13" s="1908"/>
    </row>
    <row r="15" spans="1:9">
      <c r="A15" s="233" t="s">
        <v>2120</v>
      </c>
      <c r="E15" s="238" t="s">
        <v>2121</v>
      </c>
      <c r="F15" s="238"/>
    </row>
    <row r="16" spans="1:9">
      <c r="A16" s="1744" t="s">
        <v>1451</v>
      </c>
      <c r="E16" s="233" t="s">
        <v>1452</v>
      </c>
    </row>
    <row r="17" spans="1:7" s="1742" customFormat="1" ht="26.4">
      <c r="A17" s="1741" t="s">
        <v>1453</v>
      </c>
      <c r="E17" s="1742" t="s">
        <v>2122</v>
      </c>
    </row>
    <row r="18" spans="1:7">
      <c r="A18" s="233" t="s">
        <v>1454</v>
      </c>
      <c r="E18" s="233" t="s">
        <v>1455</v>
      </c>
    </row>
    <row r="19" spans="1:7">
      <c r="A19" s="233" t="s">
        <v>1456</v>
      </c>
      <c r="E19" s="233" t="s">
        <v>2113</v>
      </c>
    </row>
    <row r="21" spans="1:7">
      <c r="A21" s="1925" t="s">
        <v>1440</v>
      </c>
      <c r="B21" s="1925"/>
      <c r="C21" s="1925"/>
      <c r="D21" s="1925"/>
      <c r="E21" s="1925"/>
      <c r="F21" s="1925"/>
      <c r="G21" s="1908"/>
    </row>
    <row r="23" spans="1:7">
      <c r="A23" s="233" t="s">
        <v>2123</v>
      </c>
      <c r="E23" s="238" t="s">
        <v>2124</v>
      </c>
      <c r="F23" s="238"/>
    </row>
    <row r="24" spans="1:7">
      <c r="A24" s="233" t="s">
        <v>1457</v>
      </c>
      <c r="E24" s="233" t="s">
        <v>1458</v>
      </c>
    </row>
    <row r="25" spans="1:7" s="1742" customFormat="1" ht="39.6">
      <c r="A25" s="1742" t="s">
        <v>1459</v>
      </c>
      <c r="E25" s="1742" t="s">
        <v>2125</v>
      </c>
    </row>
    <row r="26" spans="1:7">
      <c r="A26" s="233" t="s">
        <v>1460</v>
      </c>
      <c r="E26" s="233" t="s">
        <v>1461</v>
      </c>
    </row>
    <row r="27" spans="1:7">
      <c r="A27" s="233" t="s">
        <v>1462</v>
      </c>
      <c r="E27" s="233" t="s">
        <v>2114</v>
      </c>
    </row>
    <row r="29" spans="1:7" s="262" customFormat="1" ht="72.75" customHeight="1">
      <c r="A29" s="1906" t="s">
        <v>1463</v>
      </c>
      <c r="B29" s="1906"/>
      <c r="C29" s="1906"/>
      <c r="D29" s="1906"/>
      <c r="E29" s="1906"/>
      <c r="F29" s="1906"/>
      <c r="G29" s="1906"/>
    </row>
    <row r="31" spans="1:7" ht="13.2" customHeight="1">
      <c r="A31" s="1907" t="s">
        <v>2090</v>
      </c>
      <c r="B31" s="1907"/>
      <c r="C31" s="1907"/>
      <c r="D31" s="1907"/>
      <c r="E31" s="1907"/>
      <c r="F31" s="1907"/>
      <c r="G31" s="1908"/>
    </row>
    <row r="32" spans="1:7" ht="13.8" thickBot="1"/>
    <row r="33" spans="1:7">
      <c r="A33" s="1769" t="s">
        <v>1464</v>
      </c>
      <c r="B33" s="1770" t="s">
        <v>1465</v>
      </c>
      <c r="C33" s="1909" t="s">
        <v>1466</v>
      </c>
      <c r="D33" s="1910"/>
      <c r="E33" s="1771" t="s">
        <v>1467</v>
      </c>
      <c r="F33" s="1770" t="s">
        <v>1468</v>
      </c>
      <c r="G33" s="1771" t="s">
        <v>1469</v>
      </c>
    </row>
    <row r="34" spans="1:7" ht="13.2" customHeight="1">
      <c r="A34" s="1952" t="s">
        <v>1470</v>
      </c>
      <c r="B34" s="1503" t="s">
        <v>2126</v>
      </c>
      <c r="C34" s="1954" t="s">
        <v>2127</v>
      </c>
      <c r="D34" s="2239"/>
      <c r="E34" s="1737" t="s">
        <v>2128</v>
      </c>
      <c r="F34" s="1956"/>
      <c r="G34" s="1895"/>
    </row>
    <row r="35" spans="1:7" ht="13.8">
      <c r="A35" s="1912"/>
      <c r="B35" s="1505" t="s">
        <v>1471</v>
      </c>
      <c r="C35" s="1897" t="s">
        <v>1472</v>
      </c>
      <c r="D35" s="1898"/>
      <c r="E35" s="1738" t="s">
        <v>1473</v>
      </c>
      <c r="F35" s="1940"/>
      <c r="G35" s="1942"/>
    </row>
    <row r="36" spans="1:7">
      <c r="A36" s="1915" t="s">
        <v>1474</v>
      </c>
      <c r="B36" s="1507" t="s">
        <v>1475</v>
      </c>
      <c r="C36" s="1917" t="s">
        <v>1476</v>
      </c>
      <c r="D36" s="1918"/>
      <c r="E36" s="1508" t="s">
        <v>1477</v>
      </c>
      <c r="F36" s="1937"/>
      <c r="G36" s="1943"/>
    </row>
    <row r="37" spans="1:7" ht="13.8">
      <c r="A37" s="1916"/>
      <c r="B37" s="1509" t="s">
        <v>1471</v>
      </c>
      <c r="C37" s="1919" t="s">
        <v>1472</v>
      </c>
      <c r="D37" s="1920"/>
      <c r="E37" s="1739" t="s">
        <v>1473</v>
      </c>
      <c r="F37" s="1938"/>
      <c r="G37" s="1944"/>
    </row>
    <row r="38" spans="1:7">
      <c r="A38" s="1921" t="s">
        <v>1478</v>
      </c>
      <c r="B38" s="1511" t="s">
        <v>1479</v>
      </c>
      <c r="C38" s="1922" t="s">
        <v>1480</v>
      </c>
      <c r="D38" s="1923"/>
      <c r="E38" s="1740" t="s">
        <v>1481</v>
      </c>
      <c r="F38" s="1933"/>
      <c r="G38" s="1945"/>
    </row>
    <row r="39" spans="1:7" s="1744" customFormat="1" ht="13.8">
      <c r="A39" s="1912"/>
      <c r="B39" s="1505" t="s">
        <v>1471</v>
      </c>
      <c r="C39" s="1897" t="s">
        <v>1472</v>
      </c>
      <c r="D39" s="1898"/>
      <c r="E39" s="1738" t="s">
        <v>1473</v>
      </c>
      <c r="F39" s="1940"/>
      <c r="G39" s="1942"/>
    </row>
    <row r="40" spans="1:7" s="1744" customFormat="1">
      <c r="A40" s="1915" t="s">
        <v>1482</v>
      </c>
      <c r="B40" s="1507" t="s">
        <v>1483</v>
      </c>
      <c r="C40" s="1917" t="s">
        <v>1484</v>
      </c>
      <c r="D40" s="1918"/>
      <c r="E40" s="1508" t="s">
        <v>1485</v>
      </c>
      <c r="F40" s="1937"/>
      <c r="G40" s="1943"/>
    </row>
    <row r="41" spans="1:7" s="1744" customFormat="1" ht="13.8">
      <c r="A41" s="1916"/>
      <c r="B41" s="1509" t="s">
        <v>1471</v>
      </c>
      <c r="C41" s="1919" t="s">
        <v>1472</v>
      </c>
      <c r="D41" s="1920"/>
      <c r="E41" s="1739" t="s">
        <v>1473</v>
      </c>
      <c r="F41" s="1938"/>
      <c r="G41" s="1944"/>
    </row>
    <row r="42" spans="1:7" s="1744" customFormat="1">
      <c r="A42" s="1921" t="s">
        <v>1486</v>
      </c>
      <c r="B42" s="1503" t="s">
        <v>1487</v>
      </c>
      <c r="C42" s="1922" t="s">
        <v>1488</v>
      </c>
      <c r="D42" s="1923"/>
      <c r="E42" s="1737" t="s">
        <v>1489</v>
      </c>
      <c r="F42" s="1933"/>
      <c r="G42" s="1945"/>
    </row>
    <row r="43" spans="1:7" s="1744" customFormat="1" ht="13.8">
      <c r="A43" s="1912"/>
      <c r="B43" s="1505" t="s">
        <v>1471</v>
      </c>
      <c r="C43" s="1897" t="s">
        <v>1472</v>
      </c>
      <c r="D43" s="1898"/>
      <c r="E43" s="1738" t="s">
        <v>1473</v>
      </c>
      <c r="F43" s="1940"/>
      <c r="G43" s="1942"/>
    </row>
    <row r="44" spans="1:7" s="1744" customFormat="1">
      <c r="A44" s="1915" t="s">
        <v>1119</v>
      </c>
      <c r="B44" s="1515" t="s">
        <v>2129</v>
      </c>
      <c r="C44" s="1926" t="s">
        <v>2130</v>
      </c>
      <c r="D44" s="1927"/>
      <c r="E44" s="1516" t="s">
        <v>2131</v>
      </c>
      <c r="F44" s="1937"/>
      <c r="G44" s="1943"/>
    </row>
    <row r="45" spans="1:7" s="1744" customFormat="1" ht="13.8">
      <c r="A45" s="1916"/>
      <c r="B45" s="1509" t="s">
        <v>1471</v>
      </c>
      <c r="C45" s="1919" t="s">
        <v>1472</v>
      </c>
      <c r="D45" s="1920"/>
      <c r="E45" s="1739" t="s">
        <v>1473</v>
      </c>
      <c r="F45" s="1938"/>
      <c r="G45" s="1944"/>
    </row>
    <row r="46" spans="1:7" s="1744" customFormat="1" ht="13.2" customHeight="1">
      <c r="A46" s="1921" t="s">
        <v>1490</v>
      </c>
      <c r="B46" s="1511" t="s">
        <v>1491</v>
      </c>
      <c r="C46" s="1922" t="s">
        <v>1492</v>
      </c>
      <c r="D46" s="1923"/>
      <c r="E46" s="1740" t="s">
        <v>1493</v>
      </c>
      <c r="F46" s="1933"/>
      <c r="G46" s="1945"/>
    </row>
    <row r="47" spans="1:7" s="1744" customFormat="1" ht="13.8">
      <c r="A47" s="1912"/>
      <c r="B47" s="1505" t="s">
        <v>1471</v>
      </c>
      <c r="C47" s="1897" t="s">
        <v>1472</v>
      </c>
      <c r="D47" s="1898"/>
      <c r="E47" s="1738" t="s">
        <v>1473</v>
      </c>
      <c r="F47" s="1940"/>
      <c r="G47" s="1942"/>
    </row>
    <row r="48" spans="1:7" s="1744" customFormat="1" ht="35.4" customHeight="1">
      <c r="A48" s="1915" t="s">
        <v>1494</v>
      </c>
      <c r="B48" s="1725" t="s">
        <v>2132</v>
      </c>
      <c r="C48" s="2237" t="s">
        <v>2133</v>
      </c>
      <c r="D48" s="2238"/>
      <c r="E48" s="1726" t="s">
        <v>2115</v>
      </c>
      <c r="F48" s="1937"/>
      <c r="G48" s="1943"/>
    </row>
    <row r="49" spans="1:7" s="1744" customFormat="1" ht="16.2" customHeight="1">
      <c r="A49" s="1916"/>
      <c r="B49" s="1509" t="s">
        <v>1471</v>
      </c>
      <c r="C49" s="1919" t="s">
        <v>1472</v>
      </c>
      <c r="D49" s="1920"/>
      <c r="E49" s="1739" t="s">
        <v>1473</v>
      </c>
      <c r="F49" s="1938"/>
      <c r="G49" s="1944"/>
    </row>
    <row r="50" spans="1:7" s="1744" customFormat="1">
      <c r="A50" s="1921" t="s">
        <v>1495</v>
      </c>
      <c r="B50" s="1511" t="s">
        <v>1496</v>
      </c>
      <c r="C50" s="1922" t="s">
        <v>1497</v>
      </c>
      <c r="D50" s="1923"/>
      <c r="E50" s="1740" t="s">
        <v>1498</v>
      </c>
      <c r="F50" s="1933"/>
      <c r="G50" s="1945"/>
    </row>
    <row r="51" spans="1:7" s="1744" customFormat="1" ht="13.8">
      <c r="A51" s="1912"/>
      <c r="B51" s="1505" t="s">
        <v>1471</v>
      </c>
      <c r="C51" s="1897" t="s">
        <v>1472</v>
      </c>
      <c r="D51" s="1898"/>
      <c r="E51" s="1738" t="s">
        <v>1473</v>
      </c>
      <c r="F51" s="1940"/>
      <c r="G51" s="1942"/>
    </row>
    <row r="52" spans="1:7" s="1744" customFormat="1" ht="20.399999999999999" customHeight="1">
      <c r="A52" s="1915" t="s">
        <v>2241</v>
      </c>
      <c r="B52" s="1745" t="s">
        <v>2071</v>
      </c>
      <c r="C52" s="2235" t="s">
        <v>2072</v>
      </c>
      <c r="D52" s="2236"/>
      <c r="E52" s="1746" t="s">
        <v>2073</v>
      </c>
      <c r="F52" s="1937"/>
      <c r="G52" s="1943"/>
    </row>
    <row r="53" spans="1:7" s="1744" customFormat="1" ht="13.8">
      <c r="A53" s="1916"/>
      <c r="B53" s="1518" t="s">
        <v>1471</v>
      </c>
      <c r="C53" s="1919" t="s">
        <v>1472</v>
      </c>
      <c r="D53" s="1920"/>
      <c r="E53" s="1743" t="s">
        <v>1473</v>
      </c>
      <c r="F53" s="1938"/>
      <c r="G53" s="1944"/>
    </row>
    <row r="54" spans="1:7" s="1520" customFormat="1" ht="10.199999999999999">
      <c r="A54" s="2229" t="s">
        <v>1500</v>
      </c>
      <c r="B54" s="2230"/>
      <c r="C54" s="2230"/>
      <c r="D54" s="2230"/>
      <c r="E54" s="2230"/>
      <c r="F54" s="2233">
        <f>SUM(F34:F53)</f>
        <v>0</v>
      </c>
      <c r="G54" s="1519"/>
    </row>
    <row r="55" spans="1:7" s="1744" customFormat="1" ht="13.8" thickBot="1">
      <c r="A55" s="2231"/>
      <c r="B55" s="2232"/>
      <c r="C55" s="2232"/>
      <c r="D55" s="2232"/>
      <c r="E55" s="2232"/>
      <c r="F55" s="2234"/>
      <c r="G55" s="1747"/>
    </row>
    <row r="56" spans="1:7" s="1744" customFormat="1"/>
    <row r="57" spans="1:7" s="1744" customFormat="1">
      <c r="F57" s="1521" t="s">
        <v>1501</v>
      </c>
      <c r="G57" s="1748"/>
    </row>
    <row r="58" spans="1:7" s="1744" customFormat="1">
      <c r="F58" s="1520" t="s">
        <v>1502</v>
      </c>
    </row>
    <row r="59" spans="1:7" s="1744" customFormat="1">
      <c r="F59" s="1520" t="s">
        <v>1503</v>
      </c>
    </row>
    <row r="60" spans="1:7" s="1744" customFormat="1">
      <c r="F60" s="1523" t="s">
        <v>1504</v>
      </c>
    </row>
  </sheetData>
  <mergeCells count="60">
    <mergeCell ref="F48:F49"/>
    <mergeCell ref="G48:G49"/>
    <mergeCell ref="F50:F51"/>
    <mergeCell ref="G50:G51"/>
    <mergeCell ref="F52:F53"/>
    <mergeCell ref="G52:G53"/>
    <mergeCell ref="F42:F43"/>
    <mergeCell ref="G42:G43"/>
    <mergeCell ref="F44:F45"/>
    <mergeCell ref="G44:G45"/>
    <mergeCell ref="F46:F47"/>
    <mergeCell ref="G46:G47"/>
    <mergeCell ref="F36:F37"/>
    <mergeCell ref="G36:G37"/>
    <mergeCell ref="F38:F39"/>
    <mergeCell ref="G38:G39"/>
    <mergeCell ref="F40:F41"/>
    <mergeCell ref="G40:G41"/>
    <mergeCell ref="A36:A37"/>
    <mergeCell ref="C36:D36"/>
    <mergeCell ref="C37:D37"/>
    <mergeCell ref="A1:G1"/>
    <mergeCell ref="A3:G3"/>
    <mergeCell ref="A5:G5"/>
    <mergeCell ref="A13:G13"/>
    <mergeCell ref="A21:G21"/>
    <mergeCell ref="A29:G29"/>
    <mergeCell ref="A31:G31"/>
    <mergeCell ref="C33:D33"/>
    <mergeCell ref="A34:A35"/>
    <mergeCell ref="C34:D34"/>
    <mergeCell ref="C35:D35"/>
    <mergeCell ref="F34:F35"/>
    <mergeCell ref="G34:G35"/>
    <mergeCell ref="A38:A39"/>
    <mergeCell ref="C38:D38"/>
    <mergeCell ref="C39:D39"/>
    <mergeCell ref="A40:A41"/>
    <mergeCell ref="C40:D40"/>
    <mergeCell ref="C41:D41"/>
    <mergeCell ref="A42:A43"/>
    <mergeCell ref="C42:D42"/>
    <mergeCell ref="C43:D43"/>
    <mergeCell ref="A44:A45"/>
    <mergeCell ref="C44:D44"/>
    <mergeCell ref="C45:D45"/>
    <mergeCell ref="A46:A47"/>
    <mergeCell ref="C46:D46"/>
    <mergeCell ref="C47:D47"/>
    <mergeCell ref="A48:A49"/>
    <mergeCell ref="C48:D48"/>
    <mergeCell ref="C49:D49"/>
    <mergeCell ref="A54:E55"/>
    <mergeCell ref="F54:F55"/>
    <mergeCell ref="A50:A51"/>
    <mergeCell ref="C50:D50"/>
    <mergeCell ref="C51:D51"/>
    <mergeCell ref="A52:A53"/>
    <mergeCell ref="C52:D52"/>
    <mergeCell ref="C53:D53"/>
  </mergeCells>
  <pageMargins left="0.5" right="0.5" top="1" bottom="1" header="0.5" footer="0.34"/>
  <pageSetup orientation="landscape" r:id="rId1"/>
  <headerFooter alignWithMargins="0">
    <oddHeader>&amp;C&amp;"Arial,Bold"&amp;14&amp;U&amp;A</oddHeader>
    <oddFooter>&amp;L&amp;F
&amp;A&amp;CPage &amp;P of &amp;N&amp;R&amp;D</oddFooter>
  </headerFooter>
  <rowBreaks count="1" manualBreakCount="1">
    <brk id="28" max="6"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I70"/>
  <sheetViews>
    <sheetView view="pageBreakPreview" zoomScaleNormal="100" zoomScaleSheetLayoutView="100" workbookViewId="0"/>
  </sheetViews>
  <sheetFormatPr defaultColWidth="9.109375" defaultRowHeight="13.2"/>
  <cols>
    <col min="1" max="1" width="7.5546875" style="6" customWidth="1"/>
    <col min="2" max="2" width="50.6640625" style="6" customWidth="1"/>
    <col min="3" max="3" width="12.6640625" style="629" customWidth="1"/>
    <col min="4" max="6" width="12.6640625" style="6" customWidth="1"/>
    <col min="7" max="7" width="56.109375" style="6" customWidth="1"/>
    <col min="8" max="8" width="21.33203125" style="6" customWidth="1"/>
    <col min="9" max="9" width="12.6640625" style="6" customWidth="1"/>
    <col min="10" max="16384" width="9.109375" style="6"/>
  </cols>
  <sheetData>
    <row r="1" spans="1:9" s="669" customFormat="1" ht="20.100000000000001" customHeight="1">
      <c r="A1" s="571" t="s">
        <v>641</v>
      </c>
      <c r="C1" s="1732"/>
      <c r="G1" s="1636"/>
      <c r="I1" s="1339" t="str">
        <f>'Project Information'!$B$3</f>
        <v>Enter project name &amp; description</v>
      </c>
    </row>
    <row r="2" spans="1:9" s="669" customFormat="1" ht="20.100000000000001" customHeight="1">
      <c r="C2" s="1732"/>
      <c r="G2" s="1636"/>
      <c r="I2" s="1339" t="str">
        <f>'Project Information'!$B$1</f>
        <v>999999-1-32-01</v>
      </c>
    </row>
    <row r="3" spans="1:9" s="361" customFormat="1" ht="14.4" thickBot="1">
      <c r="A3" s="472"/>
      <c r="B3" s="473"/>
      <c r="C3" s="474"/>
      <c r="D3" s="474"/>
      <c r="E3" s="474"/>
      <c r="F3" s="474"/>
      <c r="G3" s="474"/>
      <c r="H3" s="474"/>
      <c r="I3" s="474"/>
    </row>
    <row r="4" spans="1:9" s="361" customFormat="1" ht="28.5" customHeight="1" thickBot="1">
      <c r="A4" s="1887" t="s">
        <v>1583</v>
      </c>
      <c r="B4" s="1888"/>
      <c r="C4" s="1889" t="s">
        <v>1584</v>
      </c>
      <c r="D4" s="1889"/>
      <c r="E4" s="1889"/>
      <c r="F4" s="1889"/>
      <c r="G4" s="2008" t="s">
        <v>1585</v>
      </c>
      <c r="H4" s="2009"/>
      <c r="I4" s="2010"/>
    </row>
    <row r="5" spans="1:9" s="361" customFormat="1" ht="28.5" customHeight="1">
      <c r="A5" s="1890" t="s">
        <v>1587</v>
      </c>
      <c r="B5" s="1891"/>
      <c r="C5" s="1892"/>
      <c r="D5" s="1892"/>
      <c r="E5" s="1892"/>
      <c r="F5" s="1892"/>
      <c r="G5" s="2011"/>
      <c r="H5" s="2012"/>
      <c r="I5" s="2013"/>
    </row>
    <row r="6" spans="1:9" s="361" customFormat="1" ht="28.5" customHeight="1" thickBot="1">
      <c r="A6" s="1893" t="s">
        <v>1586</v>
      </c>
      <c r="B6" s="1894"/>
      <c r="C6" s="1866"/>
      <c r="D6" s="1866"/>
      <c r="E6" s="1866"/>
      <c r="F6" s="1866"/>
      <c r="G6" s="2014"/>
      <c r="H6" s="2015"/>
      <c r="I6" s="2016"/>
    </row>
    <row r="7" spans="1:9" s="361" customFormat="1" ht="15.6">
      <c r="A7" s="1373" t="s">
        <v>1620</v>
      </c>
      <c r="B7" s="414"/>
    </row>
    <row r="8" spans="1:9" s="361" customFormat="1" ht="15" customHeight="1" thickBot="1">
      <c r="A8" s="1373"/>
      <c r="B8" s="414"/>
    </row>
    <row r="9" spans="1:9" ht="48" customHeight="1">
      <c r="A9" s="1358" t="s">
        <v>82</v>
      </c>
      <c r="B9" s="1355" t="s">
        <v>211</v>
      </c>
      <c r="C9" s="1735" t="s">
        <v>91</v>
      </c>
      <c r="D9" s="1355" t="s">
        <v>48</v>
      </c>
      <c r="E9" s="1355" t="s">
        <v>49</v>
      </c>
      <c r="F9" s="1355" t="s">
        <v>114</v>
      </c>
      <c r="G9" s="2017" t="s">
        <v>184</v>
      </c>
      <c r="H9" s="2018"/>
      <c r="I9" s="2019"/>
    </row>
    <row r="10" spans="1:9" ht="30" customHeight="1">
      <c r="A10" s="642">
        <v>25.1</v>
      </c>
      <c r="B10" s="1344" t="s">
        <v>748</v>
      </c>
      <c r="C10" s="667" t="s">
        <v>89</v>
      </c>
      <c r="D10" s="667">
        <v>1</v>
      </c>
      <c r="E10" s="1611">
        <v>0</v>
      </c>
      <c r="F10" s="995">
        <f>ROUND(D10*E10,0)</f>
        <v>0</v>
      </c>
      <c r="G10" s="2241"/>
      <c r="H10" s="2097"/>
      <c r="I10" s="2098"/>
    </row>
    <row r="11" spans="1:9" ht="30" customHeight="1">
      <c r="A11" s="642">
        <v>25.2</v>
      </c>
      <c r="B11" s="2240" t="s">
        <v>749</v>
      </c>
      <c r="C11" s="2097"/>
      <c r="D11" s="2097"/>
      <c r="E11" s="2097"/>
      <c r="F11" s="2097"/>
      <c r="G11" s="2097"/>
      <c r="H11" s="2097"/>
      <c r="I11" s="2098"/>
    </row>
    <row r="12" spans="1:9" ht="30" customHeight="1">
      <c r="A12" s="642" t="s">
        <v>2031</v>
      </c>
      <c r="B12" s="1713" t="s">
        <v>2035</v>
      </c>
      <c r="C12" s="667" t="s">
        <v>89</v>
      </c>
      <c r="D12" s="667">
        <v>1</v>
      </c>
      <c r="E12" s="1611">
        <v>0</v>
      </c>
      <c r="F12" s="995">
        <f t="shared" ref="F12:F16" si="0">ROUND(D12*E12,0)</f>
        <v>0</v>
      </c>
      <c r="G12" s="1716"/>
      <c r="H12" s="1714"/>
      <c r="I12" s="1715"/>
    </row>
    <row r="13" spans="1:9" ht="30" customHeight="1">
      <c r="A13" s="642" t="s">
        <v>2032</v>
      </c>
      <c r="B13" s="1713" t="s">
        <v>2027</v>
      </c>
      <c r="C13" s="667" t="s">
        <v>89</v>
      </c>
      <c r="D13" s="667">
        <v>1</v>
      </c>
      <c r="E13" s="1611">
        <v>0</v>
      </c>
      <c r="F13" s="995">
        <f t="shared" si="0"/>
        <v>0</v>
      </c>
      <c r="G13" s="1716"/>
      <c r="H13" s="1714"/>
      <c r="I13" s="1715"/>
    </row>
    <row r="14" spans="1:9" ht="30" customHeight="1">
      <c r="A14" s="642" t="s">
        <v>2100</v>
      </c>
      <c r="B14" s="2240" t="s">
        <v>2101</v>
      </c>
      <c r="C14" s="2097"/>
      <c r="D14" s="2097"/>
      <c r="E14" s="2097"/>
      <c r="F14" s="2097"/>
      <c r="G14" s="2097"/>
      <c r="H14" s="2097"/>
      <c r="I14" s="2098"/>
    </row>
    <row r="15" spans="1:9" ht="30" customHeight="1">
      <c r="A15" s="642" t="s">
        <v>2033</v>
      </c>
      <c r="B15" s="1713" t="s">
        <v>2036</v>
      </c>
      <c r="C15" s="667" t="s">
        <v>2098</v>
      </c>
      <c r="D15" s="1611">
        <v>0</v>
      </c>
      <c r="E15" s="1611">
        <v>0</v>
      </c>
      <c r="F15" s="995">
        <f t="shared" si="0"/>
        <v>0</v>
      </c>
      <c r="G15" s="1716"/>
      <c r="H15" s="1714"/>
      <c r="I15" s="1715"/>
    </row>
    <row r="16" spans="1:9" ht="30" customHeight="1">
      <c r="A16" s="642" t="s">
        <v>2034</v>
      </c>
      <c r="B16" s="1713" t="s">
        <v>2037</v>
      </c>
      <c r="C16" s="667" t="s">
        <v>2099</v>
      </c>
      <c r="D16" s="1611">
        <v>0</v>
      </c>
      <c r="E16" s="1611">
        <v>0</v>
      </c>
      <c r="F16" s="995">
        <f t="shared" si="0"/>
        <v>0</v>
      </c>
      <c r="G16" s="1716"/>
      <c r="H16" s="1714"/>
      <c r="I16" s="1715"/>
    </row>
    <row r="17" spans="1:9" ht="30" customHeight="1">
      <c r="A17" s="642">
        <v>25.3</v>
      </c>
      <c r="B17" s="2240" t="s">
        <v>750</v>
      </c>
      <c r="C17" s="2097"/>
      <c r="D17" s="2097"/>
      <c r="E17" s="2097"/>
      <c r="F17" s="2097"/>
      <c r="G17" s="2097"/>
      <c r="H17" s="2097"/>
      <c r="I17" s="2098"/>
    </row>
    <row r="18" spans="1:9" ht="30" customHeight="1">
      <c r="A18" s="642" t="s">
        <v>2020</v>
      </c>
      <c r="B18" s="2240" t="s">
        <v>2026</v>
      </c>
      <c r="C18" s="2097"/>
      <c r="D18" s="2097"/>
      <c r="E18" s="2097"/>
      <c r="F18" s="2097"/>
      <c r="G18" s="2097"/>
      <c r="H18" s="2097"/>
      <c r="I18" s="2098"/>
    </row>
    <row r="19" spans="1:9" ht="30" customHeight="1">
      <c r="A19" s="642" t="s">
        <v>2022</v>
      </c>
      <c r="B19" s="1713" t="s">
        <v>960</v>
      </c>
      <c r="C19" s="1416" t="s">
        <v>89</v>
      </c>
      <c r="D19" s="667">
        <v>1</v>
      </c>
      <c r="E19" s="1611">
        <v>0</v>
      </c>
      <c r="F19" s="995">
        <f t="shared" ref="F19:F22" si="1">ROUND(D19*E19,0)</f>
        <v>0</v>
      </c>
      <c r="G19" s="1716"/>
      <c r="H19" s="1714"/>
      <c r="I19" s="1715"/>
    </row>
    <row r="20" spans="1:9" ht="30" customHeight="1">
      <c r="A20" s="642" t="s">
        <v>2023</v>
      </c>
      <c r="B20" s="1713" t="s">
        <v>2028</v>
      </c>
      <c r="C20" s="1416" t="s">
        <v>2098</v>
      </c>
      <c r="D20" s="1611">
        <v>0</v>
      </c>
      <c r="E20" s="1611">
        <v>0</v>
      </c>
      <c r="F20" s="995">
        <f t="shared" si="1"/>
        <v>0</v>
      </c>
      <c r="G20" s="1716"/>
      <c r="H20" s="1714"/>
      <c r="I20" s="1715"/>
    </row>
    <row r="21" spans="1:9" ht="30" customHeight="1">
      <c r="A21" s="642" t="s">
        <v>2024</v>
      </c>
      <c r="B21" s="1713" t="s">
        <v>2029</v>
      </c>
      <c r="C21" s="1416" t="s">
        <v>157</v>
      </c>
      <c r="D21" s="1611">
        <v>0</v>
      </c>
      <c r="E21" s="1611">
        <v>0</v>
      </c>
      <c r="F21" s="995">
        <f t="shared" si="1"/>
        <v>0</v>
      </c>
      <c r="G21" s="1716"/>
      <c r="H21" s="1714"/>
      <c r="I21" s="1715"/>
    </row>
    <row r="22" spans="1:9" ht="30" customHeight="1">
      <c r="A22" s="642" t="s">
        <v>2025</v>
      </c>
      <c r="B22" s="1713" t="s">
        <v>2030</v>
      </c>
      <c r="C22" s="1416" t="s">
        <v>157</v>
      </c>
      <c r="D22" s="1611">
        <v>0</v>
      </c>
      <c r="E22" s="1611">
        <v>0</v>
      </c>
      <c r="F22" s="995">
        <f t="shared" si="1"/>
        <v>0</v>
      </c>
      <c r="G22" s="1716"/>
      <c r="H22" s="1714"/>
      <c r="I22" s="1715"/>
    </row>
    <row r="23" spans="1:9" ht="30" customHeight="1">
      <c r="A23" s="642" t="s">
        <v>2021</v>
      </c>
      <c r="B23" s="2240" t="s">
        <v>2038</v>
      </c>
      <c r="C23" s="2097"/>
      <c r="D23" s="2097"/>
      <c r="E23" s="2097"/>
      <c r="F23" s="2097"/>
      <c r="G23" s="2097"/>
      <c r="H23" s="2097"/>
      <c r="I23" s="2098"/>
    </row>
    <row r="24" spans="1:9" ht="30" customHeight="1">
      <c r="A24" s="642" t="s">
        <v>2039</v>
      </c>
      <c r="B24" s="1713" t="s">
        <v>2043</v>
      </c>
      <c r="C24" s="1416" t="s">
        <v>89</v>
      </c>
      <c r="D24" s="667">
        <v>1</v>
      </c>
      <c r="E24" s="1611">
        <v>0</v>
      </c>
      <c r="F24" s="995">
        <f t="shared" ref="F24:F27" si="2">ROUND(D24*E24,0)</f>
        <v>0</v>
      </c>
      <c r="G24" s="1716"/>
      <c r="H24" s="1714"/>
      <c r="I24" s="1715"/>
    </row>
    <row r="25" spans="1:9" ht="30" customHeight="1">
      <c r="A25" s="642" t="s">
        <v>2040</v>
      </c>
      <c r="B25" s="1713" t="s">
        <v>2028</v>
      </c>
      <c r="C25" s="1416" t="s">
        <v>2098</v>
      </c>
      <c r="D25" s="1611">
        <v>0</v>
      </c>
      <c r="E25" s="1611">
        <v>0</v>
      </c>
      <c r="F25" s="995">
        <f t="shared" si="2"/>
        <v>0</v>
      </c>
      <c r="G25" s="1716"/>
      <c r="H25" s="1714"/>
      <c r="I25" s="1715"/>
    </row>
    <row r="26" spans="1:9" ht="30" customHeight="1">
      <c r="A26" s="642" t="s">
        <v>2041</v>
      </c>
      <c r="B26" s="1713" t="s">
        <v>2029</v>
      </c>
      <c r="C26" s="1416" t="s">
        <v>157</v>
      </c>
      <c r="D26" s="1611">
        <v>0</v>
      </c>
      <c r="E26" s="1611">
        <v>0</v>
      </c>
      <c r="F26" s="995">
        <f t="shared" si="2"/>
        <v>0</v>
      </c>
      <c r="G26" s="1716"/>
      <c r="H26" s="1714"/>
      <c r="I26" s="1715"/>
    </row>
    <row r="27" spans="1:9" ht="30" customHeight="1">
      <c r="A27" s="642" t="s">
        <v>2042</v>
      </c>
      <c r="B27" s="1713" t="s">
        <v>2030</v>
      </c>
      <c r="C27" s="1416" t="s">
        <v>157</v>
      </c>
      <c r="D27" s="1611">
        <v>0</v>
      </c>
      <c r="E27" s="1611">
        <v>0</v>
      </c>
      <c r="F27" s="995">
        <f t="shared" si="2"/>
        <v>0</v>
      </c>
      <c r="G27" s="1716"/>
      <c r="H27" s="1714"/>
      <c r="I27" s="1715"/>
    </row>
    <row r="28" spans="1:9" ht="30" customHeight="1">
      <c r="A28" s="642">
        <v>25.4</v>
      </c>
      <c r="B28" s="2240" t="s">
        <v>751</v>
      </c>
      <c r="C28" s="2097"/>
      <c r="D28" s="2097"/>
      <c r="E28" s="2097"/>
      <c r="F28" s="2097"/>
      <c r="G28" s="2097"/>
      <c r="H28" s="2097"/>
      <c r="I28" s="2098"/>
    </row>
    <row r="29" spans="1:9" ht="30" customHeight="1">
      <c r="A29" s="642" t="s">
        <v>2044</v>
      </c>
      <c r="B29" s="2240" t="s">
        <v>2049</v>
      </c>
      <c r="C29" s="2097"/>
      <c r="D29" s="2097"/>
      <c r="E29" s="2097"/>
      <c r="F29" s="2097"/>
      <c r="G29" s="2097"/>
      <c r="H29" s="2097"/>
      <c r="I29" s="2098"/>
    </row>
    <row r="30" spans="1:9" ht="30" customHeight="1">
      <c r="A30" s="642" t="s">
        <v>2045</v>
      </c>
      <c r="B30" s="1713" t="s">
        <v>2050</v>
      </c>
      <c r="C30" s="1416" t="s">
        <v>89</v>
      </c>
      <c r="D30" s="667">
        <v>1</v>
      </c>
      <c r="E30" s="1611">
        <v>0</v>
      </c>
      <c r="F30" s="995">
        <f t="shared" ref="F30:F33" si="3">ROUND(D30*E30,0)</f>
        <v>0</v>
      </c>
      <c r="G30" s="1716"/>
      <c r="H30" s="1714"/>
      <c r="I30" s="1715"/>
    </row>
    <row r="31" spans="1:9" ht="30" customHeight="1">
      <c r="A31" s="642" t="s">
        <v>2046</v>
      </c>
      <c r="B31" s="1713" t="s">
        <v>2028</v>
      </c>
      <c r="C31" s="1416" t="s">
        <v>2098</v>
      </c>
      <c r="D31" s="1611">
        <v>0</v>
      </c>
      <c r="E31" s="1611">
        <v>0</v>
      </c>
      <c r="F31" s="995">
        <f t="shared" si="3"/>
        <v>0</v>
      </c>
      <c r="G31" s="1716"/>
      <c r="H31" s="1714"/>
      <c r="I31" s="1715"/>
    </row>
    <row r="32" spans="1:9" ht="30" customHeight="1">
      <c r="A32" s="642" t="s">
        <v>2047</v>
      </c>
      <c r="B32" s="1713" t="s">
        <v>2029</v>
      </c>
      <c r="C32" s="1416" t="s">
        <v>157</v>
      </c>
      <c r="D32" s="1611">
        <v>0</v>
      </c>
      <c r="E32" s="1611">
        <v>0</v>
      </c>
      <c r="F32" s="995">
        <f t="shared" si="3"/>
        <v>0</v>
      </c>
      <c r="G32" s="1716"/>
      <c r="H32" s="1714"/>
      <c r="I32" s="1715"/>
    </row>
    <row r="33" spans="1:9" ht="30" customHeight="1">
      <c r="A33" s="642" t="s">
        <v>2048</v>
      </c>
      <c r="B33" s="1713" t="s">
        <v>2030</v>
      </c>
      <c r="C33" s="1416" t="s">
        <v>157</v>
      </c>
      <c r="D33" s="1611">
        <v>0</v>
      </c>
      <c r="E33" s="1611">
        <v>0</v>
      </c>
      <c r="F33" s="995">
        <f t="shared" si="3"/>
        <v>0</v>
      </c>
      <c r="G33" s="1716"/>
      <c r="H33" s="1714"/>
      <c r="I33" s="1715"/>
    </row>
    <row r="34" spans="1:9" ht="30" customHeight="1">
      <c r="A34" s="642" t="s">
        <v>2051</v>
      </c>
      <c r="B34" s="2240" t="s">
        <v>2052</v>
      </c>
      <c r="C34" s="2097"/>
      <c r="D34" s="2097"/>
      <c r="E34" s="2097"/>
      <c r="F34" s="2097"/>
      <c r="G34" s="2097"/>
      <c r="H34" s="2097"/>
      <c r="I34" s="2098"/>
    </row>
    <row r="35" spans="1:9" ht="30" customHeight="1">
      <c r="A35" s="642" t="s">
        <v>2053</v>
      </c>
      <c r="B35" s="1713" t="s">
        <v>2028</v>
      </c>
      <c r="C35" s="1416" t="s">
        <v>2098</v>
      </c>
      <c r="D35" s="1611">
        <v>0</v>
      </c>
      <c r="E35" s="1611">
        <v>0</v>
      </c>
      <c r="F35" s="995">
        <f t="shared" ref="F35:F37" si="4">ROUND(D35*E35,0)</f>
        <v>0</v>
      </c>
      <c r="G35" s="1716"/>
      <c r="H35" s="1714"/>
      <c r="I35" s="1715"/>
    </row>
    <row r="36" spans="1:9" ht="30" customHeight="1">
      <c r="A36" s="642" t="s">
        <v>2054</v>
      </c>
      <c r="B36" s="1713" t="s">
        <v>2029</v>
      </c>
      <c r="C36" s="1416" t="s">
        <v>157</v>
      </c>
      <c r="D36" s="1611">
        <v>0</v>
      </c>
      <c r="E36" s="1611">
        <v>0</v>
      </c>
      <c r="F36" s="995">
        <f>ROUND(D36*E36,0)</f>
        <v>0</v>
      </c>
      <c r="G36" s="1716"/>
      <c r="H36" s="1714"/>
      <c r="I36" s="1715"/>
    </row>
    <row r="37" spans="1:9" ht="30" customHeight="1">
      <c r="A37" s="642" t="s">
        <v>2055</v>
      </c>
      <c r="B37" s="1713" t="s">
        <v>2030</v>
      </c>
      <c r="C37" s="1416" t="s">
        <v>157</v>
      </c>
      <c r="D37" s="1611">
        <v>0</v>
      </c>
      <c r="E37" s="1611">
        <v>0</v>
      </c>
      <c r="F37" s="995">
        <f t="shared" si="4"/>
        <v>0</v>
      </c>
      <c r="G37" s="1716"/>
      <c r="H37" s="1714"/>
      <c r="I37" s="1715"/>
    </row>
    <row r="38" spans="1:9" ht="30" customHeight="1">
      <c r="A38" s="642">
        <v>25.5</v>
      </c>
      <c r="B38" s="2240" t="s">
        <v>752</v>
      </c>
      <c r="C38" s="2097"/>
      <c r="D38" s="2097"/>
      <c r="E38" s="2097"/>
      <c r="F38" s="2097"/>
      <c r="G38" s="2097"/>
      <c r="H38" s="2097"/>
      <c r="I38" s="2098"/>
    </row>
    <row r="39" spans="1:9" ht="30" customHeight="1">
      <c r="A39" s="642" t="s">
        <v>2056</v>
      </c>
      <c r="B39" s="1344" t="s">
        <v>2058</v>
      </c>
      <c r="C39" s="1416" t="s">
        <v>2098</v>
      </c>
      <c r="D39" s="1611">
        <v>0</v>
      </c>
      <c r="E39" s="1611">
        <v>0</v>
      </c>
      <c r="F39" s="995">
        <f t="shared" ref="F39:F44" si="5">ROUND(D39*E39,0)</f>
        <v>0</v>
      </c>
      <c r="G39" s="2241"/>
      <c r="H39" s="2097"/>
      <c r="I39" s="2098"/>
    </row>
    <row r="40" spans="1:9" ht="30" customHeight="1">
      <c r="A40" s="642" t="s">
        <v>2057</v>
      </c>
      <c r="B40" s="1713" t="s">
        <v>2059</v>
      </c>
      <c r="C40" s="1416" t="s">
        <v>2098</v>
      </c>
      <c r="D40" s="1611">
        <v>0</v>
      </c>
      <c r="E40" s="1611">
        <v>0</v>
      </c>
      <c r="F40" s="995">
        <f t="shared" ref="F40" si="6">ROUND(D40*E40,0)</f>
        <v>0</v>
      </c>
      <c r="G40" s="2241"/>
      <c r="H40" s="2097"/>
      <c r="I40" s="2098"/>
    </row>
    <row r="41" spans="1:9" ht="30" customHeight="1">
      <c r="A41" s="642">
        <v>25.6</v>
      </c>
      <c r="B41" s="1344" t="s">
        <v>2060</v>
      </c>
      <c r="C41" s="480" t="s">
        <v>157</v>
      </c>
      <c r="D41" s="1611">
        <v>0</v>
      </c>
      <c r="E41" s="1611">
        <v>0</v>
      </c>
      <c r="F41" s="995">
        <f t="shared" si="5"/>
        <v>0</v>
      </c>
      <c r="G41" s="2241"/>
      <c r="H41" s="2097"/>
      <c r="I41" s="2098"/>
    </row>
    <row r="42" spans="1:9" ht="30" customHeight="1">
      <c r="A42" s="642">
        <v>25.7</v>
      </c>
      <c r="B42" s="1772" t="s">
        <v>2238</v>
      </c>
      <c r="C42" s="480" t="s">
        <v>89</v>
      </c>
      <c r="D42" s="1776">
        <v>1</v>
      </c>
      <c r="E42" s="1611">
        <v>0</v>
      </c>
      <c r="F42" s="667">
        <f t="shared" si="5"/>
        <v>0</v>
      </c>
      <c r="G42" s="1766"/>
      <c r="H42" s="1764"/>
      <c r="I42" s="1765"/>
    </row>
    <row r="43" spans="1:9" ht="30" customHeight="1">
      <c r="A43" s="642">
        <v>25.8</v>
      </c>
      <c r="B43" s="1772" t="s">
        <v>753</v>
      </c>
      <c r="C43" s="667" t="s">
        <v>89</v>
      </c>
      <c r="D43" s="667">
        <v>1</v>
      </c>
      <c r="E43" s="1611">
        <v>0</v>
      </c>
      <c r="F43" s="995">
        <f t="shared" si="5"/>
        <v>0</v>
      </c>
      <c r="G43" s="2241"/>
      <c r="H43" s="2097"/>
      <c r="I43" s="2098"/>
    </row>
    <row r="44" spans="1:9" ht="30" customHeight="1">
      <c r="A44" s="642">
        <v>25.9</v>
      </c>
      <c r="B44" s="1556" t="s">
        <v>1982</v>
      </c>
      <c r="C44" s="667" t="s">
        <v>89</v>
      </c>
      <c r="D44" s="667">
        <v>1</v>
      </c>
      <c r="E44" s="1611">
        <v>0</v>
      </c>
      <c r="F44" s="995">
        <f t="shared" si="5"/>
        <v>0</v>
      </c>
      <c r="G44" s="2241"/>
      <c r="H44" s="2097"/>
      <c r="I44" s="2098"/>
    </row>
    <row r="45" spans="1:9" ht="30" customHeight="1">
      <c r="A45" s="1794">
        <v>25.1</v>
      </c>
      <c r="B45" s="1713" t="s">
        <v>2103</v>
      </c>
      <c r="C45" s="667" t="s">
        <v>89</v>
      </c>
      <c r="D45" s="667">
        <v>1</v>
      </c>
      <c r="E45" s="1611">
        <v>0</v>
      </c>
      <c r="F45" s="995">
        <f t="shared" ref="F45" si="7">ROUND(D45*E45,0)</f>
        <v>0</v>
      </c>
      <c r="G45" s="1716"/>
      <c r="H45" s="1714"/>
      <c r="I45" s="1715"/>
    </row>
    <row r="46" spans="1:9" ht="30" customHeight="1">
      <c r="A46" s="422">
        <v>25.11</v>
      </c>
      <c r="B46" s="1344" t="s">
        <v>2061</v>
      </c>
      <c r="C46" s="667" t="s">
        <v>89</v>
      </c>
      <c r="D46" s="667">
        <v>1</v>
      </c>
      <c r="E46" s="1611">
        <v>0</v>
      </c>
      <c r="F46" s="995">
        <f>ROUND(D46*E46,0)</f>
        <v>0</v>
      </c>
      <c r="G46" s="2241"/>
      <c r="H46" s="2097"/>
      <c r="I46" s="2098"/>
    </row>
    <row r="47" spans="1:9" ht="30" customHeight="1" thickBot="1">
      <c r="A47" s="889">
        <v>25.12</v>
      </c>
      <c r="B47" s="994" t="s">
        <v>1119</v>
      </c>
      <c r="C47" s="357" t="s">
        <v>157</v>
      </c>
      <c r="D47" s="1611">
        <v>0</v>
      </c>
      <c r="E47" s="1611">
        <v>0</v>
      </c>
      <c r="F47" s="997">
        <f>ROUND(D47*E47,0)</f>
        <v>0</v>
      </c>
      <c r="G47" s="2241"/>
      <c r="H47" s="2097"/>
      <c r="I47" s="2098"/>
    </row>
    <row r="48" spans="1:9" ht="20.100000000000001" customHeight="1">
      <c r="A48" s="2155" t="s">
        <v>2082</v>
      </c>
      <c r="B48" s="2156"/>
      <c r="C48" s="2156"/>
      <c r="D48" s="2156"/>
      <c r="E48" s="2156"/>
      <c r="F48" s="996">
        <f>SUM(F10:F47)</f>
        <v>0</v>
      </c>
      <c r="G48" s="2017"/>
      <c r="H48" s="2018"/>
      <c r="I48" s="2019"/>
    </row>
    <row r="49" spans="1:9" ht="30" customHeight="1">
      <c r="A49" s="889">
        <v>25.13</v>
      </c>
      <c r="B49" s="883" t="s">
        <v>146</v>
      </c>
      <c r="C49" s="357" t="s">
        <v>89</v>
      </c>
      <c r="D49" s="667">
        <v>1</v>
      </c>
      <c r="E49" s="1611">
        <v>0</v>
      </c>
      <c r="F49" s="997">
        <f>ROUND(D49*E49,0)</f>
        <v>0</v>
      </c>
      <c r="G49" s="2241"/>
      <c r="H49" s="2097"/>
      <c r="I49" s="2098"/>
    </row>
    <row r="50" spans="1:9" ht="30" customHeight="1">
      <c r="A50" s="889">
        <v>25.14</v>
      </c>
      <c r="B50" s="1415" t="s">
        <v>1742</v>
      </c>
      <c r="C50" s="351" t="s">
        <v>89</v>
      </c>
      <c r="D50" s="351">
        <v>1</v>
      </c>
      <c r="E50" s="995">
        <f>F69</f>
        <v>0</v>
      </c>
      <c r="F50" s="995">
        <f>ROUND(D50*E50,0)</f>
        <v>0</v>
      </c>
      <c r="G50" s="2241" t="s">
        <v>624</v>
      </c>
      <c r="H50" s="2097"/>
      <c r="I50" s="2098"/>
    </row>
    <row r="51" spans="1:9" ht="30" customHeight="1">
      <c r="A51" s="889">
        <v>25.15</v>
      </c>
      <c r="B51" s="1347" t="s">
        <v>340</v>
      </c>
      <c r="C51" s="351" t="s">
        <v>89</v>
      </c>
      <c r="D51" s="354" t="s">
        <v>948</v>
      </c>
      <c r="E51" s="1586">
        <v>0</v>
      </c>
      <c r="F51" s="354">
        <f>ROUND(E51*$F$48,0)</f>
        <v>0</v>
      </c>
      <c r="G51" s="2241"/>
      <c r="H51" s="2248"/>
      <c r="I51" s="2249"/>
    </row>
    <row r="52" spans="1:9" ht="30" customHeight="1">
      <c r="A52" s="889">
        <v>25.16</v>
      </c>
      <c r="B52" s="1362" t="s">
        <v>98</v>
      </c>
      <c r="C52" s="351" t="s">
        <v>89</v>
      </c>
      <c r="D52" s="354" t="s">
        <v>948</v>
      </c>
      <c r="E52" s="1586">
        <v>0</v>
      </c>
      <c r="F52" s="354">
        <f>ROUND(E52*$F$48,0)</f>
        <v>0</v>
      </c>
      <c r="G52" s="2241"/>
      <c r="H52" s="2248"/>
      <c r="I52" s="2249"/>
    </row>
    <row r="53" spans="1:9" ht="30" customHeight="1" thickBot="1">
      <c r="A53" s="889">
        <v>25.17</v>
      </c>
      <c r="B53" s="1347" t="s">
        <v>189</v>
      </c>
      <c r="C53" s="351" t="s">
        <v>89</v>
      </c>
      <c r="D53" s="354" t="s">
        <v>948</v>
      </c>
      <c r="E53" s="1586">
        <v>0</v>
      </c>
      <c r="F53" s="354">
        <f>ROUND(E53*$F$48,0)</f>
        <v>0</v>
      </c>
      <c r="G53" s="2241"/>
      <c r="H53" s="2248"/>
      <c r="I53" s="2249"/>
    </row>
    <row r="54" spans="1:9" ht="20.100000000000001" customHeight="1">
      <c r="A54" s="2211" t="s">
        <v>2083</v>
      </c>
      <c r="B54" s="2212"/>
      <c r="C54" s="2212"/>
      <c r="D54" s="2212"/>
      <c r="E54" s="2212"/>
      <c r="F54" s="391">
        <f>SUM(F49:F53)</f>
        <v>0</v>
      </c>
      <c r="G54" s="2017"/>
      <c r="H54" s="2018"/>
      <c r="I54" s="2019"/>
    </row>
    <row r="55" spans="1:9" ht="30" customHeight="1">
      <c r="A55" s="422">
        <v>25.18</v>
      </c>
      <c r="B55" s="1415" t="s">
        <v>1743</v>
      </c>
      <c r="C55" s="357" t="s">
        <v>89</v>
      </c>
      <c r="D55" s="357" t="s">
        <v>948</v>
      </c>
      <c r="E55" s="1586">
        <v>0</v>
      </c>
      <c r="F55" s="354">
        <f>ROUND(E55*(F54+F48),0)</f>
        <v>0</v>
      </c>
      <c r="G55" s="2241"/>
      <c r="H55" s="2097"/>
      <c r="I55" s="2098"/>
    </row>
    <row r="56" spans="1:9" ht="30" customHeight="1" thickBot="1">
      <c r="A56" s="422">
        <v>25.19</v>
      </c>
      <c r="B56" s="1414" t="s">
        <v>1619</v>
      </c>
      <c r="C56" s="357" t="s">
        <v>89</v>
      </c>
      <c r="D56" s="357" t="s">
        <v>948</v>
      </c>
      <c r="E56" s="1585">
        <v>0</v>
      </c>
      <c r="F56" s="357">
        <f>ROUND(E56*(F54+F48),0)</f>
        <v>0</v>
      </c>
      <c r="G56" s="2241"/>
      <c r="H56" s="2097"/>
      <c r="I56" s="2098"/>
    </row>
    <row r="57" spans="1:9" ht="20.100000000000001" customHeight="1" thickBot="1">
      <c r="A57" s="2213" t="s">
        <v>237</v>
      </c>
      <c r="B57" s="2214"/>
      <c r="C57" s="2214"/>
      <c r="D57" s="2214"/>
      <c r="E57" s="2214"/>
      <c r="F57" s="392">
        <f>SUM(F48,F54,F55,F56)</f>
        <v>0</v>
      </c>
      <c r="G57" s="2017"/>
      <c r="H57" s="2018"/>
      <c r="I57" s="2019"/>
    </row>
    <row r="58" spans="1:9" ht="15.9" customHeight="1" thickBot="1"/>
    <row r="59" spans="1:9" s="412" customFormat="1" ht="36.75" customHeight="1" thickBot="1">
      <c r="A59" s="1991" t="s">
        <v>85</v>
      </c>
      <c r="B59" s="1889"/>
      <c r="C59" s="1634" t="s">
        <v>91</v>
      </c>
      <c r="D59" s="1356" t="s">
        <v>113</v>
      </c>
      <c r="E59" s="1356" t="s">
        <v>776</v>
      </c>
      <c r="F59" s="1356" t="s">
        <v>114</v>
      </c>
      <c r="G59" s="1637" t="s">
        <v>184</v>
      </c>
      <c r="H59" s="434" t="s">
        <v>620</v>
      </c>
      <c r="I59" s="1375" t="s">
        <v>621</v>
      </c>
    </row>
    <row r="60" spans="1:9" s="412" customFormat="1" ht="20.100000000000001" customHeight="1">
      <c r="A60" s="2175" t="s">
        <v>917</v>
      </c>
      <c r="B60" s="2176"/>
      <c r="C60" s="1366" t="s">
        <v>157</v>
      </c>
      <c r="D60" s="1602">
        <v>0</v>
      </c>
      <c r="E60" s="1602">
        <v>0</v>
      </c>
      <c r="F60" s="388">
        <f t="shared" ref="F60:F64" si="8">E60*D60</f>
        <v>0</v>
      </c>
      <c r="G60" s="1642"/>
      <c r="H60" s="1383"/>
      <c r="I60" s="1612">
        <v>0</v>
      </c>
    </row>
    <row r="61" spans="1:9" s="412" customFormat="1" ht="20.100000000000001" customHeight="1">
      <c r="A61" s="1873" t="s">
        <v>1108</v>
      </c>
      <c r="B61" s="1874"/>
      <c r="C61" s="1365" t="s">
        <v>157</v>
      </c>
      <c r="D61" s="1603">
        <v>0</v>
      </c>
      <c r="E61" s="1603">
        <v>0</v>
      </c>
      <c r="F61" s="389">
        <f t="shared" si="8"/>
        <v>0</v>
      </c>
      <c r="G61" s="1643"/>
      <c r="H61" s="1380"/>
      <c r="I61" s="1613">
        <v>0</v>
      </c>
    </row>
    <row r="62" spans="1:9" s="412" customFormat="1" ht="20.100000000000001" customHeight="1">
      <c r="A62" s="2179" t="s">
        <v>1116</v>
      </c>
      <c r="B62" s="2048"/>
      <c r="C62" s="1365" t="s">
        <v>157</v>
      </c>
      <c r="D62" s="1603">
        <v>0</v>
      </c>
      <c r="E62" s="1603">
        <v>0</v>
      </c>
      <c r="F62" s="389">
        <f t="shared" si="8"/>
        <v>0</v>
      </c>
      <c r="G62" s="1643"/>
      <c r="H62" s="1380"/>
      <c r="I62" s="1613">
        <v>0</v>
      </c>
    </row>
    <row r="63" spans="1:9" s="412" customFormat="1" ht="20.100000000000001" customHeight="1">
      <c r="A63" s="2179" t="s">
        <v>1117</v>
      </c>
      <c r="B63" s="2048"/>
      <c r="C63" s="1365" t="s">
        <v>157</v>
      </c>
      <c r="D63" s="1603">
        <v>0</v>
      </c>
      <c r="E63" s="1603">
        <v>0</v>
      </c>
      <c r="F63" s="389">
        <f t="shared" si="8"/>
        <v>0</v>
      </c>
      <c r="G63" s="1643"/>
      <c r="H63" s="1380"/>
      <c r="I63" s="1613">
        <v>0</v>
      </c>
    </row>
    <row r="64" spans="1:9" s="412" customFormat="1" ht="20.100000000000001" customHeight="1">
      <c r="A64" s="2179" t="s">
        <v>1118</v>
      </c>
      <c r="B64" s="2048"/>
      <c r="C64" s="1365" t="s">
        <v>157</v>
      </c>
      <c r="D64" s="1603">
        <v>0</v>
      </c>
      <c r="E64" s="1603">
        <v>0</v>
      </c>
      <c r="F64" s="389">
        <f t="shared" si="8"/>
        <v>0</v>
      </c>
      <c r="G64" s="1643"/>
      <c r="H64" s="1380"/>
      <c r="I64" s="1613">
        <v>0</v>
      </c>
    </row>
    <row r="65" spans="1:9" s="412" customFormat="1" ht="20.100000000000001" customHeight="1">
      <c r="A65" s="2179" t="s">
        <v>260</v>
      </c>
      <c r="B65" s="2048"/>
      <c r="C65" s="1365" t="s">
        <v>157</v>
      </c>
      <c r="D65" s="1603">
        <v>0</v>
      </c>
      <c r="E65" s="1603">
        <v>0</v>
      </c>
      <c r="F65" s="389">
        <f>E65*D65</f>
        <v>0</v>
      </c>
      <c r="G65" s="1643"/>
      <c r="H65" s="1380"/>
      <c r="I65" s="1613">
        <v>0</v>
      </c>
    </row>
    <row r="66" spans="1:9" s="412" customFormat="1" ht="20.100000000000001" customHeight="1" thickBot="1">
      <c r="A66" s="2244" t="s">
        <v>267</v>
      </c>
      <c r="B66" s="2245"/>
      <c r="C66" s="1734"/>
      <c r="D66" s="1364"/>
      <c r="E66" s="1364"/>
      <c r="F66" s="393">
        <f>SUM(F60:F65)</f>
        <v>0</v>
      </c>
      <c r="G66" s="1644"/>
      <c r="H66" s="1381" t="s">
        <v>1590</v>
      </c>
      <c r="I66" s="1376">
        <f>SUM(I60:I65)</f>
        <v>0</v>
      </c>
    </row>
    <row r="67" spans="1:9" s="412" customFormat="1" ht="20.100000000000001" customHeight="1" thickTop="1">
      <c r="A67" s="1989" t="s">
        <v>931</v>
      </c>
      <c r="B67" s="1990"/>
      <c r="C67" s="1366" t="s">
        <v>157</v>
      </c>
      <c r="D67" s="1602">
        <v>0</v>
      </c>
      <c r="E67" s="1602">
        <v>0</v>
      </c>
      <c r="F67" s="388">
        <f>E67*D67</f>
        <v>0</v>
      </c>
      <c r="G67" s="2221" t="s">
        <v>1591</v>
      </c>
      <c r="H67" s="2246"/>
      <c r="I67" s="1377" t="s">
        <v>1199</v>
      </c>
    </row>
    <row r="68" spans="1:9" s="412" customFormat="1" ht="20.100000000000001" customHeight="1" thickBot="1">
      <c r="A68" s="1992" t="s">
        <v>174</v>
      </c>
      <c r="B68" s="1993"/>
      <c r="C68" s="440" t="s">
        <v>157</v>
      </c>
      <c r="D68" s="1604">
        <v>0</v>
      </c>
      <c r="E68" s="1604">
        <v>0</v>
      </c>
      <c r="F68" s="390">
        <f>E68*D68</f>
        <v>0</v>
      </c>
      <c r="G68" s="2219" t="s">
        <v>1592</v>
      </c>
      <c r="H68" s="2247"/>
      <c r="I68" s="1378" t="s">
        <v>1199</v>
      </c>
    </row>
    <row r="69" spans="1:9" s="442" customFormat="1" ht="20.100000000000001" customHeight="1" thickTop="1" thickBot="1">
      <c r="A69" s="2242" t="s">
        <v>175</v>
      </c>
      <c r="B69" s="2243"/>
      <c r="C69" s="1733"/>
      <c r="D69" s="1367"/>
      <c r="E69" s="1367"/>
      <c r="F69" s="1006">
        <f>SUM(F66:F68)</f>
        <v>0</v>
      </c>
      <c r="G69" s="1300"/>
      <c r="H69" s="1382" t="s">
        <v>1603</v>
      </c>
      <c r="I69" s="1379">
        <f>I66</f>
        <v>0</v>
      </c>
    </row>
    <row r="70" spans="1:9" s="412" customFormat="1" ht="15.6">
      <c r="A70" s="443"/>
      <c r="C70" s="444"/>
      <c r="D70" s="444"/>
      <c r="E70" s="444"/>
      <c r="F70" s="535" t="s">
        <v>2288</v>
      </c>
      <c r="G70" s="535"/>
      <c r="H70" s="5"/>
      <c r="I70" s="535" t="s">
        <v>1593</v>
      </c>
    </row>
  </sheetData>
  <mergeCells count="53">
    <mergeCell ref="G67:H67"/>
    <mergeCell ref="G68:H68"/>
    <mergeCell ref="G57:I57"/>
    <mergeCell ref="G49:I49"/>
    <mergeCell ref="G56:I56"/>
    <mergeCell ref="G51:I51"/>
    <mergeCell ref="G52:I52"/>
    <mergeCell ref="G53:I53"/>
    <mergeCell ref="G54:I54"/>
    <mergeCell ref="G55:I55"/>
    <mergeCell ref="A4:B4"/>
    <mergeCell ref="C4:F4"/>
    <mergeCell ref="A5:B5"/>
    <mergeCell ref="C5:F5"/>
    <mergeCell ref="G4:I4"/>
    <mergeCell ref="G5:I5"/>
    <mergeCell ref="A6:B6"/>
    <mergeCell ref="C6:F6"/>
    <mergeCell ref="A48:E48"/>
    <mergeCell ref="A54:E54"/>
    <mergeCell ref="G39:I39"/>
    <mergeCell ref="G41:I41"/>
    <mergeCell ref="G9:I9"/>
    <mergeCell ref="G6:I6"/>
    <mergeCell ref="G10:I10"/>
    <mergeCell ref="G46:I46"/>
    <mergeCell ref="G48:I48"/>
    <mergeCell ref="G50:I50"/>
    <mergeCell ref="G47:I47"/>
    <mergeCell ref="G43:I43"/>
    <mergeCell ref="G44:I44"/>
    <mergeCell ref="B18:I18"/>
    <mergeCell ref="A64:B64"/>
    <mergeCell ref="A63:B63"/>
    <mergeCell ref="A57:E57"/>
    <mergeCell ref="A62:B62"/>
    <mergeCell ref="A61:B61"/>
    <mergeCell ref="A60:B60"/>
    <mergeCell ref="A59:B59"/>
    <mergeCell ref="A69:B69"/>
    <mergeCell ref="A68:B68"/>
    <mergeCell ref="A67:B67"/>
    <mergeCell ref="A66:B66"/>
    <mergeCell ref="A65:B65"/>
    <mergeCell ref="B34:I34"/>
    <mergeCell ref="G40:I40"/>
    <mergeCell ref="B38:I38"/>
    <mergeCell ref="B11:I11"/>
    <mergeCell ref="B23:I23"/>
    <mergeCell ref="B28:I28"/>
    <mergeCell ref="B17:I17"/>
    <mergeCell ref="B29:I29"/>
    <mergeCell ref="B14:I14"/>
  </mergeCells>
  <phoneticPr fontId="62" type="noConversion"/>
  <dataValidations count="1">
    <dataValidation type="list" allowBlank="1" showInputMessage="1" showErrorMessage="1" sqref="H60:H65" xr:uid="{00000000-0002-0000-2A00-000000000000}">
      <formula1>yesno</formula1>
    </dataValidation>
  </dataValidations>
  <printOptions horizontalCentered="1"/>
  <pageMargins left="0.5" right="0.5" top="1" bottom="1" header="0.5" footer="0.34"/>
  <pageSetup scale="60" orientation="landscape" r:id="rId1"/>
  <headerFooter alignWithMargins="0">
    <oddHeader>&amp;C&amp;"Arial,Bold"&amp;14&amp;U&amp;A</oddHeader>
    <oddFooter>&amp;L&amp;F
&amp;A&amp;CPage &amp;P of &amp;N&amp;R&amp;D</oddFooter>
  </headerFooter>
  <rowBreaks count="1" manualBreakCount="1">
    <brk id="54" max="8"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autoPageBreaks="0" fitToPage="1"/>
  </sheetPr>
  <dimension ref="A1:I26"/>
  <sheetViews>
    <sheetView showGridLines="0" showRuler="0" view="pageBreakPreview" zoomScale="85" zoomScaleNormal="100" zoomScaleSheetLayoutView="85" workbookViewId="0"/>
  </sheetViews>
  <sheetFormatPr defaultColWidth="9.109375" defaultRowHeight="15.6"/>
  <cols>
    <col min="1" max="1" width="6.33203125" style="973" customWidth="1"/>
    <col min="2" max="2" width="50.6640625" style="972" customWidth="1"/>
    <col min="3" max="3" width="12.6640625" style="972" customWidth="1"/>
    <col min="4" max="4" width="12.6640625" style="973" customWidth="1"/>
    <col min="5" max="6" width="12.6640625" style="974" customWidth="1"/>
    <col min="7" max="7" width="12.6640625" style="975" customWidth="1"/>
    <col min="8" max="8" width="12.6640625" style="911" customWidth="1"/>
    <col min="9" max="9" width="100.6640625" style="911" customWidth="1"/>
    <col min="10" max="16384" width="9.109375" style="911"/>
  </cols>
  <sheetData>
    <row r="1" spans="1:9" s="990" customFormat="1" ht="20.100000000000001" customHeight="1">
      <c r="A1" s="669" t="s">
        <v>641</v>
      </c>
      <c r="B1" s="989"/>
      <c r="C1" s="989"/>
      <c r="G1" s="792"/>
      <c r="I1" s="1339" t="str">
        <f>'Project Information'!$B$3</f>
        <v>Enter project name &amp; description</v>
      </c>
    </row>
    <row r="2" spans="1:9" s="990" customFormat="1" ht="20.100000000000001" customHeight="1">
      <c r="A2" s="670"/>
      <c r="B2" s="989"/>
      <c r="C2" s="989"/>
      <c r="G2" s="792"/>
      <c r="I2" s="1339" t="str">
        <f>'Project Information'!$B$1</f>
        <v>999999-1-32-01</v>
      </c>
    </row>
    <row r="3" spans="1:9" s="361" customFormat="1" ht="14.4" thickBot="1">
      <c r="A3" s="636"/>
      <c r="B3" s="637"/>
      <c r="C3" s="638"/>
      <c r="D3" s="638"/>
      <c r="E3" s="638"/>
      <c r="F3" s="638"/>
      <c r="G3" s="638"/>
      <c r="H3" s="638"/>
    </row>
    <row r="4" spans="1:9" s="361" customFormat="1" ht="28.5" customHeight="1" thickBot="1">
      <c r="A4" s="1887" t="s">
        <v>1583</v>
      </c>
      <c r="B4" s="1888"/>
      <c r="C4" s="1889" t="s">
        <v>1584</v>
      </c>
      <c r="D4" s="1889"/>
      <c r="E4" s="1889"/>
      <c r="F4" s="1889"/>
      <c r="G4" s="1889"/>
      <c r="H4" s="1889"/>
      <c r="I4" s="846" t="s">
        <v>1585</v>
      </c>
    </row>
    <row r="5" spans="1:9" s="361" customFormat="1" ht="28.5" customHeight="1">
      <c r="A5" s="1890" t="s">
        <v>1587</v>
      </c>
      <c r="B5" s="1891"/>
      <c r="C5" s="1892"/>
      <c r="D5" s="1892"/>
      <c r="E5" s="1892"/>
      <c r="F5" s="1892"/>
      <c r="G5" s="1892"/>
      <c r="H5" s="1892"/>
      <c r="I5" s="893"/>
    </row>
    <row r="6" spans="1:9" s="361" customFormat="1" ht="28.5" customHeight="1" thickBot="1">
      <c r="A6" s="1893" t="s">
        <v>1586</v>
      </c>
      <c r="B6" s="1894"/>
      <c r="C6" s="1866"/>
      <c r="D6" s="1866"/>
      <c r="E6" s="1866"/>
      <c r="F6" s="1866"/>
      <c r="G6" s="1866"/>
      <c r="H6" s="1866"/>
      <c r="I6" s="892"/>
    </row>
    <row r="7" spans="1:9" s="361" customFormat="1">
      <c r="A7" s="1373" t="s">
        <v>1620</v>
      </c>
      <c r="B7" s="414"/>
    </row>
    <row r="8" spans="1:9" s="361" customFormat="1" ht="15" customHeight="1" thickBot="1">
      <c r="A8" s="1373"/>
      <c r="B8" s="414"/>
    </row>
    <row r="9" spans="1:9" s="811" customFormat="1" ht="48" customHeight="1">
      <c r="A9" s="488" t="s">
        <v>82</v>
      </c>
      <c r="B9" s="513" t="s">
        <v>211</v>
      </c>
      <c r="C9" s="839" t="s">
        <v>1621</v>
      </c>
      <c r="D9" s="839" t="s">
        <v>91</v>
      </c>
      <c r="E9" s="839" t="s">
        <v>48</v>
      </c>
      <c r="F9" s="839" t="s">
        <v>776</v>
      </c>
      <c r="G9" s="839" t="s">
        <v>185</v>
      </c>
      <c r="H9" s="839" t="s">
        <v>114</v>
      </c>
      <c r="I9" s="837" t="s">
        <v>184</v>
      </c>
    </row>
    <row r="10" spans="1:9" ht="30" customHeight="1">
      <c r="A10" s="642">
        <v>26.1</v>
      </c>
      <c r="B10" s="784" t="s">
        <v>100</v>
      </c>
      <c r="C10" s="784"/>
      <c r="D10" s="838" t="s">
        <v>111</v>
      </c>
      <c r="E10" s="1611">
        <v>0</v>
      </c>
      <c r="F10" s="1611">
        <v>0</v>
      </c>
      <c r="G10" s="667">
        <f>E10</f>
        <v>0</v>
      </c>
      <c r="H10" s="995">
        <f>ROUND(E10*F10,0)</f>
        <v>0</v>
      </c>
      <c r="I10" s="998"/>
    </row>
    <row r="11" spans="1:9" ht="30" customHeight="1">
      <c r="A11" s="642">
        <v>26.2</v>
      </c>
      <c r="B11" s="784" t="s">
        <v>2277</v>
      </c>
      <c r="C11" s="784"/>
      <c r="D11" s="838" t="s">
        <v>111</v>
      </c>
      <c r="E11" s="1611">
        <v>0</v>
      </c>
      <c r="F11" s="1611">
        <v>0</v>
      </c>
      <c r="G11" s="667">
        <f t="shared" ref="G11:G21" si="0">E11</f>
        <v>0</v>
      </c>
      <c r="H11" s="995">
        <f t="shared" ref="H11:H21" si="1">ROUND(E11*F11,0)</f>
        <v>0</v>
      </c>
      <c r="I11" s="998"/>
    </row>
    <row r="12" spans="1:9" ht="30" customHeight="1">
      <c r="A12" s="642">
        <v>26.3</v>
      </c>
      <c r="B12" s="784" t="s">
        <v>199</v>
      </c>
      <c r="C12" s="784"/>
      <c r="D12" s="838" t="s">
        <v>111</v>
      </c>
      <c r="E12" s="1611">
        <v>0</v>
      </c>
      <c r="F12" s="1611">
        <v>0</v>
      </c>
      <c r="G12" s="667">
        <f t="shared" si="0"/>
        <v>0</v>
      </c>
      <c r="H12" s="995">
        <f t="shared" si="1"/>
        <v>0</v>
      </c>
      <c r="I12" s="998"/>
    </row>
    <row r="13" spans="1:9" ht="30" customHeight="1">
      <c r="A13" s="642">
        <v>26.4</v>
      </c>
      <c r="B13" s="784" t="s">
        <v>2102</v>
      </c>
      <c r="C13" s="784"/>
      <c r="D13" s="838" t="s">
        <v>111</v>
      </c>
      <c r="E13" s="1611">
        <v>0</v>
      </c>
      <c r="F13" s="1611">
        <v>0</v>
      </c>
      <c r="G13" s="667">
        <f t="shared" si="0"/>
        <v>0</v>
      </c>
      <c r="H13" s="995">
        <f t="shared" si="1"/>
        <v>0</v>
      </c>
      <c r="I13" s="998"/>
    </row>
    <row r="14" spans="1:9" ht="30" customHeight="1">
      <c r="A14" s="642">
        <v>26.5</v>
      </c>
      <c r="B14" s="784" t="s">
        <v>252</v>
      </c>
      <c r="C14" s="784"/>
      <c r="D14" s="838" t="s">
        <v>111</v>
      </c>
      <c r="E14" s="1611">
        <v>0</v>
      </c>
      <c r="F14" s="1611">
        <v>0</v>
      </c>
      <c r="G14" s="667">
        <f t="shared" si="0"/>
        <v>0</v>
      </c>
      <c r="H14" s="995">
        <f t="shared" si="1"/>
        <v>0</v>
      </c>
      <c r="I14" s="998"/>
    </row>
    <row r="15" spans="1:9" ht="30" customHeight="1">
      <c r="A15" s="642">
        <v>26.6</v>
      </c>
      <c r="B15" s="784" t="s">
        <v>1120</v>
      </c>
      <c r="C15" s="784"/>
      <c r="D15" s="838" t="s">
        <v>111</v>
      </c>
      <c r="E15" s="1611">
        <v>0</v>
      </c>
      <c r="F15" s="1611">
        <v>0</v>
      </c>
      <c r="G15" s="667">
        <f t="shared" si="0"/>
        <v>0</v>
      </c>
      <c r="H15" s="995">
        <f t="shared" si="1"/>
        <v>0</v>
      </c>
      <c r="I15" s="998"/>
    </row>
    <row r="16" spans="1:9" ht="30" customHeight="1">
      <c r="A16" s="642">
        <v>26.7</v>
      </c>
      <c r="B16" s="784" t="s">
        <v>754</v>
      </c>
      <c r="C16" s="784"/>
      <c r="D16" s="838" t="s">
        <v>111</v>
      </c>
      <c r="E16" s="1611">
        <v>0</v>
      </c>
      <c r="F16" s="1611">
        <v>0</v>
      </c>
      <c r="G16" s="667">
        <f t="shared" si="0"/>
        <v>0</v>
      </c>
      <c r="H16" s="995">
        <f t="shared" si="1"/>
        <v>0</v>
      </c>
      <c r="I16" s="998"/>
    </row>
    <row r="17" spans="1:9" ht="30" customHeight="1">
      <c r="A17" s="642">
        <v>26.8</v>
      </c>
      <c r="B17" s="784" t="s">
        <v>755</v>
      </c>
      <c r="C17" s="784"/>
      <c r="D17" s="838" t="s">
        <v>111</v>
      </c>
      <c r="E17" s="1611">
        <v>0</v>
      </c>
      <c r="F17" s="1611">
        <v>0</v>
      </c>
      <c r="G17" s="667">
        <f t="shared" si="0"/>
        <v>0</v>
      </c>
      <c r="H17" s="995">
        <f t="shared" si="1"/>
        <v>0</v>
      </c>
      <c r="I17" s="998"/>
    </row>
    <row r="18" spans="1:9" ht="30" customHeight="1">
      <c r="A18" s="642">
        <v>26.9</v>
      </c>
      <c r="B18" s="784" t="s">
        <v>756</v>
      </c>
      <c r="C18" s="784"/>
      <c r="D18" s="838" t="s">
        <v>111</v>
      </c>
      <c r="E18" s="1611">
        <v>0</v>
      </c>
      <c r="F18" s="1611">
        <v>0</v>
      </c>
      <c r="G18" s="667">
        <f t="shared" si="0"/>
        <v>0</v>
      </c>
      <c r="H18" s="995">
        <f t="shared" si="1"/>
        <v>0</v>
      </c>
      <c r="I18" s="998"/>
    </row>
    <row r="19" spans="1:9" ht="30" customHeight="1">
      <c r="A19" s="999">
        <v>26.1</v>
      </c>
      <c r="B19" s="784" t="s">
        <v>757</v>
      </c>
      <c r="C19" s="784"/>
      <c r="D19" s="838" t="s">
        <v>111</v>
      </c>
      <c r="E19" s="1611">
        <v>0</v>
      </c>
      <c r="F19" s="1611">
        <v>0</v>
      </c>
      <c r="G19" s="667">
        <f t="shared" si="0"/>
        <v>0</v>
      </c>
      <c r="H19" s="995">
        <f t="shared" si="1"/>
        <v>0</v>
      </c>
      <c r="I19" s="998"/>
    </row>
    <row r="20" spans="1:9" s="976" customFormat="1" ht="30" customHeight="1">
      <c r="A20" s="999">
        <v>26.11</v>
      </c>
      <c r="B20" s="784" t="s">
        <v>758</v>
      </c>
      <c r="C20" s="784"/>
      <c r="D20" s="838" t="s">
        <v>111</v>
      </c>
      <c r="E20" s="1611">
        <v>0</v>
      </c>
      <c r="F20" s="1611">
        <v>0</v>
      </c>
      <c r="G20" s="667">
        <f t="shared" si="0"/>
        <v>0</v>
      </c>
      <c r="H20" s="995">
        <f t="shared" si="1"/>
        <v>0</v>
      </c>
      <c r="I20" s="1000"/>
    </row>
    <row r="21" spans="1:9" s="976" customFormat="1" ht="30" customHeight="1">
      <c r="A21" s="999">
        <v>26.12</v>
      </c>
      <c r="B21" s="784" t="s">
        <v>759</v>
      </c>
      <c r="C21" s="784"/>
      <c r="D21" s="838" t="s">
        <v>111</v>
      </c>
      <c r="E21" s="1611">
        <v>0</v>
      </c>
      <c r="F21" s="1611">
        <v>0</v>
      </c>
      <c r="G21" s="667">
        <f t="shared" si="0"/>
        <v>0</v>
      </c>
      <c r="H21" s="995">
        <f t="shared" si="1"/>
        <v>0</v>
      </c>
      <c r="I21" s="1000"/>
    </row>
    <row r="22" spans="1:9" s="977" customFormat="1" ht="30" customHeight="1">
      <c r="A22" s="1001">
        <v>26.13</v>
      </c>
      <c r="B22" s="784" t="s">
        <v>1121</v>
      </c>
      <c r="C22" s="784"/>
      <c r="D22" s="421" t="s">
        <v>111</v>
      </c>
      <c r="E22" s="1614">
        <v>0</v>
      </c>
      <c r="F22" s="1614">
        <v>0</v>
      </c>
      <c r="G22" s="480">
        <f>E22</f>
        <v>0</v>
      </c>
      <c r="H22" s="997">
        <f>ROUND(E22*F22,0)</f>
        <v>0</v>
      </c>
      <c r="I22" s="1002"/>
    </row>
    <row r="23" spans="1:9" ht="20.100000000000001" customHeight="1">
      <c r="A23" s="1985" t="s">
        <v>2084</v>
      </c>
      <c r="B23" s="2217"/>
      <c r="C23" s="2217"/>
      <c r="D23" s="2217"/>
      <c r="E23" s="2217"/>
      <c r="F23" s="2218"/>
      <c r="G23" s="894">
        <f>SUM(G10:G22)</f>
        <v>0</v>
      </c>
      <c r="H23" s="996">
        <f>SUM(H10:H22)</f>
        <v>0</v>
      </c>
      <c r="I23" s="1003"/>
    </row>
    <row r="24" spans="1:9" ht="30" customHeight="1">
      <c r="A24" s="999">
        <v>26.14</v>
      </c>
      <c r="B24" s="784" t="s">
        <v>340</v>
      </c>
      <c r="C24" s="784"/>
      <c r="D24" s="838" t="s">
        <v>89</v>
      </c>
      <c r="E24" s="667" t="s">
        <v>948</v>
      </c>
      <c r="F24" s="1608">
        <v>0</v>
      </c>
      <c r="G24" s="895"/>
      <c r="H24" s="995">
        <f>ROUND(F24*H23,0)</f>
        <v>0</v>
      </c>
      <c r="I24" s="998"/>
    </row>
    <row r="25" spans="1:9" ht="30" customHeight="1">
      <c r="A25" s="999">
        <v>26.15</v>
      </c>
      <c r="B25" s="784" t="s">
        <v>189</v>
      </c>
      <c r="C25" s="784"/>
      <c r="D25" s="838" t="s">
        <v>89</v>
      </c>
      <c r="E25" s="667" t="s">
        <v>948</v>
      </c>
      <c r="F25" s="1608">
        <v>0</v>
      </c>
      <c r="G25" s="895"/>
      <c r="H25" s="995">
        <f>ROUND(F25*H23,0)</f>
        <v>0</v>
      </c>
      <c r="I25" s="998"/>
    </row>
    <row r="26" spans="1:9" ht="20.100000000000001" customHeight="1" thickBot="1">
      <c r="A26" s="1982" t="s">
        <v>2085</v>
      </c>
      <c r="B26" s="1983"/>
      <c r="C26" s="1983"/>
      <c r="D26" s="1983"/>
      <c r="E26" s="1983"/>
      <c r="F26" s="1984"/>
      <c r="G26" s="896">
        <f>$G$23</f>
        <v>0</v>
      </c>
      <c r="H26" s="1004">
        <f>SUM(H23:H25)</f>
        <v>0</v>
      </c>
      <c r="I26" s="840"/>
    </row>
  </sheetData>
  <mergeCells count="8">
    <mergeCell ref="A26:F26"/>
    <mergeCell ref="A23:F23"/>
    <mergeCell ref="A4:B4"/>
    <mergeCell ref="C4:H4"/>
    <mergeCell ref="A5:B5"/>
    <mergeCell ref="C5:H5"/>
    <mergeCell ref="A6:B6"/>
    <mergeCell ref="C6:H6"/>
  </mergeCells>
  <phoneticPr fontId="0" type="noConversion"/>
  <printOptions horizontalCentered="1"/>
  <pageMargins left="0.5" right="0.5" top="1" bottom="1" header="0.5" footer="0.34"/>
  <pageSetup scale="54" orientation="landscape" r:id="rId1"/>
  <headerFooter alignWithMargins="0">
    <oddHeader>&amp;C&amp;"Arial,Bold"&amp;14&amp;U&amp;A</oddHeader>
    <oddFooter>&amp;L&amp;F
&amp;A&amp;CPage &amp;P of &amp;N&amp;R&amp;D</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N48"/>
  <sheetViews>
    <sheetView zoomScaleNormal="100" zoomScaleSheetLayoutView="100" workbookViewId="0"/>
  </sheetViews>
  <sheetFormatPr defaultColWidth="9.109375" defaultRowHeight="13.2"/>
  <cols>
    <col min="1" max="1" width="118.33203125" style="280" customWidth="1"/>
    <col min="2" max="2" width="118.33203125" style="1398" customWidth="1"/>
    <col min="3" max="16384" width="9.109375" style="233"/>
  </cols>
  <sheetData>
    <row r="1" spans="1:14" ht="26.4">
      <c r="A1" s="1448" t="s">
        <v>1744</v>
      </c>
    </row>
    <row r="2" spans="1:14">
      <c r="N2" s="233" t="s">
        <v>440</v>
      </c>
    </row>
    <row r="3" spans="1:14" ht="26.4">
      <c r="A3" s="1399" t="s">
        <v>1648</v>
      </c>
    </row>
    <row r="4" spans="1:14">
      <c r="A4" s="1399"/>
    </row>
    <row r="5" spans="1:14" ht="39.6">
      <c r="A5" s="1400" t="s">
        <v>1649</v>
      </c>
    </row>
    <row r="6" spans="1:14">
      <c r="A6" s="1400"/>
    </row>
    <row r="7" spans="1:14" ht="79.2">
      <c r="A7" s="1399" t="s">
        <v>1745</v>
      </c>
      <c r="B7" s="280"/>
    </row>
    <row r="8" spans="1:14">
      <c r="A8" s="1400"/>
    </row>
    <row r="9" spans="1:14" ht="39.6">
      <c r="A9" s="1401" t="s">
        <v>1343</v>
      </c>
      <c r="B9" s="1401"/>
    </row>
    <row r="10" spans="1:14">
      <c r="A10" s="1400"/>
    </row>
    <row r="11" spans="1:14">
      <c r="A11" s="1401" t="s">
        <v>1988</v>
      </c>
    </row>
    <row r="12" spans="1:14">
      <c r="A12" s="1401"/>
    </row>
    <row r="13" spans="1:14" ht="14.4">
      <c r="A13" s="1402" t="s">
        <v>1505</v>
      </c>
      <c r="B13" s="1403"/>
    </row>
    <row r="14" spans="1:14" s="1406" customFormat="1">
      <c r="A14" s="1404"/>
      <c r="B14" s="1405"/>
    </row>
    <row r="15" spans="1:14" ht="14.4">
      <c r="A15" s="1407" t="s">
        <v>1506</v>
      </c>
      <c r="B15" s="1408"/>
    </row>
    <row r="16" spans="1:14" ht="14.4">
      <c r="A16" s="1407" t="s">
        <v>1507</v>
      </c>
      <c r="B16" s="1408"/>
    </row>
    <row r="17" spans="1:2" ht="14.4">
      <c r="A17" s="1407" t="s">
        <v>1508</v>
      </c>
      <c r="B17" s="1408"/>
    </row>
    <row r="18" spans="1:2" ht="14.4">
      <c r="A18" s="1407" t="s">
        <v>1509</v>
      </c>
      <c r="B18" s="1408"/>
    </row>
    <row r="19" spans="1:2" ht="14.4">
      <c r="A19" s="1407" t="s">
        <v>1510</v>
      </c>
      <c r="B19" s="1408"/>
    </row>
    <row r="20" spans="1:2">
      <c r="A20" s="1409"/>
    </row>
    <row r="21" spans="1:2" ht="14.4">
      <c r="A21" s="1402" t="s">
        <v>1511</v>
      </c>
      <c r="B21" s="1408"/>
    </row>
    <row r="22" spans="1:2">
      <c r="A22" s="1410"/>
    </row>
    <row r="23" spans="1:2" ht="14.4">
      <c r="A23" s="1407" t="s">
        <v>1512</v>
      </c>
      <c r="B23" s="1411"/>
    </row>
    <row r="24" spans="1:2" ht="14.4">
      <c r="A24" s="1407" t="s">
        <v>1513</v>
      </c>
      <c r="B24" s="1411"/>
    </row>
    <row r="25" spans="1:2" ht="14.4">
      <c r="A25" s="1407" t="s">
        <v>1514</v>
      </c>
      <c r="B25" s="1411"/>
    </row>
    <row r="26" spans="1:2" ht="14.4">
      <c r="A26" s="1407" t="s">
        <v>1515</v>
      </c>
      <c r="B26" s="1411"/>
    </row>
    <row r="27" spans="1:2" ht="14.4">
      <c r="A27" s="1434" t="s">
        <v>1749</v>
      </c>
      <c r="B27" s="1411"/>
    </row>
    <row r="28" spans="1:2" ht="26.4">
      <c r="A28" s="1434" t="s">
        <v>1746</v>
      </c>
      <c r="B28" s="1411"/>
    </row>
    <row r="29" spans="1:2" ht="26.4">
      <c r="A29" s="1434" t="s">
        <v>1650</v>
      </c>
      <c r="B29" s="1411"/>
    </row>
    <row r="30" spans="1:2" ht="14.4">
      <c r="A30" s="1434" t="s">
        <v>1747</v>
      </c>
      <c r="B30" s="1411"/>
    </row>
    <row r="31" spans="1:2" ht="14.4">
      <c r="A31" s="1434" t="s">
        <v>1651</v>
      </c>
      <c r="B31" s="1411"/>
    </row>
    <row r="32" spans="1:2" ht="26.4">
      <c r="A32" s="1434" t="s">
        <v>1748</v>
      </c>
      <c r="B32" s="1411"/>
    </row>
    <row r="33" spans="1:2">
      <c r="A33" s="1401"/>
    </row>
    <row r="34" spans="1:2" ht="14.4">
      <c r="A34" s="1402" t="s">
        <v>1291</v>
      </c>
      <c r="B34" s="1412"/>
    </row>
    <row r="35" spans="1:2">
      <c r="A35" s="1401"/>
      <c r="B35" s="233"/>
    </row>
    <row r="36" spans="1:2" ht="26.4">
      <c r="A36" s="1434" t="s">
        <v>1750</v>
      </c>
      <c r="B36" s="1413"/>
    </row>
    <row r="37" spans="1:2" ht="26.4">
      <c r="A37" s="1434" t="s">
        <v>1751</v>
      </c>
      <c r="B37" s="1413"/>
    </row>
    <row r="38" spans="1:2" ht="26.4">
      <c r="A38" s="1434" t="s">
        <v>1752</v>
      </c>
      <c r="B38" s="1413"/>
    </row>
    <row r="39" spans="1:2" ht="26.4">
      <c r="A39" s="1434" t="s">
        <v>1753</v>
      </c>
      <c r="B39" s="1413"/>
    </row>
    <row r="40" spans="1:2" ht="26.4">
      <c r="A40" s="1434" t="s">
        <v>1754</v>
      </c>
      <c r="B40" s="1413"/>
    </row>
    <row r="41" spans="1:2" ht="26.4">
      <c r="A41" s="1434" t="s">
        <v>1755</v>
      </c>
      <c r="B41" s="1413"/>
    </row>
    <row r="42" spans="1:2">
      <c r="A42" s="1401"/>
    </row>
    <row r="43" spans="1:2" ht="14.4">
      <c r="A43" s="1402" t="s">
        <v>1516</v>
      </c>
      <c r="B43" s="1412"/>
    </row>
    <row r="44" spans="1:2">
      <c r="A44" s="1401"/>
      <c r="B44" s="233"/>
    </row>
    <row r="45" spans="1:2" ht="26.4">
      <c r="A45" s="1434" t="s">
        <v>1756</v>
      </c>
      <c r="B45" s="1413"/>
    </row>
    <row r="46" spans="1:2" ht="14.4">
      <c r="A46" s="1434" t="s">
        <v>1757</v>
      </c>
      <c r="B46" s="1413"/>
    </row>
    <row r="47" spans="1:2" ht="26.4">
      <c r="A47" s="1434" t="s">
        <v>1758</v>
      </c>
      <c r="B47" s="1413"/>
    </row>
    <row r="48" spans="1:2">
      <c r="A48" s="1399"/>
    </row>
  </sheetData>
  <pageMargins left="0.5" right="0.5" top="1" bottom="1" header="0.5" footer="0.34"/>
  <pageSetup orientation="landscape" r:id="rId1"/>
  <headerFooter alignWithMargins="0">
    <oddHeader>&amp;C&amp;"Arial,Bold"&amp;14&amp;U&amp;A</oddHeader>
    <oddFooter>&amp;L&amp;F
&amp;A&amp;CPage &amp;P of &amp;N&amp;R&amp;D</oddFooter>
  </headerFooter>
  <rowBreaks count="2" manualBreakCount="2">
    <brk id="16" man="1"/>
    <brk id="47"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M2382"/>
  <sheetViews>
    <sheetView view="pageBreakPreview" zoomScale="85" zoomScaleNormal="85" zoomScaleSheetLayoutView="85" workbookViewId="0">
      <selection sqref="A1:B1"/>
    </sheetView>
  </sheetViews>
  <sheetFormatPr defaultColWidth="9.109375" defaultRowHeight="16.2"/>
  <cols>
    <col min="1" max="1" width="6.33203125" style="966" customWidth="1"/>
    <col min="2" max="2" width="40.6640625" style="5" customWidth="1"/>
    <col min="3" max="4" width="10.6640625" style="5" customWidth="1"/>
    <col min="5" max="5" width="12.6640625" style="5" customWidth="1"/>
    <col min="6" max="6" width="10.6640625" style="5" customWidth="1"/>
    <col min="7" max="7" width="12.6640625" style="5" customWidth="1"/>
    <col min="8" max="8" width="10.6640625" style="5" customWidth="1"/>
    <col min="9" max="9" width="12.6640625" style="5" customWidth="1"/>
    <col min="10" max="10" width="10.6640625" style="5" customWidth="1"/>
    <col min="11" max="11" width="75.6640625" style="5" customWidth="1"/>
    <col min="12" max="16384" width="9.109375" style="5"/>
  </cols>
  <sheetData>
    <row r="1" spans="1:13" s="442" customFormat="1" ht="20.100000000000001" customHeight="1">
      <c r="A1" s="2255" t="s">
        <v>644</v>
      </c>
      <c r="B1" s="2256"/>
      <c r="C1" s="669"/>
      <c r="D1" s="847"/>
      <c r="F1" s="669"/>
      <c r="G1" s="669"/>
      <c r="H1" s="669"/>
      <c r="I1" s="669"/>
      <c r="J1" s="669"/>
      <c r="K1" s="1339" t="str">
        <f>'Project Information'!$B$3</f>
        <v>Enter project name &amp; description</v>
      </c>
    </row>
    <row r="2" spans="1:13" s="442" customFormat="1" ht="20.100000000000001" customHeight="1">
      <c r="A2" s="683"/>
      <c r="B2" s="669"/>
      <c r="C2" s="669"/>
      <c r="D2" s="847"/>
      <c r="E2" s="669"/>
      <c r="F2" s="669"/>
      <c r="G2" s="669"/>
      <c r="H2" s="669"/>
      <c r="I2" s="669"/>
      <c r="J2" s="669"/>
      <c r="K2" s="1339" t="str">
        <f>'Project Information'!$B$1</f>
        <v>999999-1-32-01</v>
      </c>
    </row>
    <row r="3" spans="1:13" s="361" customFormat="1" ht="14.4" thickBot="1">
      <c r="A3" s="636"/>
      <c r="B3" s="637"/>
      <c r="C3" s="638"/>
      <c r="D3" s="638"/>
      <c r="E3" s="638"/>
      <c r="F3" s="638"/>
      <c r="G3" s="638"/>
      <c r="H3" s="638"/>
    </row>
    <row r="4" spans="1:13" s="361" customFormat="1" ht="28.5" customHeight="1" thickBot="1">
      <c r="A4" s="1887" t="s">
        <v>1583</v>
      </c>
      <c r="B4" s="1888"/>
      <c r="C4" s="1889" t="s">
        <v>1584</v>
      </c>
      <c r="D4" s="1889"/>
      <c r="E4" s="1889"/>
      <c r="F4" s="1889"/>
      <c r="G4" s="1889"/>
      <c r="H4" s="1889"/>
      <c r="I4" s="1889"/>
      <c r="J4" s="1889" t="s">
        <v>1585</v>
      </c>
      <c r="K4" s="2167"/>
    </row>
    <row r="5" spans="1:13" s="361" customFormat="1" ht="28.5" customHeight="1">
      <c r="A5" s="1890" t="s">
        <v>1587</v>
      </c>
      <c r="B5" s="1891"/>
      <c r="C5" s="1892"/>
      <c r="D5" s="1892"/>
      <c r="E5" s="1892"/>
      <c r="F5" s="1892"/>
      <c r="G5" s="1892"/>
      <c r="H5" s="1892"/>
      <c r="I5" s="1892"/>
      <c r="J5" s="1892"/>
      <c r="K5" s="2166"/>
    </row>
    <row r="6" spans="1:13" s="361" customFormat="1" ht="28.5" customHeight="1" thickBot="1">
      <c r="A6" s="1893" t="s">
        <v>1586</v>
      </c>
      <c r="B6" s="1894"/>
      <c r="C6" s="1866"/>
      <c r="D6" s="1866"/>
      <c r="E6" s="1866"/>
      <c r="F6" s="1866"/>
      <c r="G6" s="1866"/>
      <c r="H6" s="1866"/>
      <c r="I6" s="1866"/>
      <c r="J6" s="1866"/>
      <c r="K6" s="2165"/>
    </row>
    <row r="7" spans="1:13" s="361" customFormat="1" ht="15.6">
      <c r="A7" s="1373" t="s">
        <v>1620</v>
      </c>
      <c r="B7" s="414"/>
    </row>
    <row r="8" spans="1:13" s="361" customFormat="1" ht="15" customHeight="1" thickBot="1">
      <c r="A8" s="1373"/>
      <c r="B8" s="414"/>
    </row>
    <row r="9" spans="1:13" ht="55.2">
      <c r="A9" s="1106" t="s">
        <v>82</v>
      </c>
      <c r="B9" s="1107" t="s">
        <v>211</v>
      </c>
      <c r="C9" s="1108" t="s">
        <v>91</v>
      </c>
      <c r="D9" s="1108" t="s">
        <v>113</v>
      </c>
      <c r="E9" s="1108" t="s">
        <v>399</v>
      </c>
      <c r="F9" s="1109" t="s">
        <v>217</v>
      </c>
      <c r="G9" s="1108" t="s">
        <v>218</v>
      </c>
      <c r="H9" s="1110" t="s">
        <v>219</v>
      </c>
      <c r="I9" s="1108" t="s">
        <v>52</v>
      </c>
      <c r="J9" s="1110" t="s">
        <v>212</v>
      </c>
      <c r="K9" s="1111" t="s">
        <v>184</v>
      </c>
      <c r="L9" s="412"/>
      <c r="M9" s="22"/>
    </row>
    <row r="10" spans="1:13" ht="24.9" customHeight="1">
      <c r="A10" s="420">
        <v>27.1</v>
      </c>
      <c r="B10" s="1017" t="s">
        <v>0</v>
      </c>
      <c r="C10" s="358"/>
      <c r="D10" s="2263"/>
      <c r="E10" s="2264"/>
      <c r="F10" s="2264"/>
      <c r="G10" s="2264"/>
      <c r="H10" s="2264"/>
      <c r="I10" s="2264"/>
      <c r="J10" s="2264"/>
      <c r="K10" s="2250"/>
      <c r="L10" s="412"/>
      <c r="M10" s="22"/>
    </row>
    <row r="11" spans="1:13" ht="24.9" customHeight="1">
      <c r="A11" s="460"/>
      <c r="B11" s="833" t="s">
        <v>53</v>
      </c>
      <c r="C11" s="358" t="s">
        <v>333</v>
      </c>
      <c r="D11" s="1018"/>
      <c r="E11" s="1018"/>
      <c r="F11" s="1087">
        <f>D11*E11</f>
        <v>0</v>
      </c>
      <c r="G11" s="1020"/>
      <c r="H11" s="1087">
        <f>F11*G11</f>
        <v>0</v>
      </c>
      <c r="I11" s="1021"/>
      <c r="J11" s="1087">
        <f>F11*I11</f>
        <v>0</v>
      </c>
      <c r="K11" s="2258"/>
      <c r="L11" s="412"/>
      <c r="M11" s="22"/>
    </row>
    <row r="12" spans="1:13" ht="24.9" customHeight="1">
      <c r="A12" s="1022"/>
      <c r="B12" s="833" t="s">
        <v>54</v>
      </c>
      <c r="C12" s="358" t="s">
        <v>333</v>
      </c>
      <c r="D12" s="1018"/>
      <c r="E12" s="1018"/>
      <c r="F12" s="1087">
        <f>D12*E12</f>
        <v>0</v>
      </c>
      <c r="G12" s="1020"/>
      <c r="H12" s="1087">
        <f>F12*G12</f>
        <v>0</v>
      </c>
      <c r="I12" s="1021"/>
      <c r="J12" s="1087">
        <f>F12*I12</f>
        <v>0</v>
      </c>
      <c r="K12" s="2258"/>
      <c r="L12" s="412"/>
      <c r="M12" s="22"/>
    </row>
    <row r="13" spans="1:13" ht="24.9" customHeight="1">
      <c r="A13" s="1023"/>
      <c r="B13" s="833" t="s">
        <v>55</v>
      </c>
      <c r="C13" s="358" t="s">
        <v>333</v>
      </c>
      <c r="D13" s="1018"/>
      <c r="E13" s="1018"/>
      <c r="F13" s="1087">
        <f>D13*E13</f>
        <v>0</v>
      </c>
      <c r="G13" s="1020"/>
      <c r="H13" s="1087">
        <f>F13*G13</f>
        <v>0</v>
      </c>
      <c r="I13" s="1021"/>
      <c r="J13" s="1087">
        <f>F13*I13</f>
        <v>0</v>
      </c>
      <c r="K13" s="2257"/>
      <c r="L13" s="412"/>
      <c r="M13" s="22"/>
    </row>
    <row r="14" spans="1:13" ht="24.9" customHeight="1">
      <c r="A14" s="1023"/>
      <c r="B14" s="833"/>
      <c r="C14" s="1024"/>
      <c r="D14" s="1025"/>
      <c r="E14" s="1026"/>
      <c r="F14" s="1027"/>
      <c r="G14" s="1028"/>
      <c r="H14" s="1027"/>
      <c r="I14" s="1028"/>
      <c r="J14" s="1027"/>
      <c r="K14" s="1029"/>
      <c r="L14" s="412"/>
      <c r="M14" s="22"/>
    </row>
    <row r="15" spans="1:13" ht="24.9" customHeight="1">
      <c r="A15" s="418">
        <v>27.2</v>
      </c>
      <c r="B15" s="1017" t="s">
        <v>367</v>
      </c>
      <c r="C15" s="1024"/>
      <c r="D15" s="2265"/>
      <c r="E15" s="2254"/>
      <c r="F15" s="2254"/>
      <c r="G15" s="2254"/>
      <c r="H15" s="2254"/>
      <c r="I15" s="2254"/>
      <c r="J15" s="2254"/>
      <c r="K15" s="2250"/>
      <c r="L15" s="412"/>
      <c r="M15" s="22"/>
    </row>
    <row r="16" spans="1:13" ht="24.9" customHeight="1">
      <c r="A16" s="1030"/>
      <c r="B16" s="833" t="s">
        <v>53</v>
      </c>
      <c r="C16" s="358" t="s">
        <v>333</v>
      </c>
      <c r="D16" s="1018"/>
      <c r="E16" s="1018"/>
      <c r="F16" s="1087">
        <f>D16*E16</f>
        <v>0</v>
      </c>
      <c r="G16" s="1020"/>
      <c r="H16" s="1087">
        <f>F16*G16</f>
        <v>0</v>
      </c>
      <c r="I16" s="1021"/>
      <c r="J16" s="1087">
        <f>F16*I16</f>
        <v>0</v>
      </c>
      <c r="K16" s="2251"/>
      <c r="L16" s="412"/>
      <c r="M16" s="22"/>
    </row>
    <row r="17" spans="1:13" ht="24.9" customHeight="1">
      <c r="A17" s="1031"/>
      <c r="B17" s="833" t="s">
        <v>54</v>
      </c>
      <c r="C17" s="358" t="s">
        <v>333</v>
      </c>
      <c r="D17" s="1018"/>
      <c r="E17" s="1018"/>
      <c r="F17" s="1087">
        <f>D17*E17</f>
        <v>0</v>
      </c>
      <c r="G17" s="1020"/>
      <c r="H17" s="1087">
        <f>F17*G17</f>
        <v>0</v>
      </c>
      <c r="I17" s="1021"/>
      <c r="J17" s="1087">
        <f>F17*I17</f>
        <v>0</v>
      </c>
      <c r="K17" s="2251"/>
      <c r="L17" s="412"/>
      <c r="M17" s="22"/>
    </row>
    <row r="18" spans="1:13" ht="24.9" customHeight="1">
      <c r="A18" s="1031"/>
      <c r="B18" s="851" t="s">
        <v>55</v>
      </c>
      <c r="C18" s="358" t="s">
        <v>333</v>
      </c>
      <c r="D18" s="1018"/>
      <c r="E18" s="1018"/>
      <c r="F18" s="1087">
        <f>D18*E18</f>
        <v>0</v>
      </c>
      <c r="G18" s="1020"/>
      <c r="H18" s="1087">
        <f>F18*G18</f>
        <v>0</v>
      </c>
      <c r="I18" s="1021"/>
      <c r="J18" s="1087">
        <f>F18*I18</f>
        <v>0</v>
      </c>
      <c r="K18" s="2252"/>
      <c r="L18" s="412"/>
      <c r="M18" s="22"/>
    </row>
    <row r="19" spans="1:13" ht="24.9" customHeight="1">
      <c r="A19" s="1032"/>
      <c r="B19" s="851"/>
      <c r="C19" s="358"/>
      <c r="D19" s="1025"/>
      <c r="E19" s="1026"/>
      <c r="F19" s="1027"/>
      <c r="G19" s="1028"/>
      <c r="H19" s="1027"/>
      <c r="I19" s="1028"/>
      <c r="J19" s="1027"/>
      <c r="K19" s="1033"/>
      <c r="L19" s="412"/>
      <c r="M19" s="22"/>
    </row>
    <row r="20" spans="1:13" ht="24.9" customHeight="1">
      <c r="A20" s="1034">
        <v>27.3</v>
      </c>
      <c r="B20" s="833" t="s">
        <v>368</v>
      </c>
      <c r="C20" s="358"/>
      <c r="D20" s="2265"/>
      <c r="E20" s="2254"/>
      <c r="F20" s="2254"/>
      <c r="G20" s="2254"/>
      <c r="H20" s="2254"/>
      <c r="I20" s="2254"/>
      <c r="J20" s="2254"/>
      <c r="K20" s="2250"/>
      <c r="L20" s="412"/>
      <c r="M20" s="22"/>
    </row>
    <row r="21" spans="1:13" ht="24.9" customHeight="1">
      <c r="A21" s="418"/>
      <c r="B21" s="1035"/>
      <c r="C21" s="358" t="s">
        <v>333</v>
      </c>
      <c r="D21" s="1036"/>
      <c r="E21" s="1036"/>
      <c r="F21" s="1087">
        <f>D21*E21</f>
        <v>0</v>
      </c>
      <c r="G21" s="1020"/>
      <c r="H21" s="1087">
        <f>F21*G21</f>
        <v>0</v>
      </c>
      <c r="I21" s="1037"/>
      <c r="J21" s="1087">
        <f>F21*I21</f>
        <v>0</v>
      </c>
      <c r="K21" s="2259"/>
      <c r="L21" s="412"/>
      <c r="M21" s="22"/>
    </row>
    <row r="22" spans="1:13" ht="24.9" customHeight="1">
      <c r="A22" s="1038">
        <v>27.4</v>
      </c>
      <c r="B22" s="1039" t="s">
        <v>56</v>
      </c>
      <c r="C22" s="358"/>
      <c r="D22" s="1040"/>
      <c r="E22" s="704" t="s">
        <v>369</v>
      </c>
      <c r="F22" s="1041"/>
      <c r="G22" s="1041"/>
      <c r="H22" s="1041"/>
      <c r="I22" s="1041"/>
      <c r="J22" s="1041"/>
      <c r="K22" s="2250"/>
      <c r="L22" s="412"/>
      <c r="M22" s="22"/>
    </row>
    <row r="23" spans="1:13" ht="24.9" customHeight="1">
      <c r="A23" s="1030"/>
      <c r="B23" s="852" t="s">
        <v>53</v>
      </c>
      <c r="C23" s="850" t="s">
        <v>157</v>
      </c>
      <c r="D23" s="1018"/>
      <c r="E23" s="1018"/>
      <c r="F23" s="1087">
        <f>IF(E23=0,0,D23/E23)</f>
        <v>0</v>
      </c>
      <c r="G23" s="1020"/>
      <c r="H23" s="1087">
        <f>F23*G23</f>
        <v>0</v>
      </c>
      <c r="I23" s="1020"/>
      <c r="J23" s="1087">
        <f>F23*I23</f>
        <v>0</v>
      </c>
      <c r="K23" s="2259"/>
      <c r="L23" s="412"/>
      <c r="M23" s="22"/>
    </row>
    <row r="24" spans="1:13" ht="24.9" customHeight="1">
      <c r="A24" s="1031"/>
      <c r="B24" s="833" t="s">
        <v>54</v>
      </c>
      <c r="C24" s="850" t="s">
        <v>157</v>
      </c>
      <c r="D24" s="1018"/>
      <c r="E24" s="1018"/>
      <c r="F24" s="1087">
        <f>IF(E24=0,0,D24/E24)</f>
        <v>0</v>
      </c>
      <c r="G24" s="1020"/>
      <c r="H24" s="1087">
        <f>F24*G24</f>
        <v>0</v>
      </c>
      <c r="I24" s="1020"/>
      <c r="J24" s="1087">
        <f>F24*I24</f>
        <v>0</v>
      </c>
      <c r="K24" s="2259"/>
      <c r="L24" s="412"/>
      <c r="M24" s="22"/>
    </row>
    <row r="25" spans="1:13" ht="24.9" customHeight="1">
      <c r="A25" s="1042"/>
      <c r="B25" s="833" t="s">
        <v>55</v>
      </c>
      <c r="C25" s="850" t="s">
        <v>157</v>
      </c>
      <c r="D25" s="1018"/>
      <c r="E25" s="1018"/>
      <c r="F25" s="1087">
        <f>IF(E25=0,0,D25/E25)</f>
        <v>0</v>
      </c>
      <c r="G25" s="1020"/>
      <c r="H25" s="1087">
        <f>F25*G25</f>
        <v>0</v>
      </c>
      <c r="I25" s="1020"/>
      <c r="J25" s="1087">
        <f>F25*I25</f>
        <v>0</v>
      </c>
      <c r="K25" s="2260"/>
      <c r="L25" s="412"/>
      <c r="M25" s="22"/>
    </row>
    <row r="26" spans="1:13" ht="24.9" customHeight="1">
      <c r="A26" s="1038"/>
      <c r="B26" s="361"/>
      <c r="C26" s="358"/>
      <c r="D26" s="1043"/>
      <c r="E26" s="1044"/>
      <c r="F26" s="1027"/>
      <c r="G26" s="1027"/>
      <c r="H26" s="1027"/>
      <c r="I26" s="1027"/>
      <c r="J26" s="1027"/>
      <c r="K26" s="1045"/>
      <c r="L26" s="412"/>
      <c r="M26" s="22"/>
    </row>
    <row r="27" spans="1:13" ht="24.9" customHeight="1">
      <c r="A27" s="1046">
        <v>27.5</v>
      </c>
      <c r="B27" s="1047" t="s">
        <v>57</v>
      </c>
      <c r="C27" s="1048" t="s">
        <v>370</v>
      </c>
      <c r="D27" s="361"/>
      <c r="E27" s="704" t="s">
        <v>369</v>
      </c>
      <c r="F27" s="1049"/>
      <c r="G27" s="1049"/>
      <c r="H27" s="1049"/>
      <c r="I27" s="1049"/>
      <c r="J27" s="1049"/>
      <c r="K27" s="2250"/>
      <c r="L27" s="412"/>
      <c r="M27" s="22"/>
    </row>
    <row r="28" spans="1:13" ht="24.9" customHeight="1">
      <c r="A28" s="1030"/>
      <c r="B28" s="852" t="s">
        <v>53</v>
      </c>
      <c r="C28" s="850" t="s">
        <v>157</v>
      </c>
      <c r="D28" s="1018"/>
      <c r="E28" s="1018"/>
      <c r="F28" s="1087">
        <f>IF(E28=0,0,D28/E28)</f>
        <v>0</v>
      </c>
      <c r="G28" s="1020"/>
      <c r="H28" s="1087">
        <f>F28*G28</f>
        <v>0</v>
      </c>
      <c r="I28" s="1020"/>
      <c r="J28" s="1087">
        <f>F28*I28</f>
        <v>0</v>
      </c>
      <c r="K28" s="2258"/>
      <c r="L28" s="412"/>
      <c r="M28" s="22"/>
    </row>
    <row r="29" spans="1:13" ht="24.9" customHeight="1">
      <c r="A29" s="1031"/>
      <c r="B29" s="833" t="s">
        <v>54</v>
      </c>
      <c r="C29" s="850" t="s">
        <v>157</v>
      </c>
      <c r="D29" s="1018"/>
      <c r="E29" s="1018"/>
      <c r="F29" s="1087">
        <f>IF(E29=0,0,D29/E29)</f>
        <v>0</v>
      </c>
      <c r="G29" s="1020"/>
      <c r="H29" s="1087">
        <f>F29*G29</f>
        <v>0</v>
      </c>
      <c r="I29" s="1020"/>
      <c r="J29" s="1087">
        <f>F29*I29</f>
        <v>0</v>
      </c>
      <c r="K29" s="2258"/>
      <c r="L29" s="412"/>
      <c r="M29" s="22"/>
    </row>
    <row r="30" spans="1:13" ht="24.9" customHeight="1">
      <c r="A30" s="1042"/>
      <c r="B30" s="833" t="s">
        <v>55</v>
      </c>
      <c r="C30" s="850" t="s">
        <v>157</v>
      </c>
      <c r="D30" s="1018"/>
      <c r="E30" s="1018"/>
      <c r="F30" s="1087">
        <f>IF(E30=0,0,D30/E30)</f>
        <v>0</v>
      </c>
      <c r="G30" s="1020"/>
      <c r="H30" s="1087">
        <f>F30*G30</f>
        <v>0</v>
      </c>
      <c r="I30" s="1020"/>
      <c r="J30" s="1087">
        <f>F30*I30</f>
        <v>0</v>
      </c>
      <c r="K30" s="2257"/>
      <c r="L30" s="412"/>
      <c r="M30" s="22"/>
    </row>
    <row r="31" spans="1:13" ht="24.9" customHeight="1">
      <c r="A31" s="1042"/>
      <c r="B31" s="1050"/>
      <c r="C31" s="850"/>
      <c r="D31" s="1043"/>
      <c r="E31" s="1044"/>
      <c r="F31" s="1027"/>
      <c r="G31" s="1027"/>
      <c r="H31" s="1027"/>
      <c r="I31" s="1027"/>
      <c r="J31" s="1027"/>
      <c r="K31" s="1029"/>
      <c r="L31" s="412"/>
      <c r="M31" s="22"/>
    </row>
    <row r="32" spans="1:13" ht="24.9" customHeight="1">
      <c r="A32" s="1042"/>
      <c r="B32" s="1017" t="s">
        <v>57</v>
      </c>
      <c r="C32" s="1048" t="s">
        <v>371</v>
      </c>
      <c r="D32" s="1025"/>
      <c r="E32" s="1051" t="s">
        <v>369</v>
      </c>
      <c r="F32" s="1028"/>
      <c r="G32" s="1028"/>
      <c r="H32" s="1028"/>
      <c r="I32" s="1028"/>
      <c r="J32" s="1028"/>
      <c r="K32" s="1052"/>
      <c r="L32" s="412"/>
      <c r="M32" s="22"/>
    </row>
    <row r="33" spans="1:13" ht="24.9" customHeight="1">
      <c r="A33" s="1042"/>
      <c r="B33" s="1053" t="s">
        <v>372</v>
      </c>
      <c r="C33" s="850" t="s">
        <v>157</v>
      </c>
      <c r="D33" s="1025"/>
      <c r="E33" s="1018"/>
      <c r="F33" s="1088">
        <f>IF(E33=0,0,D33/E33)</f>
        <v>0</v>
      </c>
      <c r="G33" s="1020"/>
      <c r="H33" s="1088">
        <f>F33*G33</f>
        <v>0</v>
      </c>
      <c r="I33" s="1020"/>
      <c r="J33" s="1088">
        <f>F33*I33</f>
        <v>0</v>
      </c>
      <c r="K33" s="1029"/>
      <c r="L33" s="412"/>
      <c r="M33" s="22"/>
    </row>
    <row r="34" spans="1:13" ht="24.9" customHeight="1">
      <c r="A34" s="1042"/>
      <c r="B34" s="1040"/>
      <c r="C34" s="358"/>
      <c r="D34" s="1043"/>
      <c r="E34" s="1044"/>
      <c r="F34" s="1027"/>
      <c r="G34" s="1027"/>
      <c r="H34" s="1027"/>
      <c r="I34" s="1027"/>
      <c r="J34" s="1027"/>
      <c r="K34" s="1029"/>
      <c r="L34" s="412"/>
      <c r="M34" s="22"/>
    </row>
    <row r="35" spans="1:13" ht="24.9" customHeight="1">
      <c r="A35" s="418">
        <v>27.6</v>
      </c>
      <c r="B35" s="1054" t="s">
        <v>1</v>
      </c>
      <c r="C35" s="1055"/>
      <c r="D35" s="2253"/>
      <c r="E35" s="2254"/>
      <c r="F35" s="2254"/>
      <c r="G35" s="2254"/>
      <c r="H35" s="2254"/>
      <c r="I35" s="2254"/>
      <c r="J35" s="2254"/>
      <c r="K35" s="2250"/>
      <c r="L35" s="412"/>
      <c r="M35" s="22"/>
    </row>
    <row r="36" spans="1:13" ht="24.9" customHeight="1">
      <c r="A36" s="1030"/>
      <c r="B36" s="852"/>
      <c r="C36" s="1055" t="s">
        <v>333</v>
      </c>
      <c r="D36" s="1036"/>
      <c r="E36" s="1036"/>
      <c r="F36" s="1087">
        <f>D36*E36</f>
        <v>0</v>
      </c>
      <c r="G36" s="1020"/>
      <c r="H36" s="1087">
        <f>F36*G36</f>
        <v>0</v>
      </c>
      <c r="I36" s="1037"/>
      <c r="J36" s="1087">
        <f>F36*I36</f>
        <v>0</v>
      </c>
      <c r="K36" s="2258"/>
      <c r="L36" s="412"/>
      <c r="M36" s="22"/>
    </row>
    <row r="37" spans="1:13" ht="24.9" customHeight="1">
      <c r="A37" s="418">
        <v>27.7</v>
      </c>
      <c r="B37" s="1056" t="s">
        <v>2</v>
      </c>
      <c r="C37" s="1055"/>
      <c r="D37" s="2253"/>
      <c r="E37" s="2254"/>
      <c r="F37" s="2254"/>
      <c r="G37" s="2254"/>
      <c r="H37" s="2254"/>
      <c r="I37" s="2254"/>
      <c r="J37" s="2254"/>
      <c r="K37" s="2250"/>
      <c r="L37" s="412"/>
      <c r="M37" s="22"/>
    </row>
    <row r="38" spans="1:13" ht="24.9" customHeight="1">
      <c r="A38" s="1030"/>
      <c r="B38" s="852"/>
      <c r="C38" s="1055" t="s">
        <v>333</v>
      </c>
      <c r="D38" s="1036"/>
      <c r="E38" s="1036"/>
      <c r="F38" s="1087">
        <f>D38*E38</f>
        <v>0</v>
      </c>
      <c r="G38" s="1020"/>
      <c r="H38" s="1087">
        <f>F38*G38</f>
        <v>0</v>
      </c>
      <c r="I38" s="1037"/>
      <c r="J38" s="1087">
        <f>F38*I38</f>
        <v>0</v>
      </c>
      <c r="K38" s="2258"/>
      <c r="L38" s="412"/>
      <c r="M38" s="22"/>
    </row>
    <row r="39" spans="1:13" ht="24.9" customHeight="1">
      <c r="A39" s="418">
        <v>27.8</v>
      </c>
      <c r="B39" s="833" t="s">
        <v>373</v>
      </c>
      <c r="C39" s="1055"/>
      <c r="D39" s="2253"/>
      <c r="E39" s="2254"/>
      <c r="F39" s="2254"/>
      <c r="G39" s="2254"/>
      <c r="H39" s="2254"/>
      <c r="I39" s="2254"/>
      <c r="J39" s="2254"/>
      <c r="K39" s="2250"/>
      <c r="L39" s="412"/>
      <c r="M39" s="22"/>
    </row>
    <row r="40" spans="1:13" ht="24.9" customHeight="1">
      <c r="A40" s="460"/>
      <c r="B40" s="852"/>
      <c r="C40" s="1055" t="s">
        <v>333</v>
      </c>
      <c r="D40" s="1036"/>
      <c r="E40" s="1036"/>
      <c r="F40" s="1087">
        <f>D40*E40</f>
        <v>0</v>
      </c>
      <c r="G40" s="1020"/>
      <c r="H40" s="1087">
        <f>F40*G40</f>
        <v>0</v>
      </c>
      <c r="I40" s="1037"/>
      <c r="J40" s="1087">
        <f>F40*I40</f>
        <v>0</v>
      </c>
      <c r="K40" s="2258"/>
      <c r="L40" s="412"/>
      <c r="M40" s="22"/>
    </row>
    <row r="41" spans="1:13" ht="24.9" customHeight="1">
      <c r="A41" s="418">
        <v>27.9</v>
      </c>
      <c r="B41" s="1057" t="s">
        <v>58</v>
      </c>
      <c r="C41" s="1055"/>
      <c r="D41" s="2253"/>
      <c r="E41" s="2254"/>
      <c r="F41" s="2254"/>
      <c r="G41" s="2254"/>
      <c r="H41" s="2254"/>
      <c r="I41" s="2254"/>
      <c r="J41" s="2254"/>
      <c r="K41" s="2250"/>
      <c r="L41" s="412"/>
      <c r="M41" s="22"/>
    </row>
    <row r="42" spans="1:13" ht="24.9" customHeight="1">
      <c r="A42" s="1023"/>
      <c r="B42" s="1058"/>
      <c r="C42" s="1055" t="s">
        <v>333</v>
      </c>
      <c r="D42" s="1036"/>
      <c r="E42" s="1036"/>
      <c r="F42" s="1087">
        <f>D42*E42</f>
        <v>0</v>
      </c>
      <c r="G42" s="1020"/>
      <c r="H42" s="1087">
        <f>F42*G42</f>
        <v>0</v>
      </c>
      <c r="I42" s="1037"/>
      <c r="J42" s="1087">
        <f>F42*I42</f>
        <v>0</v>
      </c>
      <c r="K42" s="2257"/>
      <c r="L42" s="412"/>
      <c r="M42" s="22"/>
    </row>
    <row r="43" spans="1:13" ht="24.9" customHeight="1">
      <c r="A43" s="422">
        <v>27.1</v>
      </c>
      <c r="B43" s="1057" t="s">
        <v>59</v>
      </c>
      <c r="C43" s="1055"/>
      <c r="D43" s="2253"/>
      <c r="E43" s="2254"/>
      <c r="F43" s="2254"/>
      <c r="G43" s="2254"/>
      <c r="H43" s="2254"/>
      <c r="I43" s="2254"/>
      <c r="J43" s="2254"/>
      <c r="K43" s="2250"/>
      <c r="L43" s="412"/>
      <c r="M43" s="22"/>
    </row>
    <row r="44" spans="1:13" ht="24.9" customHeight="1">
      <c r="A44" s="460"/>
      <c r="B44" s="852" t="s">
        <v>60</v>
      </c>
      <c r="C44" s="1059" t="s">
        <v>182</v>
      </c>
      <c r="D44" s="1018"/>
      <c r="E44" s="1018"/>
      <c r="F44" s="1087">
        <f xml:space="preserve"> D44*E44</f>
        <v>0</v>
      </c>
      <c r="G44" s="1020"/>
      <c r="H44" s="1087">
        <f>F44*G44</f>
        <v>0</v>
      </c>
      <c r="I44" s="1020"/>
      <c r="J44" s="1087">
        <f>F44*I44</f>
        <v>0</v>
      </c>
      <c r="K44" s="2258"/>
      <c r="L44" s="412"/>
      <c r="M44" s="22"/>
    </row>
    <row r="45" spans="1:13" ht="24.9" customHeight="1">
      <c r="A45" s="1022"/>
      <c r="B45" s="833" t="s">
        <v>61</v>
      </c>
      <c r="C45" s="1059" t="s">
        <v>470</v>
      </c>
      <c r="D45" s="1060"/>
      <c r="E45" s="1060"/>
      <c r="F45" s="1087">
        <f xml:space="preserve"> D45*E45</f>
        <v>0</v>
      </c>
      <c r="G45" s="1020"/>
      <c r="H45" s="1087">
        <f>F45*G45</f>
        <v>0</v>
      </c>
      <c r="I45" s="1061"/>
      <c r="J45" s="1087">
        <f>F45*I45</f>
        <v>0</v>
      </c>
      <c r="K45" s="2258"/>
      <c r="L45" s="412"/>
      <c r="M45" s="22"/>
    </row>
    <row r="46" spans="1:13" ht="24.9" customHeight="1">
      <c r="A46" s="1023"/>
      <c r="B46" s="833" t="s">
        <v>62</v>
      </c>
      <c r="C46" s="1059"/>
      <c r="D46" s="1615">
        <v>0</v>
      </c>
      <c r="E46" s="1089">
        <f xml:space="preserve"> F44+F45</f>
        <v>0</v>
      </c>
      <c r="F46" s="1087">
        <f>D46*E46</f>
        <v>0</v>
      </c>
      <c r="G46" s="1020"/>
      <c r="H46" s="1087">
        <f>F46*G46</f>
        <v>0</v>
      </c>
      <c r="I46" s="1020"/>
      <c r="J46" s="1087">
        <f>F46*I46</f>
        <v>0</v>
      </c>
      <c r="K46" s="2257"/>
      <c r="L46" s="412"/>
      <c r="M46" s="22"/>
    </row>
    <row r="47" spans="1:13" ht="24.9" customHeight="1">
      <c r="A47" s="422"/>
      <c r="B47" s="833"/>
      <c r="C47" s="358"/>
      <c r="D47" s="1063"/>
      <c r="E47" s="1027"/>
      <c r="F47" s="1027"/>
      <c r="G47" s="1027"/>
      <c r="H47" s="1027"/>
      <c r="I47" s="1027"/>
      <c r="J47" s="1027"/>
      <c r="K47" s="1052"/>
      <c r="L47" s="412"/>
      <c r="M47" s="22"/>
    </row>
    <row r="48" spans="1:13" ht="24.9" customHeight="1">
      <c r="A48" s="422">
        <v>27.11</v>
      </c>
      <c r="B48" s="1057" t="s">
        <v>63</v>
      </c>
      <c r="C48" s="1055"/>
      <c r="D48" s="2253"/>
      <c r="E48" s="2254"/>
      <c r="F48" s="2254"/>
      <c r="G48" s="2254"/>
      <c r="H48" s="2254"/>
      <c r="I48" s="2254"/>
      <c r="J48" s="2254"/>
      <c r="K48" s="2250"/>
      <c r="L48" s="412"/>
      <c r="M48" s="22"/>
    </row>
    <row r="49" spans="1:13" ht="24.9" customHeight="1">
      <c r="A49" s="422"/>
      <c r="B49" s="421"/>
      <c r="C49" s="358" t="s">
        <v>333</v>
      </c>
      <c r="D49" s="1018"/>
      <c r="E49" s="1018"/>
      <c r="F49" s="1087">
        <f>D49*E49</f>
        <v>0</v>
      </c>
      <c r="G49" s="1020"/>
      <c r="H49" s="1087">
        <f>F49*G49</f>
        <v>0</v>
      </c>
      <c r="I49" s="1021"/>
      <c r="J49" s="1087">
        <f>F49*I49</f>
        <v>0</v>
      </c>
      <c r="K49" s="2257"/>
      <c r="L49" s="412"/>
      <c r="M49" s="22"/>
    </row>
    <row r="50" spans="1:13" ht="24.9" customHeight="1">
      <c r="A50" s="1023">
        <v>27.12</v>
      </c>
      <c r="B50" s="1064" t="s">
        <v>64</v>
      </c>
      <c r="C50" s="1065"/>
      <c r="D50" s="361"/>
      <c r="E50" s="1066" t="s">
        <v>369</v>
      </c>
      <c r="F50" s="1067"/>
      <c r="G50" s="1067"/>
      <c r="H50" s="1067"/>
      <c r="I50" s="1067"/>
      <c r="J50" s="1068"/>
      <c r="K50" s="2250"/>
      <c r="L50" s="412"/>
      <c r="M50" s="22"/>
    </row>
    <row r="51" spans="1:13" ht="24.9" customHeight="1">
      <c r="A51" s="460"/>
      <c r="B51" s="361"/>
      <c r="C51" s="1059" t="s">
        <v>157</v>
      </c>
      <c r="D51" s="1020"/>
      <c r="E51" s="1069"/>
      <c r="F51" s="1087">
        <f>IF(E51=0,0,D51/E51)</f>
        <v>0</v>
      </c>
      <c r="G51" s="1020"/>
      <c r="H51" s="1087">
        <f>F51*G51</f>
        <v>0</v>
      </c>
      <c r="I51" s="1061"/>
      <c r="J51" s="1087">
        <f>F51*I51</f>
        <v>0</v>
      </c>
      <c r="K51" s="2257"/>
      <c r="L51" s="412"/>
      <c r="M51" s="22"/>
    </row>
    <row r="52" spans="1:13" ht="24.9" customHeight="1">
      <c r="A52" s="422">
        <v>27.13</v>
      </c>
      <c r="B52" s="1057" t="s">
        <v>65</v>
      </c>
      <c r="C52" s="1055"/>
      <c r="D52" s="2253"/>
      <c r="E52" s="2254"/>
      <c r="F52" s="2254"/>
      <c r="G52" s="2254"/>
      <c r="H52" s="2254"/>
      <c r="I52" s="2254"/>
      <c r="J52" s="2254"/>
      <c r="K52" s="2250"/>
      <c r="L52" s="412"/>
      <c r="M52" s="22"/>
    </row>
    <row r="53" spans="1:13" ht="24.9" customHeight="1">
      <c r="A53" s="460"/>
      <c r="B53" s="852" t="s">
        <v>374</v>
      </c>
      <c r="C53" s="1059" t="s">
        <v>157</v>
      </c>
      <c r="D53" s="1069"/>
      <c r="E53" s="1069"/>
      <c r="F53" s="1087">
        <f>D53*E53</f>
        <v>0</v>
      </c>
      <c r="G53" s="1020"/>
      <c r="H53" s="1087">
        <f>F53*G53</f>
        <v>0</v>
      </c>
      <c r="I53" s="1061"/>
      <c r="J53" s="1087">
        <f>F53*I53</f>
        <v>0</v>
      </c>
      <c r="K53" s="2257"/>
      <c r="L53" s="412"/>
      <c r="M53" s="22"/>
    </row>
    <row r="54" spans="1:13" ht="24.9" customHeight="1">
      <c r="A54" s="460"/>
      <c r="B54" s="852"/>
      <c r="C54" s="1059"/>
      <c r="D54" s="1062"/>
      <c r="E54" s="1070"/>
      <c r="F54" s="1027"/>
      <c r="G54" s="1027"/>
      <c r="H54" s="1027"/>
      <c r="I54" s="1070"/>
      <c r="J54" s="1027"/>
      <c r="K54" s="1029"/>
      <c r="L54" s="412"/>
      <c r="M54" s="22"/>
    </row>
    <row r="55" spans="1:13" ht="24.9" customHeight="1">
      <c r="A55" s="422">
        <v>27.14</v>
      </c>
      <c r="B55" s="1057" t="s">
        <v>66</v>
      </c>
      <c r="C55" s="1055"/>
      <c r="D55" s="2253"/>
      <c r="E55" s="2254"/>
      <c r="F55" s="2254"/>
      <c r="G55" s="2254"/>
      <c r="H55" s="2254"/>
      <c r="I55" s="2254"/>
      <c r="J55" s="2254"/>
      <c r="K55" s="2250"/>
      <c r="L55" s="412"/>
      <c r="M55" s="22"/>
    </row>
    <row r="56" spans="1:13" ht="24.9" customHeight="1">
      <c r="A56" s="460"/>
      <c r="B56" s="852"/>
      <c r="C56" s="1059" t="s">
        <v>157</v>
      </c>
      <c r="D56" s="1069"/>
      <c r="E56" s="1069"/>
      <c r="F56" s="1087">
        <f>D56*E56</f>
        <v>0</v>
      </c>
      <c r="G56" s="1020"/>
      <c r="H56" s="1087">
        <f>F56*G56</f>
        <v>0</v>
      </c>
      <c r="I56" s="1061"/>
      <c r="J56" s="1087">
        <f>F56*I56</f>
        <v>0</v>
      </c>
      <c r="K56" s="2257"/>
      <c r="L56" s="412"/>
      <c r="M56" s="22"/>
    </row>
    <row r="57" spans="1:13" ht="24.9" customHeight="1">
      <c r="A57" s="422">
        <v>27.15</v>
      </c>
      <c r="B57" s="1057" t="s">
        <v>67</v>
      </c>
      <c r="C57" s="1055"/>
      <c r="D57" s="2290"/>
      <c r="E57" s="2254"/>
      <c r="F57" s="2254"/>
      <c r="G57" s="2254"/>
      <c r="H57" s="2254"/>
      <c r="I57" s="2254"/>
      <c r="J57" s="2254"/>
      <c r="K57" s="2250"/>
      <c r="L57" s="412"/>
      <c r="M57" s="22"/>
    </row>
    <row r="58" spans="1:13" ht="24.9" customHeight="1">
      <c r="A58" s="460"/>
      <c r="B58" s="1071"/>
      <c r="C58" s="1072" t="s">
        <v>157</v>
      </c>
      <c r="D58" s="1018"/>
      <c r="E58" s="1018"/>
      <c r="F58" s="1087">
        <f>D58*E58</f>
        <v>0</v>
      </c>
      <c r="G58" s="1020"/>
      <c r="H58" s="1087">
        <f>F58*G58</f>
        <v>0</v>
      </c>
      <c r="I58" s="1037"/>
      <c r="J58" s="1087">
        <f>F58*I58</f>
        <v>0</v>
      </c>
      <c r="K58" s="2257"/>
      <c r="L58" s="412"/>
      <c r="M58" s="22"/>
    </row>
    <row r="59" spans="1:13" ht="24.9" customHeight="1">
      <c r="A59" s="422">
        <v>27.16</v>
      </c>
      <c r="B59" s="1057" t="s">
        <v>68</v>
      </c>
      <c r="C59" s="1055"/>
      <c r="D59" s="2253"/>
      <c r="E59" s="2254"/>
      <c r="F59" s="2254"/>
      <c r="G59" s="2254"/>
      <c r="H59" s="2254"/>
      <c r="I59" s="2254"/>
      <c r="J59" s="2254"/>
      <c r="K59" s="2250"/>
      <c r="L59" s="412"/>
      <c r="M59" s="22"/>
    </row>
    <row r="60" spans="1:13" ht="24.9" customHeight="1">
      <c r="A60" s="460"/>
      <c r="B60" s="1071"/>
      <c r="C60" s="1055" t="s">
        <v>333</v>
      </c>
      <c r="D60" s="1018"/>
      <c r="E60" s="1018"/>
      <c r="F60" s="1087">
        <f>D60*E60</f>
        <v>0</v>
      </c>
      <c r="G60" s="1020"/>
      <c r="H60" s="1087">
        <f>F60*G60</f>
        <v>0</v>
      </c>
      <c r="I60" s="1037"/>
      <c r="J60" s="1087">
        <f>F60*I60</f>
        <v>0</v>
      </c>
      <c r="K60" s="2257"/>
      <c r="L60" s="412"/>
      <c r="M60" s="22"/>
    </row>
    <row r="61" spans="1:13" ht="24.9" customHeight="1">
      <c r="A61" s="422">
        <v>27.17</v>
      </c>
      <c r="B61" s="1057" t="s">
        <v>69</v>
      </c>
      <c r="C61" s="1055"/>
      <c r="D61" s="2253"/>
      <c r="E61" s="2254"/>
      <c r="F61" s="2254"/>
      <c r="G61" s="2254"/>
      <c r="H61" s="2254"/>
      <c r="I61" s="2254"/>
      <c r="J61" s="2254"/>
      <c r="K61" s="2250"/>
      <c r="L61" s="412"/>
      <c r="M61" s="22"/>
    </row>
    <row r="62" spans="1:13" ht="24.9" customHeight="1">
      <c r="A62" s="460"/>
      <c r="B62" s="1071"/>
      <c r="C62" s="1055" t="s">
        <v>333</v>
      </c>
      <c r="D62" s="1018"/>
      <c r="E62" s="1018"/>
      <c r="F62" s="1087">
        <f>D62*E62</f>
        <v>0</v>
      </c>
      <c r="G62" s="1020"/>
      <c r="H62" s="1087">
        <f>F62*G62</f>
        <v>0</v>
      </c>
      <c r="I62" s="1037"/>
      <c r="J62" s="1087">
        <f>F62*I62</f>
        <v>0</v>
      </c>
      <c r="K62" s="2257"/>
      <c r="L62" s="412"/>
      <c r="M62" s="22"/>
    </row>
    <row r="63" spans="1:13" ht="24.9" customHeight="1">
      <c r="A63" s="422">
        <v>27.18</v>
      </c>
      <c r="B63" s="1057" t="s">
        <v>70</v>
      </c>
      <c r="C63" s="1055"/>
      <c r="D63" s="361"/>
      <c r="E63" s="1066" t="s">
        <v>369</v>
      </c>
      <c r="F63" s="1041"/>
      <c r="G63" s="1041"/>
      <c r="H63" s="1041"/>
      <c r="I63" s="1041"/>
      <c r="J63" s="1041"/>
      <c r="K63" s="2250"/>
      <c r="L63" s="412"/>
      <c r="M63" s="22"/>
    </row>
    <row r="64" spans="1:13" ht="24.9" customHeight="1">
      <c r="A64" s="460"/>
      <c r="B64" s="361"/>
      <c r="C64" s="1059" t="s">
        <v>157</v>
      </c>
      <c r="D64" s="359"/>
      <c r="E64" s="1060"/>
      <c r="F64" s="1087">
        <f>IF(E64=0,0,D64/E64)</f>
        <v>0</v>
      </c>
      <c r="G64" s="1020"/>
      <c r="H64" s="1087">
        <f>F64*G64</f>
        <v>0</v>
      </c>
      <c r="I64" s="1061"/>
      <c r="J64" s="1087">
        <f>F64*I64</f>
        <v>0</v>
      </c>
      <c r="K64" s="2257"/>
      <c r="L64" s="412"/>
      <c r="M64" s="22"/>
    </row>
    <row r="65" spans="1:13" ht="24.9" customHeight="1">
      <c r="A65" s="422">
        <v>27.19</v>
      </c>
      <c r="B65" s="1057" t="s">
        <v>375</v>
      </c>
      <c r="C65" s="1055"/>
      <c r="D65" s="2253"/>
      <c r="E65" s="2254"/>
      <c r="F65" s="2254"/>
      <c r="G65" s="2254"/>
      <c r="H65" s="2254"/>
      <c r="I65" s="2254"/>
      <c r="J65" s="2254"/>
      <c r="K65" s="2250"/>
      <c r="L65" s="412"/>
      <c r="M65" s="22"/>
    </row>
    <row r="66" spans="1:13" ht="24.9" customHeight="1">
      <c r="A66" s="460"/>
      <c r="B66" s="1064"/>
      <c r="C66" s="1065" t="s">
        <v>183</v>
      </c>
      <c r="D66" s="646"/>
      <c r="E66" s="1020"/>
      <c r="F66" s="1087">
        <f>D66*E66</f>
        <v>0</v>
      </c>
      <c r="G66" s="1073"/>
      <c r="H66" s="1087">
        <f>F66*G66</f>
        <v>0</v>
      </c>
      <c r="I66" s="1020"/>
      <c r="J66" s="1087">
        <f>F66*I66</f>
        <v>0</v>
      </c>
      <c r="K66" s="2258"/>
      <c r="L66" s="412"/>
      <c r="M66" s="22"/>
    </row>
    <row r="67" spans="1:13" ht="24.9" customHeight="1">
      <c r="A67" s="460"/>
      <c r="B67" s="1071"/>
      <c r="C67" s="1059" t="s">
        <v>333</v>
      </c>
      <c r="D67" s="1018"/>
      <c r="E67" s="1018"/>
      <c r="F67" s="1087">
        <f>D67*E67</f>
        <v>0</v>
      </c>
      <c r="G67" s="1020"/>
      <c r="H67" s="1087">
        <f>F67*G67</f>
        <v>0</v>
      </c>
      <c r="I67" s="1037"/>
      <c r="J67" s="1087">
        <f>F67*I67</f>
        <v>0</v>
      </c>
      <c r="K67" s="2257"/>
      <c r="L67" s="412"/>
      <c r="M67" s="22"/>
    </row>
    <row r="68" spans="1:13" ht="24.9" customHeight="1">
      <c r="A68" s="422">
        <v>27.2</v>
      </c>
      <c r="B68" s="1057" t="s">
        <v>71</v>
      </c>
      <c r="C68" s="1055"/>
      <c r="D68" s="2253"/>
      <c r="E68" s="2254"/>
      <c r="F68" s="2254"/>
      <c r="G68" s="2254"/>
      <c r="H68" s="2254"/>
      <c r="I68" s="2254"/>
      <c r="J68" s="2254"/>
      <c r="K68" s="2250"/>
      <c r="L68" s="412"/>
      <c r="M68" s="22"/>
    </row>
    <row r="69" spans="1:13" ht="24.9" customHeight="1">
      <c r="A69" s="460"/>
      <c r="B69" s="1071"/>
      <c r="C69" s="1059" t="s">
        <v>543</v>
      </c>
      <c r="D69" s="1060"/>
      <c r="E69" s="1060"/>
      <c r="F69" s="1087">
        <f>D69*E69</f>
        <v>0</v>
      </c>
      <c r="G69" s="1020"/>
      <c r="H69" s="1087">
        <f>F69*G69</f>
        <v>0</v>
      </c>
      <c r="I69" s="1061"/>
      <c r="J69" s="1087">
        <f>F69*I69</f>
        <v>0</v>
      </c>
      <c r="K69" s="2257"/>
      <c r="L69" s="412"/>
      <c r="M69" s="22"/>
    </row>
    <row r="70" spans="1:13" ht="24.9" customHeight="1">
      <c r="A70" s="422">
        <v>27.21</v>
      </c>
      <c r="B70" s="1057" t="s">
        <v>72</v>
      </c>
      <c r="C70" s="1055"/>
      <c r="D70" s="2253"/>
      <c r="E70" s="2254"/>
      <c r="F70" s="2254"/>
      <c r="G70" s="2254"/>
      <c r="H70" s="2254"/>
      <c r="I70" s="2254"/>
      <c r="J70" s="2254"/>
      <c r="K70" s="2250"/>
      <c r="L70" s="412"/>
      <c r="M70" s="22"/>
    </row>
    <row r="71" spans="1:13" ht="24.9" customHeight="1">
      <c r="A71" s="460"/>
      <c r="B71" s="1071"/>
      <c r="C71" s="1059" t="s">
        <v>333</v>
      </c>
      <c r="D71" s="1018"/>
      <c r="E71" s="1018"/>
      <c r="F71" s="1087">
        <f>D71*E71</f>
        <v>0</v>
      </c>
      <c r="G71" s="1020"/>
      <c r="H71" s="1087">
        <f>F71*G71</f>
        <v>0</v>
      </c>
      <c r="I71" s="1037"/>
      <c r="J71" s="1087">
        <f>F71*I71</f>
        <v>0</v>
      </c>
      <c r="K71" s="2257"/>
      <c r="L71" s="412"/>
      <c r="M71" s="22"/>
    </row>
    <row r="72" spans="1:13" ht="24.9" customHeight="1">
      <c r="A72" s="422">
        <v>27.22</v>
      </c>
      <c r="B72" s="1057" t="s">
        <v>73</v>
      </c>
      <c r="C72" s="1055"/>
      <c r="D72" s="2253"/>
      <c r="E72" s="2254"/>
      <c r="F72" s="2254"/>
      <c r="G72" s="2254"/>
      <c r="H72" s="2254"/>
      <c r="I72" s="2254"/>
      <c r="J72" s="2254"/>
      <c r="K72" s="2250"/>
      <c r="L72" s="412"/>
      <c r="M72" s="22"/>
    </row>
    <row r="73" spans="1:13" ht="24.9" customHeight="1">
      <c r="A73" s="460"/>
      <c r="B73" s="1071"/>
      <c r="C73" s="1071" t="s">
        <v>157</v>
      </c>
      <c r="D73" s="1018"/>
      <c r="E73" s="1018"/>
      <c r="F73" s="1087">
        <f>D73*E73</f>
        <v>0</v>
      </c>
      <c r="G73" s="1020"/>
      <c r="H73" s="1087">
        <f>G73*F73</f>
        <v>0</v>
      </c>
      <c r="I73" s="1037"/>
      <c r="J73" s="1087">
        <f>F73*I73</f>
        <v>0</v>
      </c>
      <c r="K73" s="2257"/>
      <c r="L73" s="412"/>
      <c r="M73" s="22"/>
    </row>
    <row r="74" spans="1:13" ht="24.9" customHeight="1">
      <c r="A74" s="422">
        <v>27.23</v>
      </c>
      <c r="B74" s="1057" t="s">
        <v>74</v>
      </c>
      <c r="C74" s="1055"/>
      <c r="D74" s="2253"/>
      <c r="E74" s="2254"/>
      <c r="F74" s="2254"/>
      <c r="G74" s="2254"/>
      <c r="H74" s="2254"/>
      <c r="I74" s="2254"/>
      <c r="J74" s="2254"/>
      <c r="K74" s="2250"/>
      <c r="L74" s="412"/>
      <c r="M74" s="22"/>
    </row>
    <row r="75" spans="1:13" ht="24.9" customHeight="1">
      <c r="A75" s="460"/>
      <c r="B75" s="1071"/>
      <c r="C75" s="1059" t="s">
        <v>157</v>
      </c>
      <c r="D75" s="1018"/>
      <c r="E75" s="1018"/>
      <c r="F75" s="1087">
        <f>D75*E75</f>
        <v>0</v>
      </c>
      <c r="G75" s="1020"/>
      <c r="H75" s="1087">
        <f>F75*G75</f>
        <v>0</v>
      </c>
      <c r="I75" s="1037"/>
      <c r="J75" s="1087">
        <f>F75*I75</f>
        <v>0</v>
      </c>
      <c r="K75" s="2257"/>
      <c r="L75" s="412"/>
      <c r="M75" s="22"/>
    </row>
    <row r="76" spans="1:13" ht="24.9" customHeight="1">
      <c r="A76" s="422">
        <v>27.24</v>
      </c>
      <c r="B76" s="1057" t="s">
        <v>3</v>
      </c>
      <c r="C76" s="1055"/>
      <c r="D76" s="2253"/>
      <c r="E76" s="2254"/>
      <c r="F76" s="2254"/>
      <c r="G76" s="2254"/>
      <c r="H76" s="2254"/>
      <c r="I76" s="2254"/>
      <c r="J76" s="2254"/>
      <c r="K76" s="2250"/>
      <c r="L76" s="412"/>
      <c r="M76" s="22"/>
    </row>
    <row r="77" spans="1:13" ht="24.9" customHeight="1">
      <c r="A77" s="460"/>
      <c r="B77" s="852"/>
      <c r="C77" s="1055" t="s">
        <v>157</v>
      </c>
      <c r="D77" s="1074"/>
      <c r="E77" s="1018"/>
      <c r="F77" s="1087">
        <f>D77*E77</f>
        <v>0</v>
      </c>
      <c r="G77" s="1020"/>
      <c r="H77" s="1087">
        <f>F77*G77</f>
        <v>0</v>
      </c>
      <c r="I77" s="1037"/>
      <c r="J77" s="1087">
        <f>F77*I77</f>
        <v>0</v>
      </c>
      <c r="K77" s="2257"/>
      <c r="L77" s="412"/>
      <c r="M77" s="22"/>
    </row>
    <row r="78" spans="1:13" ht="24.9" customHeight="1">
      <c r="A78" s="460"/>
      <c r="B78" s="852"/>
      <c r="C78" s="1072" t="s">
        <v>333</v>
      </c>
      <c r="D78" s="1025"/>
      <c r="E78" s="1018"/>
      <c r="F78" s="1087">
        <f>D78*E78</f>
        <v>0</v>
      </c>
      <c r="G78" s="1020"/>
      <c r="H78" s="1087">
        <f>F78*G78</f>
        <v>0</v>
      </c>
      <c r="I78" s="1020"/>
      <c r="J78" s="1087">
        <f>F78*I78</f>
        <v>0</v>
      </c>
      <c r="K78" s="1029"/>
      <c r="L78" s="412"/>
      <c r="M78" s="22"/>
    </row>
    <row r="79" spans="1:13" ht="24.9" customHeight="1">
      <c r="A79" s="422"/>
      <c r="B79" s="852"/>
      <c r="C79" s="1055"/>
      <c r="D79" s="1043"/>
      <c r="E79" s="1044"/>
      <c r="F79" s="1027"/>
      <c r="G79" s="1027"/>
      <c r="H79" s="1027"/>
      <c r="I79" s="1070"/>
      <c r="J79" s="1027"/>
      <c r="K79" s="1075"/>
      <c r="L79" s="412"/>
      <c r="M79" s="22"/>
    </row>
    <row r="80" spans="1:13" ht="24.9" customHeight="1">
      <c r="A80" s="422">
        <v>27.25</v>
      </c>
      <c r="B80" s="1057" t="s">
        <v>75</v>
      </c>
      <c r="C80" s="1055"/>
      <c r="D80" s="2253"/>
      <c r="E80" s="2254"/>
      <c r="F80" s="2254"/>
      <c r="G80" s="2254"/>
      <c r="H80" s="2254"/>
      <c r="I80" s="2254"/>
      <c r="J80" s="2254"/>
      <c r="K80" s="2250"/>
      <c r="L80" s="412"/>
      <c r="M80" s="22"/>
    </row>
    <row r="81" spans="1:13" ht="24.9" customHeight="1">
      <c r="A81" s="422"/>
      <c r="B81" s="1071"/>
      <c r="C81" s="1059" t="s">
        <v>470</v>
      </c>
      <c r="D81" s="1018"/>
      <c r="E81" s="1018"/>
      <c r="F81" s="1087">
        <f>IF(E81=0,0,D81/E81)</f>
        <v>0</v>
      </c>
      <c r="G81" s="1020"/>
      <c r="H81" s="1087">
        <f>F81*G81</f>
        <v>0</v>
      </c>
      <c r="I81" s="1069"/>
      <c r="J81" s="1087">
        <f>F81*I81</f>
        <v>0</v>
      </c>
      <c r="K81" s="2257"/>
      <c r="L81" s="412"/>
      <c r="M81" s="22"/>
    </row>
    <row r="82" spans="1:13" ht="24.9" customHeight="1">
      <c r="A82" s="422">
        <v>27.26</v>
      </c>
      <c r="B82" s="1057" t="s">
        <v>76</v>
      </c>
      <c r="C82" s="1055"/>
      <c r="D82" s="2253"/>
      <c r="E82" s="2254"/>
      <c r="F82" s="2254"/>
      <c r="G82" s="2254"/>
      <c r="H82" s="2254"/>
      <c r="I82" s="2254"/>
      <c r="J82" s="2254"/>
      <c r="K82" s="2250"/>
      <c r="L82" s="412"/>
      <c r="M82" s="22"/>
    </row>
    <row r="83" spans="1:13" ht="24.9" customHeight="1">
      <c r="A83" s="460"/>
      <c r="B83" s="1071"/>
      <c r="C83" s="1059" t="s">
        <v>333</v>
      </c>
      <c r="D83" s="1018"/>
      <c r="E83" s="1018"/>
      <c r="F83" s="1087">
        <f>D83*E83</f>
        <v>0</v>
      </c>
      <c r="G83" s="2261"/>
      <c r="H83" s="2032"/>
      <c r="I83" s="2032"/>
      <c r="J83" s="2032"/>
      <c r="K83" s="2257"/>
      <c r="L83" s="412"/>
      <c r="M83" s="22"/>
    </row>
    <row r="84" spans="1:13" ht="24.9" customHeight="1">
      <c r="A84" s="422">
        <v>27.27</v>
      </c>
      <c r="B84" s="1057" t="s">
        <v>77</v>
      </c>
      <c r="C84" s="1055"/>
      <c r="D84" s="2253"/>
      <c r="E84" s="2254"/>
      <c r="F84" s="2254"/>
      <c r="G84" s="2254"/>
      <c r="H84" s="2254"/>
      <c r="I84" s="2254"/>
      <c r="J84" s="2254"/>
      <c r="K84" s="2250"/>
      <c r="L84" s="412"/>
      <c r="M84" s="22"/>
    </row>
    <row r="85" spans="1:13" ht="24.9" customHeight="1">
      <c r="A85" s="460"/>
      <c r="B85" s="1071"/>
      <c r="C85" s="1059"/>
      <c r="D85" s="1076"/>
      <c r="E85" s="1060"/>
      <c r="F85" s="1087">
        <f>E85*D85</f>
        <v>0</v>
      </c>
      <c r="G85" s="2261"/>
      <c r="H85" s="2032"/>
      <c r="I85" s="2032"/>
      <c r="J85" s="2032"/>
      <c r="K85" s="2257"/>
      <c r="L85" s="412"/>
      <c r="M85" s="22"/>
    </row>
    <row r="86" spans="1:13" ht="24.9" customHeight="1">
      <c r="A86" s="422">
        <v>27.28</v>
      </c>
      <c r="B86" s="1057" t="s">
        <v>2062</v>
      </c>
      <c r="C86" s="1055"/>
      <c r="D86" s="2253"/>
      <c r="E86" s="2254"/>
      <c r="F86" s="2254"/>
      <c r="G86" s="2254"/>
      <c r="H86" s="2254"/>
      <c r="I86" s="2254"/>
      <c r="J86" s="2254"/>
      <c r="K86" s="1717"/>
      <c r="L86" s="412"/>
      <c r="M86" s="22"/>
    </row>
    <row r="87" spans="1:13" ht="24.9" customHeight="1">
      <c r="A87" s="460"/>
      <c r="B87" s="1071"/>
      <c r="C87" s="1072" t="s">
        <v>89</v>
      </c>
      <c r="D87" s="1089"/>
      <c r="E87" s="2261"/>
      <c r="F87" s="2032"/>
      <c r="G87" s="2032"/>
      <c r="H87" s="2032"/>
      <c r="I87" s="2262"/>
      <c r="J87" s="1091">
        <f>D87</f>
        <v>0</v>
      </c>
      <c r="K87" s="1717"/>
      <c r="L87" s="412"/>
      <c r="M87" s="22"/>
    </row>
    <row r="88" spans="1:13" ht="24.9" customHeight="1">
      <c r="A88" s="422">
        <v>27.29</v>
      </c>
      <c r="B88" s="1057" t="s">
        <v>2063</v>
      </c>
      <c r="C88" s="1055"/>
      <c r="D88" s="1727"/>
      <c r="E88" s="1728"/>
      <c r="F88" s="1728"/>
      <c r="G88" s="1728"/>
      <c r="H88" s="1728"/>
      <c r="I88" s="1728"/>
      <c r="J88" s="1729"/>
      <c r="K88" s="1717"/>
      <c r="L88" s="412"/>
      <c r="M88" s="22"/>
    </row>
    <row r="89" spans="1:13" ht="24.9" customHeight="1">
      <c r="A89" s="460"/>
      <c r="B89" s="1071"/>
      <c r="C89" s="1072" t="s">
        <v>89</v>
      </c>
      <c r="D89" s="1089"/>
      <c r="E89" s="2261"/>
      <c r="F89" s="2032"/>
      <c r="G89" s="2032"/>
      <c r="H89" s="2032"/>
      <c r="I89" s="2262"/>
      <c r="J89" s="1091">
        <f>D89</f>
        <v>0</v>
      </c>
      <c r="K89" s="1717"/>
      <c r="L89" s="412"/>
      <c r="M89" s="22"/>
    </row>
    <row r="90" spans="1:13" ht="24.9" customHeight="1">
      <c r="A90" s="422">
        <v>27.3</v>
      </c>
      <c r="B90" s="1057" t="s">
        <v>78</v>
      </c>
      <c r="C90" s="425"/>
      <c r="D90" s="2253"/>
      <c r="E90" s="2254"/>
      <c r="F90" s="2254"/>
      <c r="G90" s="2254"/>
      <c r="H90" s="2254"/>
      <c r="I90" s="2254"/>
      <c r="J90" s="2254"/>
      <c r="K90" s="2250"/>
      <c r="L90" s="412"/>
      <c r="M90" s="22"/>
    </row>
    <row r="91" spans="1:13" ht="24.9" customHeight="1">
      <c r="A91" s="460"/>
      <c r="B91" s="806"/>
      <c r="C91" s="425"/>
      <c r="D91" s="1069"/>
      <c r="E91" s="1060"/>
      <c r="F91" s="1087">
        <f>D91*E91</f>
        <v>0</v>
      </c>
      <c r="G91" s="1020"/>
      <c r="H91" s="1087">
        <f>F91*G91</f>
        <v>0</v>
      </c>
      <c r="I91" s="1037"/>
      <c r="J91" s="1087">
        <f>F91*I91</f>
        <v>0</v>
      </c>
      <c r="K91" s="2257"/>
      <c r="L91" s="412"/>
      <c r="M91" s="22"/>
    </row>
    <row r="92" spans="1:13" ht="41.4">
      <c r="A92" s="2266" t="s">
        <v>660</v>
      </c>
      <c r="B92" s="2267"/>
      <c r="C92" s="2267"/>
      <c r="D92" s="2268"/>
      <c r="E92" s="1102" t="s">
        <v>217</v>
      </c>
      <c r="F92" s="1103">
        <f>SUM(F11:F91)</f>
        <v>0</v>
      </c>
      <c r="G92" s="1102" t="s">
        <v>219</v>
      </c>
      <c r="H92" s="1103">
        <f>SUM(H11:H91)</f>
        <v>0</v>
      </c>
      <c r="I92" s="1102" t="s">
        <v>212</v>
      </c>
      <c r="J92" s="1104">
        <f>SUM(J11:J91)</f>
        <v>0</v>
      </c>
      <c r="K92" s="1105"/>
      <c r="L92" s="412"/>
      <c r="M92" s="22"/>
    </row>
    <row r="93" spans="1:13" ht="24.9" customHeight="1">
      <c r="A93" s="422">
        <v>27.31</v>
      </c>
      <c r="B93" s="1064" t="s">
        <v>79</v>
      </c>
      <c r="C93" s="1077"/>
      <c r="D93" s="2269"/>
      <c r="E93" s="2270"/>
      <c r="F93" s="2270"/>
      <c r="G93" s="2270"/>
      <c r="H93" s="2270"/>
      <c r="I93" s="2270"/>
      <c r="J93" s="2270"/>
      <c r="K93" s="2250" t="s">
        <v>1985</v>
      </c>
      <c r="L93" s="412"/>
      <c r="M93" s="22"/>
    </row>
    <row r="94" spans="1:13" ht="24.9" customHeight="1">
      <c r="A94" s="460"/>
      <c r="B94" s="852"/>
      <c r="C94" s="425"/>
      <c r="D94" s="1078"/>
      <c r="E94" s="1090">
        <f xml:space="preserve"> F92</f>
        <v>0</v>
      </c>
      <c r="F94" s="1091">
        <f>D94*E94</f>
        <v>0</v>
      </c>
      <c r="G94" s="1019"/>
      <c r="H94" s="1091">
        <f>(D94*H92)*1.13</f>
        <v>0</v>
      </c>
      <c r="I94" s="1079"/>
      <c r="J94" s="1091">
        <f>(D94*J92)*1.13</f>
        <v>0</v>
      </c>
      <c r="K94" s="2257"/>
      <c r="L94" s="412"/>
      <c r="M94" s="22"/>
    </row>
    <row r="95" spans="1:13" ht="24.9" customHeight="1">
      <c r="A95" s="422">
        <v>27.32</v>
      </c>
      <c r="B95" s="1057" t="s">
        <v>80</v>
      </c>
      <c r="C95" s="1080" t="s">
        <v>91</v>
      </c>
      <c r="D95" s="2253"/>
      <c r="E95" s="2254"/>
      <c r="F95" s="2254"/>
      <c r="G95" s="2254"/>
      <c r="H95" s="2254"/>
      <c r="I95" s="2254"/>
      <c r="J95" s="2254"/>
      <c r="K95" s="2250"/>
      <c r="L95" s="412"/>
      <c r="M95" s="22"/>
    </row>
    <row r="96" spans="1:13" ht="24.9" customHeight="1">
      <c r="A96" s="460"/>
      <c r="B96" s="852"/>
      <c r="C96" s="1080"/>
      <c r="D96" s="1062"/>
      <c r="E96" s="2261"/>
      <c r="F96" s="2032"/>
      <c r="G96" s="2032"/>
      <c r="H96" s="2032"/>
      <c r="I96" s="2262"/>
      <c r="J96" s="1091">
        <f>D96</f>
        <v>0</v>
      </c>
      <c r="K96" s="2257"/>
      <c r="L96" s="412"/>
      <c r="M96" s="22"/>
    </row>
    <row r="97" spans="1:13" ht="24.9" customHeight="1">
      <c r="A97" s="422">
        <v>27.33</v>
      </c>
      <c r="B97" s="1082" t="s">
        <v>146</v>
      </c>
      <c r="C97" s="1072" t="s">
        <v>91</v>
      </c>
      <c r="D97" s="2253"/>
      <c r="E97" s="2254"/>
      <c r="F97" s="2254"/>
      <c r="G97" s="2254"/>
      <c r="H97" s="2254"/>
      <c r="I97" s="2254"/>
      <c r="J97" s="2254"/>
      <c r="K97" s="2250"/>
      <c r="L97" s="412"/>
      <c r="M97" s="22"/>
    </row>
    <row r="98" spans="1:13" ht="24.9" customHeight="1">
      <c r="A98" s="460"/>
      <c r="B98" s="1083"/>
      <c r="C98" s="1072"/>
      <c r="D98" s="1062"/>
      <c r="E98" s="2261"/>
      <c r="F98" s="2032"/>
      <c r="G98" s="2032"/>
      <c r="H98" s="2032"/>
      <c r="I98" s="2262"/>
      <c r="J98" s="1091">
        <f>D98</f>
        <v>0</v>
      </c>
      <c r="K98" s="2257"/>
      <c r="L98" s="412"/>
      <c r="M98" s="22"/>
    </row>
    <row r="99" spans="1:13" ht="24.9" customHeight="1">
      <c r="A99" s="422">
        <v>27.34</v>
      </c>
      <c r="B99" s="1082" t="s">
        <v>85</v>
      </c>
      <c r="C99" s="1072" t="s">
        <v>89</v>
      </c>
      <c r="D99" s="2253"/>
      <c r="E99" s="2254"/>
      <c r="F99" s="2254"/>
      <c r="G99" s="2254"/>
      <c r="H99" s="2254"/>
      <c r="I99" s="2254"/>
      <c r="J99" s="2254"/>
      <c r="K99" s="2250"/>
      <c r="L99" s="412"/>
      <c r="M99" s="22"/>
    </row>
    <row r="100" spans="1:13" ht="24.9" customHeight="1">
      <c r="A100" s="460"/>
      <c r="B100" s="1083"/>
      <c r="C100" s="1055"/>
      <c r="D100" s="1089">
        <f>F124</f>
        <v>0</v>
      </c>
      <c r="E100" s="2261"/>
      <c r="F100" s="2032"/>
      <c r="G100" s="2032"/>
      <c r="H100" s="2032"/>
      <c r="I100" s="2262"/>
      <c r="J100" s="1091">
        <f>D100</f>
        <v>0</v>
      </c>
      <c r="K100" s="2257"/>
      <c r="L100" s="412"/>
      <c r="M100" s="22"/>
    </row>
    <row r="101" spans="1:13" ht="24.9" customHeight="1">
      <c r="A101" s="422">
        <v>27.35</v>
      </c>
      <c r="B101" s="1084" t="s">
        <v>1235</v>
      </c>
      <c r="C101" s="1055" t="s">
        <v>89</v>
      </c>
      <c r="D101" s="2253"/>
      <c r="E101" s="2254"/>
      <c r="F101" s="2254"/>
      <c r="G101" s="2254"/>
      <c r="H101" s="2254"/>
      <c r="I101" s="2254"/>
      <c r="J101" s="2254"/>
      <c r="K101" s="2250"/>
      <c r="L101" s="412"/>
      <c r="M101" s="22"/>
    </row>
    <row r="102" spans="1:13" ht="24.9" customHeight="1">
      <c r="A102" s="5"/>
      <c r="B102" s="1083"/>
      <c r="C102" s="1055"/>
      <c r="D102" s="1099"/>
      <c r="E102" s="1100"/>
      <c r="F102" s="1101"/>
      <c r="G102" s="1101"/>
      <c r="H102" s="1101"/>
      <c r="I102" s="1085">
        <v>0.05</v>
      </c>
      <c r="J102" s="1091">
        <f>I102*J92</f>
        <v>0</v>
      </c>
      <c r="K102" s="2257"/>
      <c r="L102" s="412"/>
      <c r="M102" s="22"/>
    </row>
    <row r="103" spans="1:13" ht="24.9" customHeight="1">
      <c r="A103" s="422">
        <v>27.36</v>
      </c>
      <c r="B103" s="1082" t="s">
        <v>189</v>
      </c>
      <c r="C103" s="1055" t="s">
        <v>89</v>
      </c>
      <c r="D103" s="2253"/>
      <c r="E103" s="2254"/>
      <c r="F103" s="2254"/>
      <c r="G103" s="2254"/>
      <c r="H103" s="2254"/>
      <c r="I103" s="2254"/>
      <c r="J103" s="2254"/>
      <c r="K103" s="2250"/>
      <c r="L103" s="412"/>
      <c r="M103" s="22"/>
    </row>
    <row r="104" spans="1:13" ht="24.9" customHeight="1">
      <c r="A104" s="460"/>
      <c r="B104" s="1086"/>
      <c r="C104" s="1055"/>
      <c r="D104" s="1099"/>
      <c r="E104" s="2272"/>
      <c r="F104" s="2272"/>
      <c r="G104" s="2272"/>
      <c r="H104" s="2272"/>
      <c r="I104" s="1085">
        <v>0.05</v>
      </c>
      <c r="J104" s="1091">
        <f>I104*(H92+J92+J96+J98+J100)</f>
        <v>0</v>
      </c>
      <c r="K104" s="2257"/>
      <c r="L104" s="412"/>
      <c r="M104" s="22"/>
    </row>
    <row r="105" spans="1:13" ht="24.9" customHeight="1">
      <c r="A105" s="422">
        <v>27.37</v>
      </c>
      <c r="B105" s="1082" t="s">
        <v>81</v>
      </c>
      <c r="C105" s="1055" t="s">
        <v>89</v>
      </c>
      <c r="D105" s="2253"/>
      <c r="E105" s="2254"/>
      <c r="F105" s="2254"/>
      <c r="G105" s="2254"/>
      <c r="H105" s="2254"/>
      <c r="I105" s="2254"/>
      <c r="J105" s="2254"/>
      <c r="K105" s="2250"/>
      <c r="L105" s="412"/>
      <c r="M105" s="22"/>
    </row>
    <row r="106" spans="1:13" ht="24.9" customHeight="1">
      <c r="A106" s="460"/>
      <c r="B106" s="423"/>
      <c r="C106" s="1055"/>
      <c r="D106" s="1099"/>
      <c r="E106" s="1100"/>
      <c r="F106" s="1101"/>
      <c r="G106" s="2271"/>
      <c r="H106" s="2272"/>
      <c r="I106" s="1085">
        <v>0.03</v>
      </c>
      <c r="J106" s="1091">
        <f>ROUND(J92*I106,0)</f>
        <v>0</v>
      </c>
      <c r="K106" s="2257"/>
      <c r="L106" s="412"/>
      <c r="M106" s="22"/>
    </row>
    <row r="107" spans="1:13" ht="42" thickBot="1">
      <c r="A107" s="2066" t="s">
        <v>390</v>
      </c>
      <c r="B107" s="2067"/>
      <c r="C107" s="2067"/>
      <c r="D107" s="2068"/>
      <c r="E107" s="1094" t="s">
        <v>217</v>
      </c>
      <c r="F107" s="1095">
        <f xml:space="preserve"> SUM(F92+F94)</f>
        <v>0</v>
      </c>
      <c r="G107" s="1094" t="s">
        <v>219</v>
      </c>
      <c r="H107" s="1096">
        <f>SUM(H92+H94)</f>
        <v>0</v>
      </c>
      <c r="I107" s="1097" t="s">
        <v>212</v>
      </c>
      <c r="J107" s="1095">
        <f>SUM(J92:J106)</f>
        <v>0</v>
      </c>
      <c r="K107" s="1098"/>
      <c r="L107" s="412"/>
      <c r="M107" s="22"/>
    </row>
    <row r="108" spans="1:13">
      <c r="B108" s="967"/>
      <c r="C108" s="22"/>
      <c r="D108" s="22"/>
      <c r="E108" s="22"/>
      <c r="F108" s="22"/>
      <c r="G108" s="22"/>
      <c r="H108" s="22"/>
      <c r="I108" s="197" t="s">
        <v>400</v>
      </c>
      <c r="J108" s="22"/>
      <c r="K108" s="22"/>
      <c r="L108" s="22"/>
      <c r="M108" s="22"/>
    </row>
    <row r="109" spans="1:13" ht="18.600000000000001">
      <c r="A109" s="968"/>
      <c r="G109" s="22"/>
      <c r="H109" s="22"/>
      <c r="I109" s="197" t="s">
        <v>401</v>
      </c>
      <c r="J109" s="22"/>
      <c r="K109" s="22"/>
      <c r="L109" s="6"/>
      <c r="M109" s="6"/>
    </row>
    <row r="110" spans="1:13" ht="18.600000000000001">
      <c r="A110" s="968"/>
      <c r="G110" s="22"/>
      <c r="H110" s="22"/>
      <c r="I110" s="197" t="s">
        <v>402</v>
      </c>
      <c r="J110" s="22"/>
      <c r="K110" s="22"/>
      <c r="L110" s="526"/>
      <c r="M110" s="526"/>
    </row>
    <row r="111" spans="1:13" ht="15">
      <c r="A111" s="969"/>
      <c r="G111" s="22"/>
      <c r="H111" s="22"/>
      <c r="I111" s="243" t="s">
        <v>403</v>
      </c>
      <c r="J111" s="970">
        <f>J107+H107</f>
        <v>0</v>
      </c>
      <c r="K111" s="22"/>
      <c r="L111" s="908"/>
      <c r="M111" s="526"/>
    </row>
    <row r="112" spans="1:13" ht="15.6" thickBot="1">
      <c r="A112" s="969"/>
      <c r="G112" s="22"/>
      <c r="H112" s="22"/>
      <c r="I112" s="22"/>
      <c r="J112" s="22"/>
      <c r="K112" s="22"/>
      <c r="L112" s="908"/>
      <c r="M112" s="526"/>
    </row>
    <row r="113" spans="1:13" s="412" customFormat="1" ht="36.75" customHeight="1" thickBot="1">
      <c r="A113" s="1991" t="s">
        <v>85</v>
      </c>
      <c r="B113" s="1889"/>
      <c r="C113" s="843" t="s">
        <v>91</v>
      </c>
      <c r="D113" s="843" t="s">
        <v>113</v>
      </c>
      <c r="E113" s="843" t="s">
        <v>776</v>
      </c>
      <c r="F113" s="843" t="s">
        <v>114</v>
      </c>
      <c r="G113" s="2130" t="s">
        <v>620</v>
      </c>
      <c r="H113" s="2288"/>
      <c r="I113" s="2289"/>
      <c r="J113" s="434" t="s">
        <v>621</v>
      </c>
      <c r="K113" s="434" t="s">
        <v>184</v>
      </c>
    </row>
    <row r="114" spans="1:13" s="412" customFormat="1" ht="20.100000000000001" customHeight="1">
      <c r="A114" s="2225" t="s">
        <v>152</v>
      </c>
      <c r="B114" s="2226"/>
      <c r="C114" s="1008" t="s">
        <v>157</v>
      </c>
      <c r="D114" s="1616">
        <v>0</v>
      </c>
      <c r="E114" s="1616">
        <v>0</v>
      </c>
      <c r="F114" s="1010">
        <f t="shared" ref="F114:F119" si="0">E114*D114</f>
        <v>0</v>
      </c>
      <c r="G114" s="2287"/>
      <c r="H114" s="2287"/>
      <c r="I114" s="2287"/>
      <c r="J114" s="1648">
        <v>0</v>
      </c>
      <c r="K114" s="1652"/>
    </row>
    <row r="115" spans="1:13" s="412" customFormat="1" ht="20.100000000000001" customHeight="1">
      <c r="A115" s="2223" t="s">
        <v>4</v>
      </c>
      <c r="B115" s="2224"/>
      <c r="C115" s="835" t="s">
        <v>157</v>
      </c>
      <c r="D115" s="1580">
        <v>0</v>
      </c>
      <c r="E115" s="1580">
        <v>0</v>
      </c>
      <c r="F115" s="351">
        <f t="shared" si="0"/>
        <v>0</v>
      </c>
      <c r="G115" s="2033"/>
      <c r="H115" s="2033"/>
      <c r="I115" s="2033"/>
      <c r="J115" s="1649">
        <v>0</v>
      </c>
      <c r="K115" s="1652"/>
    </row>
    <row r="116" spans="1:13" s="412" customFormat="1" ht="20.100000000000001" customHeight="1">
      <c r="A116" s="2223" t="s">
        <v>5</v>
      </c>
      <c r="B116" s="2224"/>
      <c r="C116" s="835" t="s">
        <v>157</v>
      </c>
      <c r="D116" s="1580">
        <v>0</v>
      </c>
      <c r="E116" s="1580">
        <v>0</v>
      </c>
      <c r="F116" s="351">
        <f t="shared" si="0"/>
        <v>0</v>
      </c>
      <c r="G116" s="2033"/>
      <c r="H116" s="2033"/>
      <c r="I116" s="2033"/>
      <c r="J116" s="1649">
        <v>0</v>
      </c>
      <c r="K116" s="1652"/>
    </row>
    <row r="117" spans="1:13" s="412" customFormat="1" ht="20.100000000000001" customHeight="1">
      <c r="A117" s="1878" t="s">
        <v>6</v>
      </c>
      <c r="B117" s="1879"/>
      <c r="C117" s="835" t="s">
        <v>157</v>
      </c>
      <c r="D117" s="1580">
        <v>0</v>
      </c>
      <c r="E117" s="1580">
        <v>0</v>
      </c>
      <c r="F117" s="351">
        <f t="shared" si="0"/>
        <v>0</v>
      </c>
      <c r="G117" s="2033"/>
      <c r="H117" s="2033"/>
      <c r="I117" s="2033"/>
      <c r="J117" s="1649">
        <v>0</v>
      </c>
      <c r="K117" s="1652"/>
    </row>
    <row r="118" spans="1:13" s="412" customFormat="1" ht="20.100000000000001" customHeight="1">
      <c r="A118" s="1878" t="s">
        <v>179</v>
      </c>
      <c r="B118" s="1879"/>
      <c r="C118" s="835" t="s">
        <v>157</v>
      </c>
      <c r="D118" s="1580">
        <v>0</v>
      </c>
      <c r="E118" s="1580">
        <v>0</v>
      </c>
      <c r="F118" s="351">
        <f t="shared" ref="F118" si="1">E118*D118</f>
        <v>0</v>
      </c>
      <c r="G118" s="2033"/>
      <c r="H118" s="2033"/>
      <c r="I118" s="2033"/>
      <c r="J118" s="1649">
        <v>0</v>
      </c>
      <c r="K118" s="1652"/>
    </row>
    <row r="119" spans="1:13" s="412" customFormat="1" ht="20.100000000000001" customHeight="1">
      <c r="A119" s="1878" t="s">
        <v>7</v>
      </c>
      <c r="B119" s="1879"/>
      <c r="C119" s="835" t="s">
        <v>157</v>
      </c>
      <c r="D119" s="1580">
        <v>0</v>
      </c>
      <c r="E119" s="1580">
        <v>0</v>
      </c>
      <c r="F119" s="351">
        <f t="shared" si="0"/>
        <v>0</v>
      </c>
      <c r="G119" s="2033"/>
      <c r="H119" s="2033"/>
      <c r="I119" s="2033"/>
      <c r="J119" s="1649">
        <v>0</v>
      </c>
      <c r="K119" s="1652"/>
    </row>
    <row r="120" spans="1:13" s="412" customFormat="1" ht="20.100000000000001" customHeight="1">
      <c r="A120" s="2223" t="s">
        <v>260</v>
      </c>
      <c r="B120" s="2224"/>
      <c r="C120" s="835" t="s">
        <v>157</v>
      </c>
      <c r="D120" s="1580">
        <v>0</v>
      </c>
      <c r="E120" s="1580">
        <v>0</v>
      </c>
      <c r="F120" s="351">
        <f>E120*D120</f>
        <v>0</v>
      </c>
      <c r="G120" s="2033"/>
      <c r="H120" s="2033"/>
      <c r="I120" s="2033"/>
      <c r="J120" s="1649">
        <v>0</v>
      </c>
      <c r="K120" s="1652"/>
    </row>
    <row r="121" spans="1:13" s="412" customFormat="1" ht="20.100000000000001" customHeight="1" thickBot="1">
      <c r="A121" s="2283" t="s">
        <v>267</v>
      </c>
      <c r="B121" s="2284"/>
      <c r="C121" s="1012"/>
      <c r="D121" s="1012"/>
      <c r="E121" s="1012"/>
      <c r="F121" s="1013">
        <f>SUM(F114:F120)</f>
        <v>0</v>
      </c>
      <c r="G121" s="2282" t="s">
        <v>1604</v>
      </c>
      <c r="H121" s="2282"/>
      <c r="I121" s="2282"/>
      <c r="J121" s="1650">
        <f>SUM(J114:J120)</f>
        <v>0</v>
      </c>
      <c r="K121" s="1650"/>
    </row>
    <row r="122" spans="1:13" s="412" customFormat="1" ht="20.100000000000001" customHeight="1" thickTop="1">
      <c r="A122" s="2285" t="s">
        <v>931</v>
      </c>
      <c r="B122" s="2286"/>
      <c r="C122" s="1014" t="s">
        <v>157</v>
      </c>
      <c r="D122" s="1617">
        <v>0</v>
      </c>
      <c r="E122" s="1617">
        <v>0</v>
      </c>
      <c r="F122" s="1015">
        <f>E122*D122</f>
        <v>0</v>
      </c>
      <c r="G122" s="2281" t="s">
        <v>1607</v>
      </c>
      <c r="H122" s="2281"/>
      <c r="I122" s="2281"/>
      <c r="J122" s="1007" t="s">
        <v>1199</v>
      </c>
    </row>
    <row r="123" spans="1:13" s="412" customFormat="1" ht="20.100000000000001" customHeight="1" thickBot="1">
      <c r="A123" s="2273" t="s">
        <v>174</v>
      </c>
      <c r="B123" s="2274"/>
      <c r="C123" s="530" t="s">
        <v>157</v>
      </c>
      <c r="D123" s="1587">
        <v>0</v>
      </c>
      <c r="E123" s="1587">
        <v>0</v>
      </c>
      <c r="F123" s="504">
        <f>E123*D123</f>
        <v>0</v>
      </c>
      <c r="G123" s="2280" t="s">
        <v>1607</v>
      </c>
      <c r="H123" s="2280"/>
      <c r="I123" s="2280"/>
      <c r="J123" s="448" t="s">
        <v>1199</v>
      </c>
    </row>
    <row r="124" spans="1:13" s="442" customFormat="1" ht="20.100000000000001" customHeight="1" thickTop="1" thickBot="1">
      <c r="A124" s="2275" t="s">
        <v>175</v>
      </c>
      <c r="B124" s="2276"/>
      <c r="C124" s="845"/>
      <c r="D124" s="845"/>
      <c r="E124" s="845"/>
      <c r="F124" s="1006">
        <f>SUM(F121:F123)</f>
        <v>0</v>
      </c>
      <c r="G124" s="2277" t="s">
        <v>1605</v>
      </c>
      <c r="H124" s="2278"/>
      <c r="I124" s="2279"/>
      <c r="J124" s="509">
        <f>J121</f>
        <v>0</v>
      </c>
    </row>
    <row r="125" spans="1:13" s="412" customFormat="1" ht="15.6">
      <c r="A125" s="443"/>
      <c r="C125" s="444"/>
      <c r="D125" s="444"/>
      <c r="E125" s="444"/>
      <c r="F125" s="535" t="s">
        <v>2289</v>
      </c>
      <c r="G125" s="5"/>
      <c r="J125" s="628" t="s">
        <v>1593</v>
      </c>
    </row>
    <row r="126" spans="1:13" ht="15">
      <c r="A126" s="969"/>
      <c r="G126" s="22"/>
      <c r="H126" s="22"/>
      <c r="I126" s="22"/>
      <c r="J126" s="22"/>
      <c r="K126" s="22"/>
      <c r="L126" s="908"/>
      <c r="M126" s="526"/>
    </row>
    <row r="127" spans="1:13" ht="15.6">
      <c r="A127" s="969"/>
      <c r="B127" s="1016" t="s">
        <v>1606</v>
      </c>
      <c r="G127" s="22"/>
      <c r="H127" s="22"/>
      <c r="I127" s="22"/>
      <c r="J127" s="22"/>
      <c r="K127" s="22"/>
      <c r="L127" s="908"/>
      <c r="M127" s="526"/>
    </row>
    <row r="128" spans="1:13" ht="15">
      <c r="A128" s="969"/>
      <c r="B128" s="971"/>
      <c r="C128" s="22"/>
      <c r="D128" s="22"/>
      <c r="E128" s="22"/>
      <c r="F128" s="22"/>
      <c r="G128" s="22"/>
      <c r="H128" s="22"/>
      <c r="I128" s="22"/>
      <c r="J128" s="22"/>
      <c r="K128" s="22"/>
      <c r="L128" s="22"/>
      <c r="M128" s="22"/>
    </row>
    <row r="129" spans="1:13" ht="15">
      <c r="A129" s="969"/>
      <c r="B129" s="971"/>
      <c r="C129" s="22"/>
      <c r="D129" s="22"/>
      <c r="E129" s="22"/>
      <c r="F129" s="22"/>
      <c r="G129" s="22"/>
      <c r="H129" s="22"/>
      <c r="I129" s="22"/>
      <c r="J129" s="22"/>
      <c r="K129" s="22"/>
      <c r="L129" s="22"/>
      <c r="M129" s="22"/>
    </row>
    <row r="130" spans="1:13" ht="15">
      <c r="A130" s="969"/>
      <c r="B130" s="971"/>
      <c r="C130" s="22"/>
      <c r="D130" s="22"/>
      <c r="E130" s="22"/>
      <c r="F130" s="22"/>
      <c r="G130" s="22"/>
      <c r="H130" s="22"/>
      <c r="I130" s="22"/>
      <c r="J130" s="22"/>
      <c r="K130" s="22"/>
      <c r="L130" s="22"/>
      <c r="M130" s="22"/>
    </row>
    <row r="131" spans="1:13" ht="15">
      <c r="A131" s="969"/>
      <c r="B131" s="971"/>
      <c r="C131" s="22"/>
      <c r="D131" s="22"/>
      <c r="E131" s="22"/>
      <c r="F131" s="22"/>
      <c r="G131" s="22"/>
      <c r="H131" s="22"/>
      <c r="I131" s="22"/>
      <c r="J131" s="22"/>
      <c r="K131" s="22"/>
      <c r="L131" s="22"/>
      <c r="M131" s="22"/>
    </row>
    <row r="132" spans="1:13" ht="15">
      <c r="A132" s="969"/>
      <c r="B132" s="971"/>
      <c r="C132" s="22"/>
      <c r="D132" s="22"/>
      <c r="E132" s="22"/>
      <c r="F132" s="22"/>
      <c r="G132" s="22"/>
      <c r="H132" s="22"/>
      <c r="I132" s="22"/>
      <c r="J132" s="22"/>
      <c r="K132" s="22"/>
      <c r="L132" s="22"/>
      <c r="M132" s="22"/>
    </row>
    <row r="133" spans="1:13" ht="15">
      <c r="A133" s="969"/>
      <c r="B133" s="971"/>
      <c r="C133" s="22"/>
      <c r="D133" s="22"/>
      <c r="E133" s="22"/>
      <c r="F133" s="22"/>
      <c r="G133" s="22"/>
      <c r="H133" s="22"/>
      <c r="I133" s="22"/>
      <c r="J133" s="22"/>
      <c r="K133" s="22"/>
      <c r="L133" s="22"/>
      <c r="M133" s="22"/>
    </row>
    <row r="134" spans="1:13" ht="15">
      <c r="A134" s="969"/>
      <c r="B134" s="971"/>
      <c r="C134" s="22"/>
      <c r="D134" s="22"/>
      <c r="E134" s="22"/>
      <c r="F134" s="22"/>
      <c r="G134" s="22"/>
      <c r="H134" s="22"/>
      <c r="I134" s="22"/>
      <c r="J134" s="22"/>
      <c r="K134" s="22"/>
      <c r="L134" s="22"/>
      <c r="M134" s="22"/>
    </row>
    <row r="135" spans="1:13" ht="15">
      <c r="A135" s="969"/>
      <c r="B135" s="971"/>
      <c r="C135" s="22"/>
      <c r="D135" s="22"/>
      <c r="E135" s="22"/>
      <c r="F135" s="22"/>
      <c r="G135" s="22"/>
      <c r="H135" s="22"/>
      <c r="I135" s="22"/>
      <c r="J135" s="22"/>
      <c r="K135" s="22"/>
      <c r="L135" s="22"/>
      <c r="M135" s="22"/>
    </row>
    <row r="136" spans="1:13" ht="15">
      <c r="A136" s="969"/>
      <c r="B136" s="971"/>
      <c r="C136" s="22"/>
      <c r="D136" s="22"/>
      <c r="E136" s="22"/>
      <c r="F136" s="22"/>
      <c r="G136" s="22"/>
      <c r="H136" s="22"/>
      <c r="I136" s="22"/>
      <c r="J136" s="22"/>
      <c r="K136" s="22"/>
      <c r="L136" s="22"/>
      <c r="M136" s="22"/>
    </row>
    <row r="137" spans="1:13" ht="15">
      <c r="A137" s="969"/>
      <c r="B137" s="971"/>
      <c r="C137" s="22"/>
      <c r="D137" s="22"/>
      <c r="E137" s="22"/>
      <c r="F137" s="22"/>
      <c r="G137" s="22"/>
      <c r="H137" s="22"/>
      <c r="I137" s="22"/>
      <c r="J137" s="22"/>
      <c r="K137" s="22"/>
      <c r="L137" s="22"/>
      <c r="M137" s="22"/>
    </row>
    <row r="138" spans="1:13" ht="15">
      <c r="A138" s="969"/>
      <c r="B138" s="971"/>
      <c r="C138" s="22"/>
      <c r="D138" s="22"/>
      <c r="E138" s="22"/>
      <c r="F138" s="22"/>
      <c r="G138" s="22"/>
      <c r="H138" s="22"/>
      <c r="I138" s="22"/>
      <c r="J138" s="22"/>
      <c r="K138" s="22"/>
      <c r="L138" s="22"/>
      <c r="M138" s="22"/>
    </row>
    <row r="139" spans="1:13" ht="15">
      <c r="A139" s="969"/>
      <c r="B139" s="971"/>
      <c r="C139" s="22"/>
      <c r="D139" s="22"/>
      <c r="E139" s="22"/>
      <c r="F139" s="22"/>
      <c r="G139" s="22"/>
      <c r="H139" s="22"/>
      <c r="I139" s="22"/>
      <c r="J139" s="22"/>
      <c r="K139" s="22"/>
      <c r="L139" s="22"/>
      <c r="M139" s="22"/>
    </row>
    <row r="140" spans="1:13" ht="15">
      <c r="A140" s="969"/>
      <c r="B140" s="971"/>
      <c r="C140" s="22"/>
      <c r="D140" s="22"/>
      <c r="E140" s="22"/>
      <c r="F140" s="22"/>
      <c r="G140" s="22"/>
      <c r="H140" s="22"/>
      <c r="I140" s="22"/>
      <c r="J140" s="22"/>
      <c r="K140" s="22"/>
      <c r="L140" s="22"/>
      <c r="M140" s="22"/>
    </row>
    <row r="141" spans="1:13" ht="15">
      <c r="A141" s="969"/>
      <c r="B141" s="971"/>
      <c r="C141" s="22"/>
      <c r="D141" s="22"/>
      <c r="E141" s="22"/>
      <c r="F141" s="22"/>
      <c r="G141" s="22"/>
      <c r="H141" s="22"/>
      <c r="I141" s="22"/>
      <c r="J141" s="22"/>
      <c r="K141" s="22"/>
      <c r="L141" s="22"/>
      <c r="M141" s="22"/>
    </row>
    <row r="142" spans="1:13" ht="15">
      <c r="A142" s="969"/>
      <c r="B142" s="971"/>
      <c r="C142" s="22"/>
      <c r="D142" s="22"/>
      <c r="E142" s="22"/>
      <c r="F142" s="22"/>
      <c r="G142" s="22"/>
      <c r="H142" s="22"/>
      <c r="I142" s="22"/>
      <c r="J142" s="22"/>
      <c r="K142" s="22"/>
      <c r="L142" s="22"/>
      <c r="M142" s="22"/>
    </row>
    <row r="143" spans="1:13" ht="15">
      <c r="A143" s="969"/>
      <c r="B143" s="971"/>
      <c r="C143" s="22"/>
      <c r="D143" s="22"/>
      <c r="E143" s="22"/>
      <c r="F143" s="22"/>
      <c r="G143" s="22"/>
      <c r="H143" s="22"/>
      <c r="I143" s="22"/>
      <c r="J143" s="22"/>
      <c r="K143" s="22"/>
      <c r="L143" s="22"/>
      <c r="M143" s="22"/>
    </row>
    <row r="144" spans="1:13" ht="15">
      <c r="A144" s="969"/>
      <c r="B144" s="971"/>
      <c r="C144" s="22"/>
      <c r="D144" s="22"/>
      <c r="E144" s="22"/>
      <c r="F144" s="22"/>
      <c r="G144" s="22"/>
      <c r="H144" s="22"/>
      <c r="I144" s="22"/>
      <c r="J144" s="22"/>
      <c r="K144" s="22"/>
      <c r="L144" s="22"/>
      <c r="M144" s="22"/>
    </row>
    <row r="145" spans="1:13" ht="15">
      <c r="A145" s="969"/>
      <c r="B145" s="971"/>
      <c r="C145" s="22"/>
      <c r="D145" s="22"/>
      <c r="E145" s="22"/>
      <c r="F145" s="22"/>
      <c r="G145" s="22"/>
      <c r="H145" s="22"/>
      <c r="I145" s="22"/>
      <c r="J145" s="22"/>
      <c r="K145" s="22"/>
      <c r="L145" s="22"/>
      <c r="M145" s="22"/>
    </row>
    <row r="146" spans="1:13" ht="15">
      <c r="A146" s="969"/>
      <c r="B146" s="971"/>
      <c r="C146" s="22"/>
      <c r="D146" s="22"/>
      <c r="E146" s="22"/>
      <c r="F146" s="22"/>
      <c r="G146" s="22"/>
      <c r="H146" s="22"/>
      <c r="I146" s="22"/>
      <c r="J146" s="22"/>
      <c r="K146" s="22"/>
      <c r="L146" s="22"/>
      <c r="M146" s="22"/>
    </row>
    <row r="147" spans="1:13" ht="15">
      <c r="A147" s="969"/>
      <c r="B147" s="971"/>
      <c r="C147" s="22"/>
      <c r="D147" s="22"/>
      <c r="E147" s="22"/>
      <c r="F147" s="22"/>
      <c r="G147" s="22"/>
      <c r="H147" s="22"/>
      <c r="I147" s="22"/>
      <c r="J147" s="22"/>
      <c r="K147" s="22"/>
      <c r="L147" s="22"/>
      <c r="M147" s="22"/>
    </row>
    <row r="148" spans="1:13" ht="15">
      <c r="A148" s="969"/>
      <c r="B148" s="971"/>
      <c r="C148" s="22"/>
      <c r="D148" s="22"/>
      <c r="E148" s="22"/>
      <c r="F148" s="22"/>
      <c r="G148" s="22"/>
      <c r="H148" s="22"/>
      <c r="I148" s="22"/>
      <c r="J148" s="22"/>
      <c r="K148" s="22"/>
      <c r="L148" s="22"/>
      <c r="M148" s="22"/>
    </row>
    <row r="149" spans="1:13" ht="15">
      <c r="A149" s="969"/>
      <c r="B149" s="971"/>
      <c r="C149" s="22"/>
      <c r="D149" s="22"/>
      <c r="E149" s="22"/>
      <c r="F149" s="22"/>
      <c r="G149" s="22"/>
      <c r="H149" s="22"/>
      <c r="I149" s="22"/>
      <c r="J149" s="22"/>
      <c r="K149" s="22"/>
      <c r="L149" s="22"/>
      <c r="M149" s="22"/>
    </row>
    <row r="150" spans="1:13" ht="15">
      <c r="A150" s="969"/>
      <c r="B150" s="971"/>
      <c r="C150" s="22"/>
      <c r="D150" s="22"/>
      <c r="E150" s="22"/>
      <c r="F150" s="22"/>
      <c r="G150" s="22"/>
      <c r="H150" s="22"/>
      <c r="I150" s="22"/>
      <c r="J150" s="22"/>
      <c r="K150" s="22"/>
      <c r="L150" s="22"/>
      <c r="M150" s="22"/>
    </row>
    <row r="151" spans="1:13" ht="15">
      <c r="A151" s="969"/>
      <c r="B151" s="971"/>
      <c r="C151" s="22"/>
      <c r="D151" s="22"/>
      <c r="E151" s="22"/>
      <c r="F151" s="22"/>
      <c r="G151" s="22"/>
      <c r="H151" s="22"/>
      <c r="I151" s="22"/>
      <c r="J151" s="22"/>
      <c r="K151" s="22"/>
      <c r="L151" s="22"/>
      <c r="M151" s="22"/>
    </row>
    <row r="152" spans="1:13" ht="15">
      <c r="A152" s="969"/>
      <c r="B152" s="971"/>
      <c r="C152" s="22"/>
      <c r="D152" s="22"/>
      <c r="E152" s="22"/>
      <c r="F152" s="22"/>
      <c r="G152" s="22"/>
      <c r="H152" s="22"/>
      <c r="I152" s="22"/>
      <c r="J152" s="22"/>
      <c r="K152" s="22"/>
      <c r="L152" s="22"/>
      <c r="M152" s="22"/>
    </row>
    <row r="153" spans="1:13" ht="15">
      <c r="A153" s="969"/>
      <c r="B153" s="971"/>
      <c r="C153" s="22"/>
      <c r="D153" s="22"/>
      <c r="E153" s="22"/>
      <c r="F153" s="22"/>
      <c r="G153" s="22"/>
      <c r="H153" s="22"/>
      <c r="I153" s="22"/>
      <c r="J153" s="22"/>
      <c r="K153" s="22"/>
      <c r="L153" s="22"/>
      <c r="M153" s="22"/>
    </row>
    <row r="154" spans="1:13" ht="15">
      <c r="A154" s="969"/>
      <c r="B154" s="971"/>
      <c r="C154" s="22"/>
      <c r="D154" s="22"/>
      <c r="E154" s="22"/>
      <c r="F154" s="22"/>
      <c r="G154" s="22"/>
      <c r="H154" s="22"/>
      <c r="I154" s="22"/>
      <c r="J154" s="22"/>
      <c r="K154" s="22"/>
      <c r="L154" s="22"/>
      <c r="M154" s="22"/>
    </row>
    <row r="155" spans="1:13" ht="15">
      <c r="A155" s="969"/>
      <c r="B155" s="971"/>
      <c r="C155" s="22"/>
      <c r="D155" s="22"/>
      <c r="E155" s="22"/>
      <c r="F155" s="22"/>
      <c r="G155" s="22"/>
      <c r="H155" s="22"/>
      <c r="I155" s="22"/>
      <c r="J155" s="22"/>
      <c r="K155" s="22"/>
      <c r="L155" s="22"/>
      <c r="M155" s="22"/>
    </row>
    <row r="156" spans="1:13" ht="15">
      <c r="A156" s="969"/>
      <c r="B156" s="971"/>
      <c r="C156" s="22"/>
      <c r="D156" s="22"/>
      <c r="E156" s="22"/>
      <c r="F156" s="22"/>
      <c r="G156" s="22"/>
      <c r="H156" s="22"/>
      <c r="I156" s="22"/>
      <c r="J156" s="22"/>
      <c r="K156" s="22"/>
      <c r="L156" s="22"/>
      <c r="M156" s="22"/>
    </row>
    <row r="157" spans="1:13" ht="15">
      <c r="A157" s="969"/>
      <c r="B157" s="971"/>
      <c r="C157" s="22"/>
      <c r="D157" s="22"/>
      <c r="E157" s="22"/>
      <c r="F157" s="22"/>
      <c r="G157" s="22"/>
      <c r="H157" s="22"/>
      <c r="I157" s="22"/>
      <c r="J157" s="22"/>
      <c r="K157" s="22"/>
      <c r="L157" s="22"/>
      <c r="M157" s="22"/>
    </row>
    <row r="158" spans="1:13" ht="15">
      <c r="A158" s="969"/>
      <c r="B158" s="971"/>
      <c r="C158" s="22"/>
      <c r="D158" s="22"/>
      <c r="E158" s="22"/>
      <c r="F158" s="22"/>
      <c r="G158" s="22"/>
      <c r="H158" s="22"/>
      <c r="I158" s="22"/>
      <c r="J158" s="22"/>
      <c r="K158" s="22"/>
      <c r="L158" s="22"/>
      <c r="M158" s="22"/>
    </row>
    <row r="159" spans="1:13" ht="15">
      <c r="A159" s="969"/>
      <c r="B159" s="971"/>
      <c r="C159" s="22"/>
      <c r="D159" s="22"/>
      <c r="E159" s="22"/>
      <c r="F159" s="22"/>
      <c r="G159" s="22"/>
      <c r="H159" s="22"/>
      <c r="I159" s="22"/>
      <c r="J159" s="22"/>
      <c r="K159" s="22"/>
      <c r="L159" s="22"/>
      <c r="M159" s="22"/>
    </row>
    <row r="160" spans="1:13" ht="15">
      <c r="A160" s="969"/>
      <c r="B160" s="971"/>
      <c r="C160" s="22"/>
      <c r="D160" s="22"/>
      <c r="E160" s="22"/>
      <c r="F160" s="22"/>
      <c r="G160" s="22"/>
      <c r="H160" s="22"/>
      <c r="I160" s="22"/>
      <c r="J160" s="22"/>
      <c r="K160" s="22"/>
      <c r="L160" s="22"/>
      <c r="M160" s="22"/>
    </row>
    <row r="161" spans="1:13" ht="15">
      <c r="A161" s="969"/>
      <c r="B161" s="971"/>
      <c r="C161" s="22"/>
      <c r="D161" s="22"/>
      <c r="E161" s="22"/>
      <c r="F161" s="22"/>
      <c r="G161" s="22"/>
      <c r="H161" s="22"/>
      <c r="I161" s="22"/>
      <c r="J161" s="22"/>
      <c r="K161" s="22"/>
      <c r="L161" s="22"/>
      <c r="M161" s="22"/>
    </row>
    <row r="162" spans="1:13" ht="15">
      <c r="A162" s="969"/>
      <c r="B162" s="971"/>
      <c r="C162" s="22"/>
      <c r="D162" s="22"/>
      <c r="E162" s="22"/>
      <c r="F162" s="22"/>
      <c r="G162" s="22"/>
      <c r="H162" s="22"/>
      <c r="I162" s="22"/>
      <c r="J162" s="22"/>
      <c r="K162" s="22"/>
      <c r="L162" s="22"/>
      <c r="M162" s="22"/>
    </row>
    <row r="163" spans="1:13" ht="15">
      <c r="A163" s="969"/>
      <c r="B163" s="971"/>
      <c r="C163" s="22"/>
      <c r="D163" s="22"/>
      <c r="E163" s="22"/>
      <c r="F163" s="22"/>
      <c r="G163" s="22"/>
      <c r="H163" s="22"/>
      <c r="I163" s="22"/>
      <c r="J163" s="22"/>
      <c r="K163" s="22"/>
      <c r="L163" s="22"/>
      <c r="M163" s="22"/>
    </row>
    <row r="164" spans="1:13" ht="15">
      <c r="A164" s="969"/>
      <c r="B164" s="971"/>
      <c r="C164" s="22"/>
      <c r="D164" s="22"/>
      <c r="E164" s="22"/>
      <c r="F164" s="22"/>
      <c r="G164" s="22"/>
      <c r="H164" s="22"/>
      <c r="I164" s="22"/>
      <c r="J164" s="22"/>
      <c r="K164" s="22"/>
      <c r="L164" s="22"/>
      <c r="M164" s="22"/>
    </row>
    <row r="165" spans="1:13" ht="15">
      <c r="A165" s="969"/>
      <c r="B165" s="971"/>
      <c r="C165" s="22"/>
      <c r="D165" s="22"/>
      <c r="E165" s="22"/>
      <c r="F165" s="22"/>
      <c r="G165" s="22"/>
      <c r="H165" s="22"/>
      <c r="I165" s="22"/>
      <c r="J165" s="22"/>
      <c r="K165" s="22"/>
      <c r="L165" s="22"/>
      <c r="M165" s="22"/>
    </row>
    <row r="166" spans="1:13" ht="15">
      <c r="A166" s="969"/>
      <c r="B166" s="971"/>
      <c r="C166" s="22"/>
      <c r="D166" s="22"/>
      <c r="E166" s="22"/>
      <c r="F166" s="22"/>
      <c r="G166" s="22"/>
      <c r="H166" s="22"/>
      <c r="I166" s="22"/>
      <c r="J166" s="22"/>
      <c r="K166" s="22"/>
      <c r="L166" s="22"/>
      <c r="M166" s="22"/>
    </row>
    <row r="167" spans="1:13" ht="15">
      <c r="A167" s="969"/>
      <c r="B167" s="971"/>
      <c r="C167" s="22"/>
      <c r="D167" s="22"/>
      <c r="E167" s="22"/>
      <c r="F167" s="22"/>
      <c r="G167" s="22"/>
      <c r="H167" s="22"/>
      <c r="I167" s="22"/>
      <c r="J167" s="22"/>
      <c r="K167" s="22"/>
      <c r="L167" s="22"/>
      <c r="M167" s="22"/>
    </row>
    <row r="168" spans="1:13" ht="15">
      <c r="A168" s="969"/>
      <c r="B168" s="971"/>
      <c r="C168" s="22"/>
      <c r="D168" s="22"/>
      <c r="E168" s="22"/>
      <c r="F168" s="22"/>
      <c r="G168" s="22"/>
      <c r="H168" s="22"/>
      <c r="I168" s="22"/>
      <c r="J168" s="22"/>
      <c r="K168" s="22"/>
      <c r="L168" s="22"/>
      <c r="M168" s="22"/>
    </row>
    <row r="169" spans="1:13" ht="15">
      <c r="A169" s="969"/>
      <c r="B169" s="971"/>
      <c r="C169" s="22"/>
      <c r="D169" s="22"/>
      <c r="E169" s="22"/>
      <c r="F169" s="22"/>
      <c r="G169" s="22"/>
      <c r="H169" s="22"/>
      <c r="I169" s="22"/>
      <c r="J169" s="22"/>
      <c r="K169" s="22"/>
      <c r="L169" s="22"/>
      <c r="M169" s="22"/>
    </row>
    <row r="170" spans="1:13" ht="15">
      <c r="A170" s="969"/>
      <c r="B170" s="971"/>
      <c r="C170" s="22"/>
      <c r="D170" s="22"/>
      <c r="E170" s="22"/>
      <c r="F170" s="22"/>
      <c r="G170" s="22"/>
      <c r="H170" s="22"/>
      <c r="I170" s="22"/>
      <c r="J170" s="22"/>
      <c r="K170" s="22"/>
      <c r="L170" s="22"/>
      <c r="M170" s="22"/>
    </row>
    <row r="171" spans="1:13" ht="15">
      <c r="A171" s="969"/>
      <c r="B171" s="971"/>
      <c r="C171" s="22"/>
      <c r="D171" s="22"/>
      <c r="E171" s="22"/>
      <c r="F171" s="22"/>
      <c r="G171" s="22"/>
      <c r="H171" s="22"/>
      <c r="I171" s="22"/>
      <c r="J171" s="22"/>
      <c r="K171" s="22"/>
      <c r="L171" s="22"/>
      <c r="M171" s="22"/>
    </row>
    <row r="172" spans="1:13" ht="15">
      <c r="A172" s="969"/>
      <c r="B172" s="971"/>
      <c r="C172" s="22"/>
      <c r="D172" s="22"/>
      <c r="E172" s="22"/>
      <c r="F172" s="22"/>
      <c r="G172" s="22"/>
      <c r="H172" s="22"/>
      <c r="I172" s="22"/>
      <c r="J172" s="22"/>
      <c r="K172" s="22"/>
      <c r="L172" s="22"/>
      <c r="M172" s="22"/>
    </row>
    <row r="173" spans="1:13" ht="15">
      <c r="A173" s="969"/>
      <c r="B173" s="971"/>
      <c r="C173" s="22"/>
      <c r="D173" s="22"/>
      <c r="E173" s="22"/>
      <c r="F173" s="22"/>
      <c r="G173" s="22"/>
      <c r="H173" s="22"/>
      <c r="I173" s="22"/>
      <c r="J173" s="22"/>
      <c r="K173" s="22"/>
      <c r="L173" s="22"/>
      <c r="M173" s="22"/>
    </row>
    <row r="174" spans="1:13" ht="15">
      <c r="A174" s="969"/>
      <c r="B174" s="971"/>
      <c r="C174" s="22"/>
      <c r="D174" s="22"/>
      <c r="E174" s="22"/>
      <c r="F174" s="22"/>
      <c r="G174" s="22"/>
      <c r="H174" s="22"/>
      <c r="I174" s="22"/>
      <c r="J174" s="22"/>
      <c r="K174" s="22"/>
      <c r="L174" s="22"/>
      <c r="M174" s="22"/>
    </row>
    <row r="175" spans="1:13" ht="15">
      <c r="A175" s="969"/>
      <c r="B175" s="971"/>
      <c r="C175" s="22"/>
      <c r="D175" s="22"/>
      <c r="E175" s="22"/>
      <c r="F175" s="22"/>
      <c r="G175" s="22"/>
      <c r="H175" s="22"/>
      <c r="I175" s="22"/>
      <c r="J175" s="22"/>
      <c r="K175" s="22"/>
      <c r="L175" s="22"/>
      <c r="M175" s="22"/>
    </row>
    <row r="176" spans="1:13" ht="15">
      <c r="A176" s="969"/>
      <c r="B176" s="971"/>
      <c r="C176" s="22"/>
      <c r="D176" s="22"/>
      <c r="E176" s="22"/>
      <c r="F176" s="22"/>
      <c r="G176" s="22"/>
      <c r="H176" s="22"/>
      <c r="I176" s="22"/>
      <c r="J176" s="22"/>
      <c r="K176" s="22"/>
      <c r="L176" s="22"/>
      <c r="M176" s="22"/>
    </row>
    <row r="177" spans="1:13" ht="15">
      <c r="A177" s="969"/>
      <c r="B177" s="971"/>
      <c r="C177" s="22"/>
      <c r="D177" s="22"/>
      <c r="E177" s="22"/>
      <c r="F177" s="22"/>
      <c r="G177" s="22"/>
      <c r="H177" s="22"/>
      <c r="I177" s="22"/>
      <c r="J177" s="22"/>
      <c r="K177" s="22"/>
      <c r="L177" s="22"/>
      <c r="M177" s="22"/>
    </row>
    <row r="178" spans="1:13" ht="15">
      <c r="A178" s="969"/>
      <c r="B178" s="971"/>
      <c r="C178" s="22"/>
      <c r="D178" s="22"/>
      <c r="E178" s="22"/>
      <c r="F178" s="22"/>
      <c r="G178" s="22"/>
      <c r="H178" s="22"/>
      <c r="I178" s="22"/>
      <c r="J178" s="22"/>
      <c r="K178" s="22"/>
      <c r="L178" s="22"/>
      <c r="M178" s="22"/>
    </row>
    <row r="179" spans="1:13" ht="15">
      <c r="A179" s="969"/>
      <c r="B179" s="971"/>
      <c r="C179" s="22"/>
      <c r="D179" s="22"/>
      <c r="E179" s="22"/>
      <c r="F179" s="22"/>
      <c r="G179" s="22"/>
      <c r="H179" s="22"/>
      <c r="I179" s="22"/>
      <c r="J179" s="22"/>
      <c r="K179" s="22"/>
      <c r="L179" s="22"/>
      <c r="M179" s="22"/>
    </row>
    <row r="180" spans="1:13" ht="15">
      <c r="A180" s="969"/>
      <c r="B180" s="971"/>
      <c r="C180" s="22"/>
      <c r="D180" s="22"/>
      <c r="E180" s="22"/>
      <c r="F180" s="22"/>
      <c r="G180" s="22"/>
      <c r="H180" s="22"/>
      <c r="I180" s="22"/>
      <c r="J180" s="22"/>
      <c r="K180" s="22"/>
      <c r="L180" s="22"/>
      <c r="M180" s="22"/>
    </row>
    <row r="181" spans="1:13" ht="15">
      <c r="A181" s="969"/>
      <c r="B181" s="971"/>
      <c r="C181" s="22"/>
      <c r="D181" s="22"/>
      <c r="E181" s="22"/>
      <c r="F181" s="22"/>
      <c r="G181" s="22"/>
      <c r="H181" s="22"/>
      <c r="I181" s="22"/>
      <c r="J181" s="22"/>
      <c r="K181" s="22"/>
      <c r="L181" s="22"/>
      <c r="M181" s="22"/>
    </row>
    <row r="182" spans="1:13" ht="15">
      <c r="A182" s="969"/>
      <c r="B182" s="971"/>
      <c r="C182" s="22"/>
      <c r="D182" s="22"/>
      <c r="E182" s="22"/>
      <c r="F182" s="22"/>
      <c r="G182" s="22"/>
      <c r="H182" s="22"/>
      <c r="I182" s="22"/>
      <c r="J182" s="22"/>
      <c r="K182" s="22"/>
      <c r="L182" s="22"/>
      <c r="M182" s="22"/>
    </row>
    <row r="183" spans="1:13" ht="15">
      <c r="A183" s="969"/>
      <c r="B183" s="971"/>
      <c r="C183" s="22"/>
      <c r="D183" s="22"/>
      <c r="E183" s="22"/>
      <c r="F183" s="22"/>
      <c r="G183" s="22"/>
      <c r="H183" s="22"/>
      <c r="I183" s="22"/>
      <c r="J183" s="22"/>
      <c r="K183" s="22"/>
      <c r="L183" s="22"/>
      <c r="M183" s="22"/>
    </row>
    <row r="184" spans="1:13" ht="15">
      <c r="A184" s="969"/>
      <c r="B184" s="971"/>
      <c r="C184" s="22"/>
      <c r="D184" s="22"/>
      <c r="E184" s="22"/>
      <c r="F184" s="22"/>
      <c r="G184" s="22"/>
      <c r="H184" s="22"/>
      <c r="I184" s="22"/>
      <c r="J184" s="22"/>
      <c r="K184" s="22"/>
      <c r="L184" s="22"/>
      <c r="M184" s="22"/>
    </row>
    <row r="185" spans="1:13" ht="15">
      <c r="A185" s="969"/>
      <c r="B185" s="971"/>
      <c r="C185" s="22"/>
      <c r="D185" s="22"/>
      <c r="E185" s="22"/>
      <c r="F185" s="22"/>
      <c r="G185" s="22"/>
      <c r="H185" s="22"/>
      <c r="I185" s="22"/>
      <c r="J185" s="22"/>
      <c r="K185" s="22"/>
      <c r="L185" s="22"/>
      <c r="M185" s="22"/>
    </row>
    <row r="186" spans="1:13" ht="15">
      <c r="A186" s="969"/>
      <c r="B186" s="971"/>
      <c r="C186" s="22"/>
      <c r="D186" s="22"/>
      <c r="E186" s="22"/>
      <c r="F186" s="22"/>
      <c r="G186" s="22"/>
      <c r="H186" s="22"/>
      <c r="I186" s="22"/>
      <c r="J186" s="22"/>
      <c r="K186" s="22"/>
      <c r="L186" s="22"/>
      <c r="M186" s="22"/>
    </row>
    <row r="187" spans="1:13" ht="15">
      <c r="A187" s="969"/>
      <c r="B187" s="971"/>
      <c r="C187" s="22"/>
      <c r="D187" s="22"/>
      <c r="E187" s="22"/>
      <c r="F187" s="22"/>
      <c r="G187" s="22"/>
      <c r="H187" s="22"/>
      <c r="I187" s="22"/>
      <c r="J187" s="22"/>
      <c r="K187" s="22"/>
      <c r="L187" s="22"/>
      <c r="M187" s="22"/>
    </row>
    <row r="188" spans="1:13" ht="15">
      <c r="A188" s="969"/>
      <c r="B188" s="971"/>
      <c r="C188" s="22"/>
      <c r="D188" s="22"/>
      <c r="E188" s="22"/>
      <c r="F188" s="22"/>
      <c r="G188" s="22"/>
      <c r="H188" s="22"/>
      <c r="I188" s="22"/>
      <c r="J188" s="22"/>
      <c r="K188" s="22"/>
      <c r="L188" s="22"/>
      <c r="M188" s="22"/>
    </row>
    <row r="189" spans="1:13" ht="15">
      <c r="A189" s="969"/>
      <c r="B189" s="971"/>
      <c r="C189" s="22"/>
      <c r="D189" s="22"/>
      <c r="E189" s="22"/>
      <c r="F189" s="22"/>
      <c r="G189" s="22"/>
      <c r="H189" s="22"/>
      <c r="I189" s="22"/>
      <c r="J189" s="22"/>
      <c r="K189" s="22"/>
      <c r="L189" s="22"/>
      <c r="M189" s="22"/>
    </row>
    <row r="190" spans="1:13" ht="15">
      <c r="A190" s="969"/>
      <c r="B190" s="971"/>
      <c r="C190" s="22"/>
      <c r="D190" s="22"/>
      <c r="E190" s="22"/>
      <c r="F190" s="22"/>
      <c r="G190" s="22"/>
      <c r="H190" s="22"/>
      <c r="I190" s="22"/>
      <c r="J190" s="22"/>
      <c r="K190" s="22"/>
      <c r="L190" s="22"/>
      <c r="M190" s="22"/>
    </row>
    <row r="191" spans="1:13" ht="15">
      <c r="A191" s="969"/>
      <c r="B191" s="971"/>
      <c r="C191" s="22"/>
      <c r="D191" s="22"/>
      <c r="E191" s="22"/>
      <c r="F191" s="22"/>
      <c r="G191" s="22"/>
      <c r="H191" s="22"/>
      <c r="I191" s="22"/>
      <c r="J191" s="22"/>
      <c r="K191" s="22"/>
      <c r="L191" s="22"/>
      <c r="M191" s="22"/>
    </row>
    <row r="192" spans="1:13" ht="15">
      <c r="A192" s="969"/>
      <c r="B192" s="971"/>
      <c r="C192" s="22"/>
      <c r="D192" s="22"/>
      <c r="E192" s="22"/>
      <c r="F192" s="22"/>
      <c r="G192" s="22"/>
      <c r="H192" s="22"/>
      <c r="I192" s="22"/>
      <c r="J192" s="22"/>
      <c r="K192" s="22"/>
      <c r="L192" s="22"/>
      <c r="M192" s="22"/>
    </row>
    <row r="193" spans="1:13" ht="15">
      <c r="A193" s="969"/>
      <c r="B193" s="971"/>
      <c r="C193" s="22"/>
      <c r="D193" s="22"/>
      <c r="E193" s="22"/>
      <c r="F193" s="22"/>
      <c r="G193" s="22"/>
      <c r="H193" s="22"/>
      <c r="I193" s="22"/>
      <c r="J193" s="22"/>
      <c r="K193" s="22"/>
      <c r="L193" s="22"/>
      <c r="M193" s="22"/>
    </row>
    <row r="194" spans="1:13" ht="15">
      <c r="A194" s="969"/>
      <c r="B194" s="971"/>
      <c r="C194" s="22"/>
      <c r="D194" s="22"/>
      <c r="E194" s="22"/>
      <c r="F194" s="22"/>
      <c r="G194" s="22"/>
      <c r="H194" s="22"/>
      <c r="I194" s="22"/>
      <c r="J194" s="22"/>
      <c r="K194" s="22"/>
      <c r="L194" s="22"/>
      <c r="M194" s="22"/>
    </row>
    <row r="195" spans="1:13" ht="15">
      <c r="A195" s="969"/>
      <c r="B195" s="971"/>
      <c r="C195" s="22"/>
      <c r="D195" s="22"/>
      <c r="E195" s="22"/>
      <c r="F195" s="22"/>
      <c r="G195" s="22"/>
      <c r="H195" s="22"/>
      <c r="I195" s="22"/>
      <c r="J195" s="22"/>
      <c r="K195" s="22"/>
      <c r="L195" s="22"/>
      <c r="M195" s="22"/>
    </row>
    <row r="196" spans="1:13" ht="15">
      <c r="A196" s="969"/>
      <c r="B196" s="971"/>
      <c r="C196" s="22"/>
      <c r="D196" s="22"/>
      <c r="E196" s="22"/>
      <c r="F196" s="22"/>
      <c r="G196" s="22"/>
      <c r="H196" s="22"/>
      <c r="I196" s="22"/>
      <c r="J196" s="22"/>
      <c r="K196" s="22"/>
      <c r="L196" s="22"/>
      <c r="M196" s="22"/>
    </row>
    <row r="197" spans="1:13" ht="15">
      <c r="A197" s="969"/>
      <c r="B197" s="971"/>
      <c r="C197" s="22"/>
      <c r="D197" s="22"/>
      <c r="E197" s="22"/>
      <c r="F197" s="22"/>
      <c r="G197" s="22"/>
      <c r="H197" s="22"/>
      <c r="I197" s="22"/>
      <c r="J197" s="22"/>
      <c r="K197" s="22"/>
      <c r="L197" s="22"/>
      <c r="M197" s="22"/>
    </row>
    <row r="198" spans="1:13" ht="15">
      <c r="A198" s="969"/>
      <c r="B198" s="971"/>
      <c r="C198" s="22"/>
      <c r="D198" s="22"/>
      <c r="E198" s="22"/>
      <c r="F198" s="22"/>
      <c r="G198" s="22"/>
      <c r="H198" s="22"/>
      <c r="I198" s="22"/>
      <c r="J198" s="22"/>
      <c r="K198" s="22"/>
      <c r="L198" s="22"/>
      <c r="M198" s="22"/>
    </row>
    <row r="199" spans="1:13" ht="15">
      <c r="A199" s="969"/>
      <c r="B199" s="971"/>
      <c r="C199" s="22"/>
      <c r="D199" s="22"/>
      <c r="E199" s="22"/>
      <c r="F199" s="22"/>
      <c r="G199" s="22"/>
      <c r="H199" s="22"/>
      <c r="I199" s="22"/>
      <c r="J199" s="22"/>
      <c r="K199" s="22"/>
      <c r="L199" s="22"/>
      <c r="M199" s="22"/>
    </row>
    <row r="200" spans="1:13" ht="15">
      <c r="A200" s="969"/>
      <c r="B200" s="971"/>
      <c r="C200" s="22"/>
      <c r="D200" s="22"/>
      <c r="E200" s="22"/>
      <c r="F200" s="22"/>
      <c r="G200" s="22"/>
      <c r="H200" s="22"/>
      <c r="I200" s="22"/>
      <c r="J200" s="22"/>
      <c r="K200" s="22"/>
      <c r="L200" s="22"/>
      <c r="M200" s="22"/>
    </row>
    <row r="201" spans="1:13" ht="15">
      <c r="A201" s="969"/>
      <c r="B201" s="971"/>
      <c r="C201" s="22"/>
      <c r="D201" s="22"/>
      <c r="E201" s="22"/>
      <c r="F201" s="22"/>
      <c r="G201" s="22"/>
      <c r="H201" s="22"/>
      <c r="I201" s="22"/>
      <c r="J201" s="22"/>
      <c r="K201" s="22"/>
      <c r="L201" s="22"/>
      <c r="M201" s="22"/>
    </row>
    <row r="202" spans="1:13" ht="15">
      <c r="A202" s="969"/>
      <c r="B202" s="971"/>
      <c r="C202" s="22"/>
      <c r="D202" s="22"/>
      <c r="E202" s="22"/>
      <c r="F202" s="22"/>
      <c r="G202" s="22"/>
      <c r="H202" s="22"/>
      <c r="I202" s="22"/>
      <c r="J202" s="22"/>
      <c r="K202" s="22"/>
      <c r="L202" s="22"/>
      <c r="M202" s="22"/>
    </row>
    <row r="203" spans="1:13" ht="15">
      <c r="A203" s="969"/>
      <c r="B203" s="971"/>
      <c r="C203" s="22"/>
      <c r="D203" s="22"/>
      <c r="E203" s="22"/>
      <c r="F203" s="22"/>
      <c r="G203" s="22"/>
      <c r="H203" s="22"/>
      <c r="I203" s="22"/>
      <c r="J203" s="22"/>
      <c r="K203" s="22"/>
      <c r="L203" s="22"/>
      <c r="M203" s="22"/>
    </row>
    <row r="204" spans="1:13" ht="15">
      <c r="A204" s="969"/>
      <c r="B204" s="971"/>
      <c r="C204" s="22"/>
      <c r="D204" s="22"/>
      <c r="E204" s="22"/>
      <c r="F204" s="22"/>
      <c r="G204" s="22"/>
      <c r="H204" s="22"/>
      <c r="I204" s="22"/>
      <c r="J204" s="22"/>
      <c r="K204" s="22"/>
      <c r="L204" s="22"/>
      <c r="M204" s="22"/>
    </row>
    <row r="205" spans="1:13" ht="15">
      <c r="A205" s="969"/>
      <c r="B205" s="971"/>
      <c r="C205" s="22"/>
      <c r="D205" s="22"/>
      <c r="E205" s="22"/>
      <c r="F205" s="22"/>
      <c r="G205" s="22"/>
      <c r="H205" s="22"/>
      <c r="I205" s="22"/>
      <c r="J205" s="22"/>
      <c r="K205" s="22"/>
      <c r="L205" s="22"/>
      <c r="M205" s="22"/>
    </row>
    <row r="206" spans="1:13" ht="15">
      <c r="A206" s="969"/>
      <c r="B206" s="971"/>
      <c r="C206" s="22"/>
      <c r="D206" s="22"/>
      <c r="E206" s="22"/>
      <c r="F206" s="22"/>
      <c r="G206" s="22"/>
      <c r="H206" s="22"/>
      <c r="I206" s="22"/>
      <c r="J206" s="22"/>
      <c r="K206" s="22"/>
      <c r="L206" s="22"/>
      <c r="M206" s="22"/>
    </row>
    <row r="207" spans="1:13" ht="15">
      <c r="A207" s="969"/>
      <c r="B207" s="971"/>
      <c r="C207" s="22"/>
      <c r="D207" s="22"/>
      <c r="E207" s="22"/>
      <c r="F207" s="22"/>
      <c r="G207" s="22"/>
      <c r="H207" s="22"/>
      <c r="I207" s="22"/>
      <c r="J207" s="22"/>
      <c r="K207" s="22"/>
      <c r="L207" s="22"/>
      <c r="M207" s="22"/>
    </row>
    <row r="208" spans="1:13" ht="15">
      <c r="A208" s="969"/>
      <c r="B208" s="971"/>
      <c r="C208" s="22"/>
      <c r="D208" s="22"/>
      <c r="E208" s="22"/>
      <c r="F208" s="22"/>
      <c r="G208" s="22"/>
      <c r="H208" s="22"/>
      <c r="I208" s="22"/>
      <c r="J208" s="22"/>
      <c r="K208" s="22"/>
      <c r="L208" s="22"/>
      <c r="M208" s="22"/>
    </row>
    <row r="209" spans="1:13" ht="15">
      <c r="A209" s="969"/>
      <c r="B209" s="971"/>
      <c r="C209" s="22"/>
      <c r="D209" s="22"/>
      <c r="E209" s="22"/>
      <c r="F209" s="22"/>
      <c r="G209" s="22"/>
      <c r="H209" s="22"/>
      <c r="I209" s="22"/>
      <c r="J209" s="22"/>
      <c r="K209" s="22"/>
      <c r="L209" s="22"/>
      <c r="M209" s="22"/>
    </row>
    <row r="210" spans="1:13" ht="15">
      <c r="A210" s="969"/>
      <c r="B210" s="971"/>
      <c r="C210" s="22"/>
      <c r="D210" s="22"/>
      <c r="E210" s="22"/>
      <c r="F210" s="22"/>
      <c r="G210" s="22"/>
      <c r="H210" s="22"/>
      <c r="I210" s="22"/>
      <c r="J210" s="22"/>
      <c r="K210" s="22"/>
      <c r="L210" s="22"/>
      <c r="M210" s="22"/>
    </row>
    <row r="211" spans="1:13" ht="15">
      <c r="A211" s="969"/>
      <c r="B211" s="971"/>
      <c r="C211" s="22"/>
      <c r="D211" s="22"/>
      <c r="E211" s="22"/>
      <c r="F211" s="22"/>
      <c r="G211" s="22"/>
      <c r="H211" s="22"/>
      <c r="I211" s="22"/>
      <c r="J211" s="22"/>
      <c r="K211" s="22"/>
      <c r="L211" s="22"/>
      <c r="M211" s="22"/>
    </row>
    <row r="212" spans="1:13" ht="15">
      <c r="A212" s="969"/>
      <c r="B212" s="971"/>
      <c r="C212" s="22"/>
      <c r="D212" s="22"/>
      <c r="E212" s="22"/>
      <c r="F212" s="22"/>
      <c r="G212" s="22"/>
      <c r="H212" s="22"/>
      <c r="I212" s="22"/>
      <c r="J212" s="22"/>
      <c r="K212" s="22"/>
      <c r="L212" s="22"/>
      <c r="M212" s="22"/>
    </row>
    <row r="213" spans="1:13" ht="15">
      <c r="A213" s="969"/>
      <c r="B213" s="971"/>
      <c r="C213" s="22"/>
      <c r="D213" s="22"/>
      <c r="E213" s="22"/>
      <c r="F213" s="22"/>
      <c r="G213" s="22"/>
      <c r="H213" s="22"/>
      <c r="I213" s="22"/>
      <c r="J213" s="22"/>
      <c r="K213" s="22"/>
      <c r="L213" s="22"/>
      <c r="M213" s="22"/>
    </row>
    <row r="214" spans="1:13" ht="15">
      <c r="A214" s="969"/>
      <c r="B214" s="971"/>
      <c r="C214" s="22"/>
      <c r="D214" s="22"/>
      <c r="E214" s="22"/>
      <c r="F214" s="22"/>
      <c r="G214" s="22"/>
      <c r="H214" s="22"/>
      <c r="I214" s="22"/>
      <c r="J214" s="22"/>
      <c r="K214" s="22"/>
      <c r="L214" s="22"/>
      <c r="M214" s="22"/>
    </row>
    <row r="215" spans="1:13" ht="15">
      <c r="A215" s="969"/>
      <c r="B215" s="971"/>
      <c r="C215" s="22"/>
      <c r="D215" s="22"/>
      <c r="E215" s="22"/>
      <c r="F215" s="22"/>
      <c r="G215" s="22"/>
      <c r="H215" s="22"/>
      <c r="I215" s="22"/>
      <c r="J215" s="22"/>
      <c r="K215" s="22"/>
      <c r="L215" s="22"/>
      <c r="M215" s="22"/>
    </row>
    <row r="216" spans="1:13" ht="15">
      <c r="A216" s="969"/>
      <c r="B216" s="971"/>
      <c r="C216" s="22"/>
      <c r="D216" s="22"/>
      <c r="E216" s="22"/>
      <c r="F216" s="22"/>
      <c r="G216" s="22"/>
      <c r="H216" s="22"/>
      <c r="I216" s="22"/>
      <c r="J216" s="22"/>
      <c r="K216" s="22"/>
      <c r="L216" s="22"/>
      <c r="M216" s="22"/>
    </row>
    <row r="217" spans="1:13" ht="15">
      <c r="A217" s="969"/>
      <c r="B217" s="971"/>
      <c r="C217" s="22"/>
      <c r="D217" s="22"/>
      <c r="E217" s="22"/>
      <c r="F217" s="22"/>
      <c r="G217" s="22"/>
      <c r="H217" s="22"/>
      <c r="I217" s="22"/>
      <c r="J217" s="22"/>
      <c r="K217" s="22"/>
      <c r="L217" s="22"/>
      <c r="M217" s="22"/>
    </row>
    <row r="218" spans="1:13" ht="15">
      <c r="A218" s="969"/>
      <c r="B218" s="971"/>
      <c r="C218" s="22"/>
      <c r="D218" s="22"/>
      <c r="E218" s="22"/>
      <c r="F218" s="22"/>
      <c r="G218" s="22"/>
      <c r="H218" s="22"/>
      <c r="I218" s="22"/>
      <c r="J218" s="22"/>
      <c r="K218" s="22"/>
      <c r="L218" s="22"/>
      <c r="M218" s="22"/>
    </row>
    <row r="219" spans="1:13" ht="15">
      <c r="A219" s="969"/>
      <c r="B219" s="971"/>
      <c r="C219" s="22"/>
      <c r="D219" s="22"/>
      <c r="E219" s="22"/>
      <c r="F219" s="22"/>
      <c r="G219" s="22"/>
      <c r="H219" s="22"/>
      <c r="I219" s="22"/>
      <c r="J219" s="22"/>
      <c r="K219" s="22"/>
      <c r="L219" s="22"/>
      <c r="M219" s="22"/>
    </row>
    <row r="220" spans="1:13" ht="15">
      <c r="A220" s="969"/>
      <c r="B220" s="971"/>
      <c r="C220" s="22"/>
      <c r="D220" s="22"/>
      <c r="E220" s="22"/>
      <c r="F220" s="22"/>
      <c r="G220" s="22"/>
      <c r="H220" s="22"/>
      <c r="I220" s="22"/>
      <c r="J220" s="22"/>
      <c r="K220" s="22"/>
      <c r="L220" s="22"/>
      <c r="M220" s="22"/>
    </row>
    <row r="221" spans="1:13" ht="15">
      <c r="A221" s="969"/>
      <c r="B221" s="971"/>
      <c r="C221" s="22"/>
      <c r="D221" s="22"/>
      <c r="E221" s="22"/>
      <c r="F221" s="22"/>
      <c r="G221" s="22"/>
      <c r="H221" s="22"/>
      <c r="I221" s="22"/>
      <c r="J221" s="22"/>
      <c r="K221" s="22"/>
      <c r="L221" s="22"/>
      <c r="M221" s="22"/>
    </row>
    <row r="222" spans="1:13" ht="15">
      <c r="A222" s="969"/>
      <c r="B222" s="971"/>
      <c r="C222" s="22"/>
      <c r="D222" s="22"/>
      <c r="E222" s="22"/>
      <c r="F222" s="22"/>
      <c r="G222" s="22"/>
      <c r="H222" s="22"/>
      <c r="I222" s="22"/>
      <c r="J222" s="22"/>
      <c r="K222" s="22"/>
      <c r="L222" s="22"/>
      <c r="M222" s="22"/>
    </row>
    <row r="223" spans="1:13" ht="15">
      <c r="A223" s="969"/>
      <c r="B223" s="971"/>
      <c r="C223" s="22"/>
      <c r="D223" s="22"/>
      <c r="E223" s="22"/>
      <c r="F223" s="22"/>
      <c r="G223" s="22"/>
      <c r="H223" s="22"/>
      <c r="I223" s="22"/>
      <c r="J223" s="22"/>
      <c r="K223" s="22"/>
      <c r="L223" s="22"/>
      <c r="M223" s="22"/>
    </row>
    <row r="224" spans="1:13" ht="15">
      <c r="A224" s="969"/>
      <c r="B224" s="971"/>
      <c r="C224" s="22"/>
      <c r="D224" s="22"/>
      <c r="E224" s="22"/>
      <c r="F224" s="22"/>
      <c r="G224" s="22"/>
      <c r="H224" s="22"/>
      <c r="I224" s="22"/>
      <c r="J224" s="22"/>
      <c r="K224" s="22"/>
      <c r="L224" s="22"/>
      <c r="M224" s="22"/>
    </row>
    <row r="225" spans="1:13" ht="15">
      <c r="A225" s="969"/>
      <c r="B225" s="971"/>
      <c r="C225" s="22"/>
      <c r="D225" s="22"/>
      <c r="E225" s="22"/>
      <c r="F225" s="22"/>
      <c r="G225" s="22"/>
      <c r="H225" s="22"/>
      <c r="I225" s="22"/>
      <c r="J225" s="22"/>
      <c r="K225" s="22"/>
      <c r="L225" s="22"/>
      <c r="M225" s="22"/>
    </row>
    <row r="226" spans="1:13" ht="15">
      <c r="A226" s="969"/>
      <c r="B226" s="971"/>
      <c r="C226" s="22"/>
      <c r="D226" s="22"/>
      <c r="E226" s="22"/>
      <c r="F226" s="22"/>
      <c r="G226" s="22"/>
      <c r="H226" s="22"/>
      <c r="I226" s="22"/>
      <c r="J226" s="22"/>
      <c r="K226" s="22"/>
      <c r="L226" s="22"/>
      <c r="M226" s="22"/>
    </row>
    <row r="227" spans="1:13" ht="15">
      <c r="A227" s="969"/>
      <c r="B227" s="971"/>
      <c r="C227" s="22"/>
      <c r="D227" s="22"/>
      <c r="E227" s="22"/>
      <c r="F227" s="22"/>
      <c r="G227" s="22"/>
      <c r="H227" s="22"/>
      <c r="I227" s="22"/>
      <c r="J227" s="22"/>
      <c r="K227" s="22"/>
      <c r="L227" s="22"/>
      <c r="M227" s="22"/>
    </row>
    <row r="228" spans="1:13" ht="15">
      <c r="A228" s="969"/>
      <c r="B228" s="971"/>
      <c r="C228" s="22"/>
      <c r="D228" s="22"/>
      <c r="E228" s="22"/>
      <c r="F228" s="22"/>
      <c r="G228" s="22"/>
      <c r="H228" s="22"/>
      <c r="I228" s="22"/>
      <c r="J228" s="22"/>
      <c r="K228" s="22"/>
      <c r="L228" s="22"/>
      <c r="M228" s="22"/>
    </row>
    <row r="229" spans="1:13" ht="15">
      <c r="A229" s="969"/>
      <c r="B229" s="971"/>
      <c r="C229" s="22"/>
      <c r="D229" s="22"/>
      <c r="E229" s="22"/>
      <c r="F229" s="22"/>
      <c r="G229" s="22"/>
      <c r="H229" s="22"/>
      <c r="I229" s="22"/>
      <c r="J229" s="22"/>
      <c r="K229" s="22"/>
      <c r="L229" s="22"/>
      <c r="M229" s="22"/>
    </row>
    <row r="230" spans="1:13" ht="15">
      <c r="A230" s="969"/>
      <c r="B230" s="971"/>
      <c r="C230" s="22"/>
      <c r="D230" s="22"/>
      <c r="E230" s="22"/>
      <c r="F230" s="22"/>
      <c r="G230" s="22"/>
      <c r="H230" s="22"/>
      <c r="I230" s="22"/>
      <c r="J230" s="22"/>
      <c r="K230" s="22"/>
      <c r="L230" s="22"/>
      <c r="M230" s="22"/>
    </row>
    <row r="231" spans="1:13" ht="15">
      <c r="A231" s="969"/>
      <c r="B231" s="971"/>
      <c r="C231" s="22"/>
      <c r="D231" s="22"/>
      <c r="E231" s="22"/>
      <c r="F231" s="22"/>
      <c r="G231" s="22"/>
      <c r="H231" s="22"/>
      <c r="I231" s="22"/>
      <c r="J231" s="22"/>
      <c r="K231" s="22"/>
      <c r="L231" s="22"/>
      <c r="M231" s="22"/>
    </row>
    <row r="232" spans="1:13" ht="15">
      <c r="A232" s="969"/>
      <c r="B232" s="971"/>
      <c r="C232" s="22"/>
      <c r="D232" s="22"/>
      <c r="E232" s="22"/>
      <c r="F232" s="22"/>
      <c r="G232" s="22"/>
      <c r="H232" s="22"/>
      <c r="I232" s="22"/>
      <c r="J232" s="22"/>
      <c r="K232" s="22"/>
      <c r="L232" s="22"/>
      <c r="M232" s="22"/>
    </row>
    <row r="233" spans="1:13" ht="15">
      <c r="A233" s="969"/>
      <c r="B233" s="971"/>
      <c r="C233" s="22"/>
      <c r="D233" s="22"/>
      <c r="E233" s="22"/>
      <c r="F233" s="22"/>
      <c r="G233" s="22"/>
      <c r="H233" s="22"/>
      <c r="I233" s="22"/>
      <c r="J233" s="22"/>
      <c r="K233" s="22"/>
      <c r="L233" s="22"/>
      <c r="M233" s="22"/>
    </row>
    <row r="234" spans="1:13" ht="15">
      <c r="A234" s="969"/>
      <c r="B234" s="971"/>
      <c r="C234" s="22"/>
      <c r="D234" s="22"/>
      <c r="E234" s="22"/>
      <c r="F234" s="22"/>
      <c r="G234" s="22"/>
      <c r="H234" s="22"/>
      <c r="I234" s="22"/>
      <c r="J234" s="22"/>
      <c r="K234" s="22"/>
      <c r="L234" s="22"/>
      <c r="M234" s="22"/>
    </row>
    <row r="235" spans="1:13" ht="15">
      <c r="A235" s="969"/>
      <c r="B235" s="971"/>
      <c r="C235" s="22"/>
      <c r="D235" s="22"/>
      <c r="E235" s="22"/>
      <c r="F235" s="22"/>
      <c r="G235" s="22"/>
      <c r="H235" s="22"/>
      <c r="I235" s="22"/>
      <c r="J235" s="22"/>
      <c r="K235" s="22"/>
      <c r="L235" s="22"/>
      <c r="M235" s="22"/>
    </row>
    <row r="236" spans="1:13" ht="15">
      <c r="A236" s="969"/>
      <c r="B236" s="971"/>
      <c r="C236" s="22"/>
      <c r="D236" s="22"/>
      <c r="E236" s="22"/>
      <c r="F236" s="22"/>
      <c r="G236" s="22"/>
      <c r="H236" s="22"/>
      <c r="I236" s="22"/>
      <c r="J236" s="22"/>
      <c r="K236" s="22"/>
      <c r="L236" s="22"/>
      <c r="M236" s="22"/>
    </row>
    <row r="237" spans="1:13" ht="15">
      <c r="A237" s="969"/>
      <c r="B237" s="971"/>
      <c r="C237" s="22"/>
      <c r="D237" s="22"/>
      <c r="E237" s="22"/>
      <c r="F237" s="22"/>
      <c r="G237" s="22"/>
      <c r="H237" s="22"/>
      <c r="I237" s="22"/>
      <c r="J237" s="22"/>
      <c r="K237" s="22"/>
      <c r="L237" s="22"/>
      <c r="M237" s="22"/>
    </row>
    <row r="238" spans="1:13" ht="15">
      <c r="A238" s="969"/>
      <c r="B238" s="971"/>
      <c r="C238" s="22"/>
      <c r="D238" s="22"/>
      <c r="E238" s="22"/>
      <c r="F238" s="22"/>
      <c r="G238" s="22"/>
      <c r="H238" s="22"/>
      <c r="I238" s="22"/>
      <c r="J238" s="22"/>
      <c r="K238" s="22"/>
      <c r="L238" s="22"/>
      <c r="M238" s="22"/>
    </row>
    <row r="239" spans="1:13" ht="15">
      <c r="A239" s="969"/>
      <c r="B239" s="971"/>
      <c r="C239" s="22"/>
      <c r="D239" s="22"/>
      <c r="E239" s="22"/>
      <c r="F239" s="22"/>
      <c r="G239" s="22"/>
      <c r="H239" s="22"/>
      <c r="I239" s="22"/>
      <c r="J239" s="22"/>
      <c r="K239" s="22"/>
      <c r="L239" s="22"/>
      <c r="M239" s="22"/>
    </row>
    <row r="240" spans="1:13" ht="15">
      <c r="A240" s="969"/>
      <c r="B240" s="971"/>
      <c r="C240" s="22"/>
      <c r="D240" s="22"/>
      <c r="E240" s="22"/>
      <c r="F240" s="22"/>
      <c r="G240" s="22"/>
      <c r="H240" s="22"/>
      <c r="I240" s="22"/>
      <c r="J240" s="22"/>
      <c r="K240" s="22"/>
      <c r="L240" s="22"/>
      <c r="M240" s="22"/>
    </row>
    <row r="241" spans="1:13" ht="15">
      <c r="A241" s="969"/>
      <c r="B241" s="971"/>
      <c r="C241" s="22"/>
      <c r="D241" s="22"/>
      <c r="E241" s="22"/>
      <c r="F241" s="22"/>
      <c r="G241" s="22"/>
      <c r="H241" s="22"/>
      <c r="I241" s="22"/>
      <c r="J241" s="22"/>
      <c r="K241" s="22"/>
      <c r="L241" s="22"/>
      <c r="M241" s="22"/>
    </row>
    <row r="242" spans="1:13" ht="15">
      <c r="A242" s="969"/>
      <c r="B242" s="971"/>
      <c r="C242" s="22"/>
      <c r="D242" s="22"/>
      <c r="E242" s="22"/>
      <c r="F242" s="22"/>
      <c r="G242" s="22"/>
      <c r="H242" s="22"/>
      <c r="I242" s="22"/>
      <c r="J242" s="22"/>
      <c r="K242" s="22"/>
      <c r="L242" s="22"/>
      <c r="M242" s="22"/>
    </row>
    <row r="243" spans="1:13" ht="15">
      <c r="A243" s="969"/>
      <c r="B243" s="971"/>
      <c r="C243" s="22"/>
      <c r="D243" s="22"/>
      <c r="E243" s="22"/>
      <c r="F243" s="22"/>
      <c r="G243" s="22"/>
      <c r="H243" s="22"/>
      <c r="I243" s="22"/>
      <c r="J243" s="22"/>
      <c r="K243" s="22"/>
      <c r="L243" s="22"/>
      <c r="M243" s="22"/>
    </row>
    <row r="244" spans="1:13" ht="15">
      <c r="A244" s="969"/>
      <c r="B244" s="971"/>
      <c r="C244" s="22"/>
      <c r="D244" s="22"/>
      <c r="E244" s="22"/>
      <c r="F244" s="22"/>
      <c r="G244" s="22"/>
      <c r="H244" s="22"/>
      <c r="I244" s="22"/>
      <c r="J244" s="22"/>
      <c r="K244" s="22"/>
      <c r="L244" s="22"/>
      <c r="M244" s="22"/>
    </row>
    <row r="245" spans="1:13" ht="15">
      <c r="A245" s="969"/>
      <c r="B245" s="971"/>
      <c r="C245" s="22"/>
      <c r="D245" s="22"/>
      <c r="E245" s="22"/>
      <c r="F245" s="22"/>
      <c r="G245" s="22"/>
      <c r="H245" s="22"/>
      <c r="I245" s="22"/>
      <c r="J245" s="22"/>
      <c r="K245" s="22"/>
      <c r="L245" s="22"/>
      <c r="M245" s="22"/>
    </row>
    <row r="246" spans="1:13" ht="15">
      <c r="A246" s="969"/>
      <c r="B246" s="971"/>
      <c r="C246" s="22"/>
      <c r="D246" s="22"/>
      <c r="E246" s="22"/>
      <c r="F246" s="22"/>
      <c r="G246" s="22"/>
      <c r="H246" s="22"/>
      <c r="I246" s="22"/>
      <c r="J246" s="22"/>
      <c r="K246" s="22"/>
      <c r="L246" s="22"/>
      <c r="M246" s="22"/>
    </row>
    <row r="247" spans="1:13" ht="15">
      <c r="A247" s="969"/>
      <c r="B247" s="971"/>
      <c r="C247" s="22"/>
      <c r="D247" s="22"/>
      <c r="E247" s="22"/>
      <c r="F247" s="22"/>
      <c r="G247" s="22"/>
      <c r="H247" s="22"/>
      <c r="I247" s="22"/>
      <c r="J247" s="22"/>
      <c r="K247" s="22"/>
      <c r="L247" s="22"/>
      <c r="M247" s="22"/>
    </row>
    <row r="248" spans="1:13" ht="15">
      <c r="A248" s="969"/>
      <c r="B248" s="971"/>
      <c r="C248" s="22"/>
      <c r="D248" s="22"/>
      <c r="E248" s="22"/>
      <c r="F248" s="22"/>
      <c r="G248" s="22"/>
      <c r="H248" s="22"/>
      <c r="I248" s="22"/>
      <c r="J248" s="22"/>
      <c r="K248" s="22"/>
      <c r="L248" s="22"/>
      <c r="M248" s="22"/>
    </row>
    <row r="249" spans="1:13" ht="15">
      <c r="A249" s="969"/>
      <c r="B249" s="971"/>
      <c r="C249" s="22"/>
      <c r="D249" s="22"/>
      <c r="E249" s="22"/>
      <c r="F249" s="22"/>
      <c r="G249" s="22"/>
      <c r="H249" s="22"/>
      <c r="I249" s="22"/>
      <c r="J249" s="22"/>
      <c r="K249" s="22"/>
      <c r="L249" s="22"/>
      <c r="M249" s="22"/>
    </row>
    <row r="250" spans="1:13" ht="15">
      <c r="A250" s="969"/>
      <c r="B250" s="971"/>
      <c r="C250" s="22"/>
      <c r="D250" s="22"/>
      <c r="E250" s="22"/>
      <c r="F250" s="22"/>
      <c r="G250" s="22"/>
      <c r="H250" s="22"/>
      <c r="I250" s="22"/>
      <c r="J250" s="22"/>
      <c r="K250" s="22"/>
      <c r="L250" s="22"/>
      <c r="M250" s="22"/>
    </row>
    <row r="251" spans="1:13" ht="15">
      <c r="A251" s="969"/>
      <c r="B251" s="971"/>
      <c r="C251" s="22"/>
      <c r="D251" s="22"/>
      <c r="E251" s="22"/>
      <c r="F251" s="22"/>
      <c r="G251" s="22"/>
      <c r="H251" s="22"/>
      <c r="I251" s="22"/>
      <c r="J251" s="22"/>
      <c r="K251" s="22"/>
      <c r="L251" s="22"/>
      <c r="M251" s="22"/>
    </row>
    <row r="252" spans="1:13" ht="15">
      <c r="A252" s="969"/>
      <c r="B252" s="971"/>
      <c r="C252" s="22"/>
      <c r="D252" s="22"/>
      <c r="E252" s="22"/>
      <c r="F252" s="22"/>
      <c r="G252" s="22"/>
      <c r="H252" s="22"/>
      <c r="I252" s="22"/>
      <c r="J252" s="22"/>
      <c r="K252" s="22"/>
      <c r="L252" s="22"/>
      <c r="M252" s="22"/>
    </row>
    <row r="253" spans="1:13" ht="15">
      <c r="A253" s="969"/>
      <c r="B253" s="971"/>
      <c r="C253" s="22"/>
      <c r="D253" s="22"/>
      <c r="E253" s="22"/>
      <c r="F253" s="22"/>
      <c r="G253" s="22"/>
      <c r="H253" s="22"/>
      <c r="I253" s="22"/>
      <c r="J253" s="22"/>
      <c r="K253" s="22"/>
      <c r="L253" s="22"/>
      <c r="M253" s="22"/>
    </row>
    <row r="254" spans="1:13" ht="15">
      <c r="A254" s="969"/>
      <c r="B254" s="971"/>
      <c r="C254" s="22"/>
      <c r="D254" s="22"/>
      <c r="E254" s="22"/>
      <c r="F254" s="22"/>
      <c r="G254" s="22"/>
      <c r="H254" s="22"/>
      <c r="I254" s="22"/>
      <c r="J254" s="22"/>
      <c r="K254" s="22"/>
      <c r="L254" s="22"/>
      <c r="M254" s="22"/>
    </row>
    <row r="255" spans="1:13" ht="15">
      <c r="A255" s="969"/>
      <c r="B255" s="971"/>
      <c r="C255" s="22"/>
      <c r="D255" s="22"/>
      <c r="E255" s="22"/>
      <c r="F255" s="22"/>
      <c r="G255" s="22"/>
      <c r="H255" s="22"/>
      <c r="I255" s="22"/>
      <c r="J255" s="22"/>
      <c r="K255" s="22"/>
      <c r="L255" s="22"/>
      <c r="M255" s="22"/>
    </row>
    <row r="256" spans="1:13" ht="15">
      <c r="A256" s="969"/>
      <c r="B256" s="971"/>
      <c r="C256" s="22"/>
      <c r="D256" s="22"/>
      <c r="E256" s="22"/>
      <c r="F256" s="22"/>
      <c r="G256" s="22"/>
      <c r="H256" s="22"/>
      <c r="I256" s="22"/>
      <c r="J256" s="22"/>
      <c r="K256" s="22"/>
      <c r="L256" s="22"/>
      <c r="M256" s="22"/>
    </row>
    <row r="257" spans="1:13" ht="15">
      <c r="A257" s="969"/>
      <c r="B257" s="971"/>
      <c r="C257" s="22"/>
      <c r="D257" s="22"/>
      <c r="E257" s="22"/>
      <c r="F257" s="22"/>
      <c r="G257" s="22"/>
      <c r="H257" s="22"/>
      <c r="I257" s="22"/>
      <c r="J257" s="22"/>
      <c r="K257" s="22"/>
      <c r="L257" s="22"/>
      <c r="M257" s="22"/>
    </row>
    <row r="258" spans="1:13" ht="15">
      <c r="A258" s="969"/>
      <c r="B258" s="971"/>
      <c r="C258" s="22"/>
      <c r="D258" s="22"/>
      <c r="E258" s="22"/>
      <c r="F258" s="22"/>
      <c r="G258" s="22"/>
      <c r="H258" s="22"/>
      <c r="I258" s="22"/>
      <c r="J258" s="22"/>
      <c r="K258" s="22"/>
      <c r="L258" s="22"/>
      <c r="M258" s="22"/>
    </row>
    <row r="259" spans="1:13" ht="15">
      <c r="A259" s="969"/>
      <c r="B259" s="971"/>
      <c r="C259" s="22"/>
      <c r="D259" s="22"/>
      <c r="E259" s="22"/>
      <c r="F259" s="22"/>
      <c r="G259" s="22"/>
      <c r="H259" s="22"/>
      <c r="I259" s="22"/>
      <c r="J259" s="22"/>
      <c r="K259" s="22"/>
      <c r="L259" s="22"/>
      <c r="M259" s="22"/>
    </row>
    <row r="260" spans="1:13" ht="15">
      <c r="A260" s="969"/>
      <c r="B260" s="971"/>
      <c r="C260" s="22"/>
      <c r="D260" s="22"/>
      <c r="E260" s="22"/>
      <c r="F260" s="22"/>
      <c r="G260" s="22"/>
      <c r="H260" s="22"/>
      <c r="I260" s="22"/>
      <c r="J260" s="22"/>
      <c r="K260" s="22"/>
      <c r="L260" s="22"/>
      <c r="M260" s="22"/>
    </row>
    <row r="261" spans="1:13" ht="15">
      <c r="A261" s="969"/>
      <c r="B261" s="971"/>
      <c r="C261" s="22"/>
      <c r="D261" s="22"/>
      <c r="E261" s="22"/>
      <c r="F261" s="22"/>
      <c r="G261" s="22"/>
      <c r="H261" s="22"/>
      <c r="I261" s="22"/>
      <c r="J261" s="22"/>
      <c r="K261" s="22"/>
      <c r="L261" s="22"/>
      <c r="M261" s="22"/>
    </row>
    <row r="262" spans="1:13" ht="15">
      <c r="A262" s="969"/>
      <c r="B262" s="971"/>
      <c r="C262" s="22"/>
      <c r="D262" s="22"/>
      <c r="E262" s="22"/>
      <c r="F262" s="22"/>
      <c r="G262" s="22"/>
      <c r="H262" s="22"/>
      <c r="I262" s="22"/>
      <c r="J262" s="22"/>
      <c r="K262" s="22"/>
      <c r="L262" s="22"/>
      <c r="M262" s="22"/>
    </row>
    <row r="263" spans="1:13" ht="15">
      <c r="A263" s="969"/>
      <c r="B263" s="971"/>
      <c r="C263" s="22"/>
      <c r="D263" s="22"/>
      <c r="E263" s="22"/>
      <c r="F263" s="22"/>
      <c r="G263" s="22"/>
      <c r="H263" s="22"/>
      <c r="I263" s="22"/>
      <c r="J263" s="22"/>
      <c r="K263" s="22"/>
      <c r="L263" s="22"/>
      <c r="M263" s="22"/>
    </row>
    <row r="264" spans="1:13" ht="15">
      <c r="A264" s="969"/>
      <c r="B264" s="971"/>
      <c r="C264" s="22"/>
      <c r="D264" s="22"/>
      <c r="E264" s="22"/>
      <c r="F264" s="22"/>
      <c r="G264" s="22"/>
      <c r="H264" s="22"/>
      <c r="I264" s="22"/>
      <c r="J264" s="22"/>
      <c r="K264" s="22"/>
      <c r="L264" s="22"/>
      <c r="M264" s="22"/>
    </row>
    <row r="265" spans="1:13" ht="15">
      <c r="A265" s="969"/>
      <c r="B265" s="971"/>
      <c r="C265" s="22"/>
      <c r="D265" s="22"/>
      <c r="E265" s="22"/>
      <c r="F265" s="22"/>
      <c r="G265" s="22"/>
      <c r="H265" s="22"/>
      <c r="I265" s="22"/>
      <c r="J265" s="22"/>
      <c r="K265" s="22"/>
      <c r="L265" s="22"/>
      <c r="M265" s="22"/>
    </row>
    <row r="266" spans="1:13" ht="15">
      <c r="A266" s="969"/>
      <c r="B266" s="971"/>
      <c r="C266" s="22"/>
      <c r="D266" s="22"/>
      <c r="E266" s="22"/>
      <c r="F266" s="22"/>
      <c r="G266" s="22"/>
      <c r="H266" s="22"/>
      <c r="I266" s="22"/>
      <c r="J266" s="22"/>
      <c r="K266" s="22"/>
      <c r="L266" s="22"/>
      <c r="M266" s="22"/>
    </row>
    <row r="267" spans="1:13" ht="15">
      <c r="A267" s="969"/>
      <c r="B267" s="971"/>
      <c r="C267" s="22"/>
      <c r="D267" s="22"/>
      <c r="E267" s="22"/>
      <c r="F267" s="22"/>
      <c r="G267" s="22"/>
      <c r="H267" s="22"/>
      <c r="I267" s="22"/>
      <c r="J267" s="22"/>
      <c r="K267" s="22"/>
      <c r="L267" s="22"/>
      <c r="M267" s="22"/>
    </row>
    <row r="268" spans="1:13" ht="15">
      <c r="A268" s="969"/>
      <c r="B268" s="971"/>
      <c r="C268" s="22"/>
      <c r="D268" s="22"/>
      <c r="E268" s="22"/>
      <c r="F268" s="22"/>
      <c r="G268" s="22"/>
      <c r="H268" s="22"/>
      <c r="I268" s="22"/>
      <c r="J268" s="22"/>
      <c r="K268" s="22"/>
      <c r="L268" s="22"/>
      <c r="M268" s="22"/>
    </row>
    <row r="269" spans="1:13" ht="15">
      <c r="A269" s="969"/>
      <c r="B269" s="971"/>
      <c r="C269" s="22"/>
      <c r="D269" s="22"/>
      <c r="E269" s="22"/>
      <c r="F269" s="22"/>
      <c r="G269" s="22"/>
      <c r="H269" s="22"/>
      <c r="I269" s="22"/>
      <c r="J269" s="22"/>
      <c r="K269" s="22"/>
      <c r="L269" s="22"/>
      <c r="M269" s="22"/>
    </row>
    <row r="270" spans="1:13" ht="15">
      <c r="A270" s="969"/>
      <c r="B270" s="971"/>
      <c r="C270" s="22"/>
      <c r="D270" s="22"/>
      <c r="E270" s="22"/>
      <c r="F270" s="22"/>
      <c r="G270" s="22"/>
      <c r="H270" s="22"/>
      <c r="I270" s="22"/>
      <c r="J270" s="22"/>
      <c r="K270" s="22"/>
      <c r="L270" s="22"/>
      <c r="M270" s="22"/>
    </row>
    <row r="271" spans="1:13" ht="15">
      <c r="A271" s="969"/>
      <c r="B271" s="971"/>
      <c r="C271" s="22"/>
      <c r="D271" s="22"/>
      <c r="E271" s="22"/>
      <c r="F271" s="22"/>
      <c r="G271" s="22"/>
      <c r="H271" s="22"/>
      <c r="I271" s="22"/>
      <c r="J271" s="22"/>
      <c r="K271" s="22"/>
      <c r="L271" s="22"/>
      <c r="M271" s="22"/>
    </row>
    <row r="272" spans="1:13" ht="15">
      <c r="A272" s="969"/>
      <c r="B272" s="971"/>
      <c r="C272" s="22"/>
      <c r="D272" s="22"/>
      <c r="E272" s="22"/>
      <c r="F272" s="22"/>
      <c r="G272" s="22"/>
      <c r="H272" s="22"/>
      <c r="I272" s="22"/>
      <c r="J272" s="22"/>
      <c r="K272" s="22"/>
      <c r="L272" s="22"/>
      <c r="M272" s="22"/>
    </row>
    <row r="273" spans="1:13" ht="15">
      <c r="A273" s="969"/>
      <c r="B273" s="971"/>
      <c r="C273" s="22"/>
      <c r="D273" s="22"/>
      <c r="E273" s="22"/>
      <c r="F273" s="22"/>
      <c r="G273" s="22"/>
      <c r="H273" s="22"/>
      <c r="I273" s="22"/>
      <c r="J273" s="22"/>
      <c r="K273" s="22"/>
      <c r="L273" s="22"/>
      <c r="M273" s="22"/>
    </row>
    <row r="274" spans="1:13" ht="15">
      <c r="A274" s="969"/>
      <c r="B274" s="971"/>
      <c r="C274" s="22"/>
      <c r="D274" s="22"/>
      <c r="E274" s="22"/>
      <c r="F274" s="22"/>
      <c r="G274" s="22"/>
      <c r="H274" s="22"/>
      <c r="I274" s="22"/>
      <c r="J274" s="22"/>
      <c r="K274" s="22"/>
      <c r="L274" s="22"/>
      <c r="M274" s="22"/>
    </row>
    <row r="275" spans="1:13" ht="15">
      <c r="A275" s="969"/>
      <c r="B275" s="971"/>
      <c r="C275" s="22"/>
      <c r="D275" s="22"/>
      <c r="E275" s="22"/>
      <c r="F275" s="22"/>
      <c r="G275" s="22"/>
      <c r="H275" s="22"/>
      <c r="I275" s="22"/>
      <c r="J275" s="22"/>
      <c r="K275" s="22"/>
      <c r="L275" s="22"/>
      <c r="M275" s="22"/>
    </row>
    <row r="276" spans="1:13" ht="15">
      <c r="A276" s="969"/>
      <c r="B276" s="971"/>
      <c r="C276" s="22"/>
      <c r="D276" s="22"/>
      <c r="E276" s="22"/>
      <c r="F276" s="22"/>
      <c r="G276" s="22"/>
      <c r="H276" s="22"/>
      <c r="I276" s="22"/>
      <c r="J276" s="22"/>
      <c r="K276" s="22"/>
      <c r="L276" s="22"/>
      <c r="M276" s="22"/>
    </row>
    <row r="277" spans="1:13" ht="15">
      <c r="A277" s="969"/>
      <c r="B277" s="971"/>
      <c r="C277" s="22"/>
      <c r="D277" s="22"/>
      <c r="E277" s="22"/>
      <c r="F277" s="22"/>
      <c r="G277" s="22"/>
      <c r="H277" s="22"/>
      <c r="I277" s="22"/>
      <c r="J277" s="22"/>
      <c r="K277" s="22"/>
      <c r="L277" s="22"/>
      <c r="M277" s="22"/>
    </row>
    <row r="278" spans="1:13" ht="15">
      <c r="A278" s="969"/>
      <c r="B278" s="971"/>
      <c r="C278" s="22"/>
      <c r="D278" s="22"/>
      <c r="E278" s="22"/>
      <c r="F278" s="22"/>
      <c r="G278" s="22"/>
      <c r="H278" s="22"/>
      <c r="I278" s="22"/>
      <c r="J278" s="22"/>
      <c r="K278" s="22"/>
      <c r="L278" s="22"/>
      <c r="M278" s="22"/>
    </row>
    <row r="279" spans="1:13" ht="15">
      <c r="A279" s="969"/>
      <c r="B279" s="971"/>
      <c r="C279" s="22"/>
      <c r="D279" s="22"/>
      <c r="E279" s="22"/>
      <c r="F279" s="22"/>
      <c r="G279" s="22"/>
      <c r="H279" s="22"/>
      <c r="I279" s="22"/>
      <c r="J279" s="22"/>
      <c r="K279" s="22"/>
      <c r="L279" s="22"/>
      <c r="M279" s="22"/>
    </row>
    <row r="280" spans="1:13" ht="15">
      <c r="A280" s="969"/>
      <c r="B280" s="971"/>
      <c r="C280" s="22"/>
      <c r="D280" s="22"/>
      <c r="E280" s="22"/>
      <c r="F280" s="22"/>
      <c r="G280" s="22"/>
      <c r="H280" s="22"/>
      <c r="I280" s="22"/>
      <c r="J280" s="22"/>
      <c r="K280" s="22"/>
      <c r="L280" s="22"/>
      <c r="M280" s="22"/>
    </row>
    <row r="281" spans="1:13" ht="15">
      <c r="A281" s="969"/>
      <c r="B281" s="971"/>
      <c r="C281" s="22"/>
      <c r="D281" s="22"/>
      <c r="E281" s="22"/>
      <c r="F281" s="22"/>
      <c r="G281" s="22"/>
      <c r="H281" s="22"/>
      <c r="I281" s="22"/>
      <c r="J281" s="22"/>
      <c r="K281" s="22"/>
      <c r="L281" s="22"/>
      <c r="M281" s="22"/>
    </row>
    <row r="282" spans="1:13" ht="15">
      <c r="A282" s="969"/>
      <c r="B282" s="971"/>
      <c r="C282" s="22"/>
      <c r="D282" s="22"/>
      <c r="E282" s="22"/>
      <c r="F282" s="22"/>
      <c r="G282" s="22"/>
      <c r="H282" s="22"/>
      <c r="I282" s="22"/>
      <c r="J282" s="22"/>
      <c r="K282" s="22"/>
      <c r="L282" s="22"/>
      <c r="M282" s="22"/>
    </row>
    <row r="283" spans="1:13" ht="15">
      <c r="A283" s="969"/>
      <c r="B283" s="971"/>
      <c r="C283" s="22"/>
      <c r="D283" s="22"/>
      <c r="E283" s="22"/>
      <c r="F283" s="22"/>
      <c r="G283" s="22"/>
      <c r="H283" s="22"/>
      <c r="I283" s="22"/>
      <c r="J283" s="22"/>
      <c r="K283" s="22"/>
      <c r="L283" s="22"/>
      <c r="M283" s="22"/>
    </row>
    <row r="284" spans="1:13" ht="15">
      <c r="A284" s="969"/>
      <c r="B284" s="971"/>
      <c r="C284" s="22"/>
      <c r="D284" s="22"/>
      <c r="E284" s="22"/>
      <c r="F284" s="22"/>
      <c r="G284" s="22"/>
      <c r="H284" s="22"/>
      <c r="I284" s="22"/>
      <c r="J284" s="22"/>
      <c r="K284" s="22"/>
      <c r="L284" s="22"/>
      <c r="M284" s="22"/>
    </row>
    <row r="285" spans="1:13" ht="15">
      <c r="A285" s="969"/>
      <c r="B285" s="971"/>
      <c r="C285" s="22"/>
      <c r="D285" s="22"/>
      <c r="E285" s="22"/>
      <c r="F285" s="22"/>
      <c r="G285" s="22"/>
      <c r="H285" s="22"/>
      <c r="I285" s="22"/>
      <c r="J285" s="22"/>
      <c r="K285" s="22"/>
      <c r="L285" s="22"/>
      <c r="M285" s="22"/>
    </row>
    <row r="286" spans="1:13" ht="15">
      <c r="A286" s="969"/>
      <c r="B286" s="971"/>
      <c r="C286" s="22"/>
      <c r="D286" s="22"/>
      <c r="E286" s="22"/>
      <c r="F286" s="22"/>
      <c r="G286" s="22"/>
      <c r="H286" s="22"/>
      <c r="I286" s="22"/>
      <c r="J286" s="22"/>
      <c r="K286" s="22"/>
      <c r="L286" s="22"/>
      <c r="M286" s="22"/>
    </row>
    <row r="287" spans="1:13" ht="15">
      <c r="A287" s="969"/>
      <c r="B287" s="971"/>
      <c r="C287" s="22"/>
      <c r="D287" s="22"/>
      <c r="E287" s="22"/>
      <c r="F287" s="22"/>
      <c r="G287" s="22"/>
      <c r="H287" s="22"/>
      <c r="I287" s="22"/>
      <c r="J287" s="22"/>
      <c r="K287" s="22"/>
      <c r="L287" s="22"/>
      <c r="M287" s="22"/>
    </row>
    <row r="288" spans="1:13" ht="15">
      <c r="A288" s="969"/>
      <c r="B288" s="971"/>
      <c r="C288" s="22"/>
      <c r="D288" s="22"/>
      <c r="E288" s="22"/>
      <c r="F288" s="22"/>
      <c r="G288" s="22"/>
      <c r="H288" s="22"/>
      <c r="I288" s="22"/>
      <c r="J288" s="22"/>
      <c r="K288" s="22"/>
      <c r="L288" s="22"/>
      <c r="M288" s="22"/>
    </row>
    <row r="289" spans="1:13" ht="15">
      <c r="A289" s="969"/>
      <c r="B289" s="971"/>
      <c r="C289" s="22"/>
      <c r="D289" s="22"/>
      <c r="E289" s="22"/>
      <c r="F289" s="22"/>
      <c r="G289" s="22"/>
      <c r="H289" s="22"/>
      <c r="I289" s="22"/>
      <c r="J289" s="22"/>
      <c r="K289" s="22"/>
      <c r="L289" s="22"/>
      <c r="M289" s="22"/>
    </row>
    <row r="290" spans="1:13" ht="15">
      <c r="A290" s="969"/>
      <c r="B290" s="971"/>
      <c r="C290" s="22"/>
      <c r="D290" s="22"/>
      <c r="E290" s="22"/>
      <c r="F290" s="22"/>
      <c r="G290" s="22"/>
      <c r="H290" s="22"/>
      <c r="I290" s="22"/>
      <c r="J290" s="22"/>
      <c r="K290" s="22"/>
      <c r="L290" s="22"/>
      <c r="M290" s="22"/>
    </row>
    <row r="291" spans="1:13" ht="15">
      <c r="A291" s="969"/>
      <c r="B291" s="971"/>
      <c r="C291" s="22"/>
      <c r="D291" s="22"/>
      <c r="E291" s="22"/>
      <c r="F291" s="22"/>
      <c r="G291" s="22"/>
      <c r="H291" s="22"/>
      <c r="I291" s="22"/>
      <c r="J291" s="22"/>
      <c r="K291" s="22"/>
      <c r="L291" s="22"/>
      <c r="M291" s="22"/>
    </row>
    <row r="292" spans="1:13" ht="15">
      <c r="A292" s="969"/>
      <c r="B292" s="971"/>
      <c r="C292" s="22"/>
      <c r="D292" s="22"/>
      <c r="E292" s="22"/>
      <c r="F292" s="22"/>
      <c r="G292" s="22"/>
      <c r="H292" s="22"/>
      <c r="I292" s="22"/>
      <c r="J292" s="22"/>
      <c r="K292" s="22"/>
      <c r="L292" s="22"/>
      <c r="M292" s="22"/>
    </row>
    <row r="293" spans="1:13" ht="15">
      <c r="A293" s="969"/>
      <c r="B293" s="971"/>
      <c r="C293" s="22"/>
      <c r="D293" s="22"/>
      <c r="E293" s="22"/>
      <c r="F293" s="22"/>
      <c r="G293" s="22"/>
      <c r="H293" s="22"/>
      <c r="I293" s="22"/>
      <c r="J293" s="22"/>
      <c r="K293" s="22"/>
      <c r="L293" s="22"/>
      <c r="M293" s="22"/>
    </row>
    <row r="294" spans="1:13" ht="15">
      <c r="A294" s="969"/>
      <c r="B294" s="971"/>
      <c r="C294" s="22"/>
      <c r="D294" s="22"/>
      <c r="E294" s="22"/>
      <c r="F294" s="22"/>
      <c r="G294" s="22"/>
      <c r="H294" s="22"/>
      <c r="I294" s="22"/>
      <c r="J294" s="22"/>
      <c r="K294" s="22"/>
      <c r="L294" s="22"/>
      <c r="M294" s="22"/>
    </row>
    <row r="295" spans="1:13" ht="15">
      <c r="A295" s="969"/>
      <c r="B295" s="971"/>
      <c r="C295" s="22"/>
      <c r="D295" s="22"/>
      <c r="E295" s="22"/>
      <c r="F295" s="22"/>
      <c r="G295" s="22"/>
      <c r="H295" s="22"/>
      <c r="I295" s="22"/>
      <c r="J295" s="22"/>
      <c r="K295" s="22"/>
      <c r="L295" s="22"/>
      <c r="M295" s="22"/>
    </row>
    <row r="296" spans="1:13" ht="15">
      <c r="A296" s="969"/>
      <c r="B296" s="971"/>
      <c r="C296" s="22"/>
      <c r="D296" s="22"/>
      <c r="E296" s="22"/>
      <c r="F296" s="22"/>
      <c r="G296" s="22"/>
      <c r="H296" s="22"/>
      <c r="I296" s="22"/>
      <c r="J296" s="22"/>
      <c r="K296" s="22"/>
      <c r="L296" s="22"/>
      <c r="M296" s="22"/>
    </row>
    <row r="297" spans="1:13" ht="15">
      <c r="A297" s="969"/>
      <c r="B297" s="971"/>
      <c r="C297" s="22"/>
      <c r="D297" s="22"/>
      <c r="E297" s="22"/>
      <c r="F297" s="22"/>
      <c r="G297" s="22"/>
      <c r="H297" s="22"/>
      <c r="I297" s="22"/>
      <c r="J297" s="22"/>
      <c r="K297" s="22"/>
      <c r="L297" s="22"/>
      <c r="M297" s="22"/>
    </row>
    <row r="298" spans="1:13" ht="15">
      <c r="A298" s="969"/>
      <c r="B298" s="971"/>
      <c r="C298" s="22"/>
      <c r="D298" s="22"/>
      <c r="E298" s="22"/>
      <c r="F298" s="22"/>
      <c r="G298" s="22"/>
      <c r="H298" s="22"/>
      <c r="I298" s="22"/>
      <c r="J298" s="22"/>
      <c r="K298" s="22"/>
      <c r="L298" s="22"/>
      <c r="M298" s="22"/>
    </row>
    <row r="299" spans="1:13" ht="15">
      <c r="A299" s="969"/>
      <c r="B299" s="971"/>
      <c r="C299" s="22"/>
      <c r="D299" s="22"/>
      <c r="E299" s="22"/>
      <c r="F299" s="22"/>
      <c r="G299" s="22"/>
      <c r="H299" s="22"/>
      <c r="I299" s="22"/>
      <c r="J299" s="22"/>
      <c r="K299" s="22"/>
      <c r="L299" s="22"/>
      <c r="M299" s="22"/>
    </row>
    <row r="300" spans="1:13" ht="15">
      <c r="A300" s="969"/>
      <c r="B300" s="971"/>
      <c r="C300" s="22"/>
      <c r="D300" s="22"/>
      <c r="E300" s="22"/>
      <c r="F300" s="22"/>
      <c r="G300" s="22"/>
      <c r="H300" s="22"/>
      <c r="I300" s="22"/>
      <c r="J300" s="22"/>
      <c r="K300" s="22"/>
      <c r="L300" s="22"/>
      <c r="M300" s="22"/>
    </row>
    <row r="301" spans="1:13" ht="15">
      <c r="A301" s="969"/>
      <c r="B301" s="971"/>
      <c r="C301" s="22"/>
      <c r="D301" s="22"/>
      <c r="E301" s="22"/>
      <c r="F301" s="22"/>
      <c r="G301" s="22"/>
      <c r="H301" s="22"/>
      <c r="I301" s="22"/>
      <c r="J301" s="22"/>
      <c r="K301" s="22"/>
      <c r="L301" s="22"/>
      <c r="M301" s="22"/>
    </row>
    <row r="302" spans="1:13" ht="15">
      <c r="A302" s="969"/>
      <c r="B302" s="971"/>
      <c r="C302" s="22"/>
      <c r="D302" s="22"/>
      <c r="E302" s="22"/>
      <c r="F302" s="22"/>
      <c r="G302" s="22"/>
      <c r="H302" s="22"/>
      <c r="I302" s="22"/>
      <c r="J302" s="22"/>
      <c r="K302" s="22"/>
      <c r="L302" s="22"/>
      <c r="M302" s="22"/>
    </row>
    <row r="303" spans="1:13" ht="15">
      <c r="A303" s="969"/>
      <c r="B303" s="971"/>
      <c r="C303" s="22"/>
      <c r="D303" s="22"/>
      <c r="E303" s="22"/>
      <c r="F303" s="22"/>
      <c r="G303" s="22"/>
      <c r="H303" s="22"/>
      <c r="I303" s="22"/>
      <c r="J303" s="22"/>
      <c r="K303" s="22"/>
      <c r="L303" s="22"/>
      <c r="M303" s="22"/>
    </row>
    <row r="304" spans="1:13" ht="15">
      <c r="A304" s="969"/>
      <c r="B304" s="971"/>
      <c r="C304" s="22"/>
      <c r="D304" s="22"/>
      <c r="E304" s="22"/>
      <c r="F304" s="22"/>
      <c r="G304" s="22"/>
      <c r="H304" s="22"/>
      <c r="I304" s="22"/>
      <c r="J304" s="22"/>
      <c r="K304" s="22"/>
      <c r="L304" s="22"/>
      <c r="M304" s="22"/>
    </row>
    <row r="305" spans="1:13" ht="15">
      <c r="A305" s="969"/>
      <c r="B305" s="971"/>
      <c r="C305" s="22"/>
      <c r="D305" s="22"/>
      <c r="E305" s="22"/>
      <c r="F305" s="22"/>
      <c r="G305" s="22"/>
      <c r="H305" s="22"/>
      <c r="I305" s="22"/>
      <c r="J305" s="22"/>
      <c r="K305" s="22"/>
      <c r="L305" s="22"/>
      <c r="M305" s="22"/>
    </row>
    <row r="306" spans="1:13" ht="15">
      <c r="A306" s="969"/>
      <c r="B306" s="971"/>
      <c r="C306" s="22"/>
      <c r="D306" s="22"/>
      <c r="E306" s="22"/>
      <c r="F306" s="22"/>
      <c r="G306" s="22"/>
      <c r="H306" s="22"/>
      <c r="I306" s="22"/>
      <c r="J306" s="22"/>
      <c r="K306" s="22"/>
      <c r="L306" s="22"/>
      <c r="M306" s="22"/>
    </row>
    <row r="307" spans="1:13" ht="15">
      <c r="A307" s="969"/>
      <c r="B307" s="971"/>
      <c r="C307" s="22"/>
      <c r="D307" s="22"/>
      <c r="E307" s="22"/>
      <c r="F307" s="22"/>
      <c r="G307" s="22"/>
      <c r="H307" s="22"/>
      <c r="I307" s="22"/>
      <c r="J307" s="22"/>
      <c r="K307" s="22"/>
      <c r="L307" s="22"/>
      <c r="M307" s="22"/>
    </row>
    <row r="308" spans="1:13" ht="15">
      <c r="A308" s="969"/>
      <c r="B308" s="971"/>
      <c r="C308" s="22"/>
      <c r="D308" s="22"/>
      <c r="E308" s="22"/>
      <c r="F308" s="22"/>
      <c r="G308" s="22"/>
      <c r="H308" s="22"/>
      <c r="I308" s="22"/>
      <c r="J308" s="22"/>
      <c r="K308" s="22"/>
      <c r="L308" s="22"/>
      <c r="M308" s="22"/>
    </row>
    <row r="309" spans="1:13" ht="15">
      <c r="A309" s="969"/>
      <c r="B309" s="971"/>
      <c r="C309" s="22"/>
      <c r="D309" s="22"/>
      <c r="E309" s="22"/>
      <c r="F309" s="22"/>
      <c r="G309" s="22"/>
      <c r="H309" s="22"/>
      <c r="I309" s="22"/>
      <c r="J309" s="22"/>
      <c r="K309" s="22"/>
      <c r="L309" s="22"/>
      <c r="M309" s="22"/>
    </row>
    <row r="310" spans="1:13" ht="15">
      <c r="A310" s="969"/>
      <c r="B310" s="971"/>
      <c r="C310" s="22"/>
      <c r="D310" s="22"/>
      <c r="E310" s="22"/>
      <c r="F310" s="22"/>
      <c r="G310" s="22"/>
      <c r="H310" s="22"/>
      <c r="I310" s="22"/>
      <c r="J310" s="22"/>
      <c r="K310" s="22"/>
      <c r="L310" s="22"/>
      <c r="M310" s="22"/>
    </row>
    <row r="311" spans="1:13" ht="15">
      <c r="A311" s="969"/>
      <c r="B311" s="971"/>
      <c r="C311" s="22"/>
      <c r="D311" s="22"/>
      <c r="E311" s="22"/>
      <c r="F311" s="22"/>
      <c r="G311" s="22"/>
      <c r="H311" s="22"/>
      <c r="I311" s="22"/>
      <c r="J311" s="22"/>
      <c r="K311" s="22"/>
      <c r="L311" s="22"/>
      <c r="M311" s="22"/>
    </row>
    <row r="312" spans="1:13" ht="15">
      <c r="A312" s="969"/>
      <c r="B312" s="971"/>
      <c r="C312" s="22"/>
      <c r="D312" s="22"/>
      <c r="E312" s="22"/>
      <c r="F312" s="22"/>
      <c r="G312" s="22"/>
      <c r="H312" s="22"/>
      <c r="I312" s="22"/>
      <c r="J312" s="22"/>
      <c r="K312" s="22"/>
      <c r="L312" s="22"/>
      <c r="M312" s="22"/>
    </row>
    <row r="313" spans="1:13" ht="15">
      <c r="A313" s="969"/>
      <c r="B313" s="971"/>
      <c r="C313" s="22"/>
      <c r="D313" s="22"/>
      <c r="E313" s="22"/>
      <c r="F313" s="22"/>
      <c r="G313" s="22"/>
      <c r="H313" s="22"/>
      <c r="I313" s="22"/>
      <c r="J313" s="22"/>
      <c r="K313" s="22"/>
      <c r="L313" s="22"/>
      <c r="M313" s="22"/>
    </row>
    <row r="314" spans="1:13" ht="15">
      <c r="A314" s="969"/>
      <c r="B314" s="971"/>
      <c r="C314" s="22"/>
      <c r="D314" s="22"/>
      <c r="E314" s="22"/>
      <c r="F314" s="22"/>
      <c r="G314" s="22"/>
      <c r="H314" s="22"/>
      <c r="I314" s="22"/>
      <c r="J314" s="22"/>
      <c r="K314" s="22"/>
      <c r="L314" s="22"/>
      <c r="M314" s="22"/>
    </row>
    <row r="315" spans="1:13" ht="15">
      <c r="A315" s="969"/>
      <c r="B315" s="971"/>
      <c r="C315" s="22"/>
      <c r="D315" s="22"/>
      <c r="E315" s="22"/>
      <c r="F315" s="22"/>
      <c r="G315" s="22"/>
      <c r="H315" s="22"/>
      <c r="I315" s="22"/>
      <c r="J315" s="22"/>
      <c r="K315" s="22"/>
      <c r="L315" s="22"/>
      <c r="M315" s="22"/>
    </row>
    <row r="316" spans="1:13" ht="15">
      <c r="A316" s="969"/>
      <c r="B316" s="971"/>
      <c r="C316" s="22"/>
      <c r="D316" s="22"/>
      <c r="E316" s="22"/>
      <c r="F316" s="22"/>
      <c r="G316" s="22"/>
      <c r="H316" s="22"/>
      <c r="I316" s="22"/>
      <c r="J316" s="22"/>
      <c r="K316" s="22"/>
      <c r="L316" s="22"/>
      <c r="M316" s="22"/>
    </row>
    <row r="317" spans="1:13" ht="15">
      <c r="A317" s="969"/>
      <c r="B317" s="971"/>
      <c r="C317" s="22"/>
      <c r="D317" s="22"/>
      <c r="E317" s="22"/>
      <c r="F317" s="22"/>
      <c r="G317" s="22"/>
      <c r="H317" s="22"/>
      <c r="I317" s="22"/>
      <c r="J317" s="22"/>
      <c r="K317" s="22"/>
      <c r="L317" s="22"/>
      <c r="M317" s="22"/>
    </row>
    <row r="318" spans="1:13" ht="15">
      <c r="A318" s="969"/>
      <c r="B318" s="971"/>
      <c r="C318" s="22"/>
      <c r="D318" s="22"/>
      <c r="E318" s="22"/>
      <c r="F318" s="22"/>
      <c r="G318" s="22"/>
      <c r="H318" s="22"/>
      <c r="I318" s="22"/>
      <c r="J318" s="22"/>
      <c r="K318" s="22"/>
      <c r="L318" s="22"/>
      <c r="M318" s="22"/>
    </row>
    <row r="319" spans="1:13" ht="15">
      <c r="A319" s="969"/>
      <c r="B319" s="971"/>
      <c r="C319" s="22"/>
      <c r="D319" s="22"/>
      <c r="E319" s="22"/>
      <c r="F319" s="22"/>
      <c r="G319" s="22"/>
      <c r="H319" s="22"/>
      <c r="I319" s="22"/>
      <c r="J319" s="22"/>
      <c r="K319" s="22"/>
      <c r="L319" s="22"/>
      <c r="M319" s="22"/>
    </row>
    <row r="320" spans="1:13" ht="15">
      <c r="A320" s="969"/>
      <c r="B320" s="971"/>
      <c r="C320" s="22"/>
      <c r="D320" s="22"/>
      <c r="E320" s="22"/>
      <c r="F320" s="22"/>
      <c r="G320" s="22"/>
      <c r="H320" s="22"/>
      <c r="I320" s="22"/>
      <c r="J320" s="22"/>
      <c r="K320" s="22"/>
      <c r="L320" s="22"/>
      <c r="M320" s="22"/>
    </row>
    <row r="321" spans="1:13" ht="15">
      <c r="A321" s="969"/>
      <c r="B321" s="971"/>
      <c r="C321" s="22"/>
      <c r="D321" s="22"/>
      <c r="E321" s="22"/>
      <c r="F321" s="22"/>
      <c r="G321" s="22"/>
      <c r="H321" s="22"/>
      <c r="I321" s="22"/>
      <c r="J321" s="22"/>
      <c r="K321" s="22"/>
      <c r="L321" s="22"/>
      <c r="M321" s="22"/>
    </row>
    <row r="322" spans="1:13" ht="15">
      <c r="A322" s="969"/>
      <c r="B322" s="971"/>
      <c r="C322" s="22"/>
      <c r="D322" s="22"/>
      <c r="E322" s="22"/>
      <c r="F322" s="22"/>
      <c r="G322" s="22"/>
      <c r="H322" s="22"/>
      <c r="I322" s="22"/>
      <c r="J322" s="22"/>
      <c r="K322" s="22"/>
      <c r="L322" s="22"/>
      <c r="M322" s="22"/>
    </row>
    <row r="323" spans="1:13" ht="15">
      <c r="A323" s="969"/>
      <c r="B323" s="971"/>
      <c r="C323" s="22"/>
      <c r="D323" s="22"/>
      <c r="E323" s="22"/>
      <c r="F323" s="22"/>
      <c r="G323" s="22"/>
      <c r="H323" s="22"/>
      <c r="I323" s="22"/>
      <c r="J323" s="22"/>
      <c r="K323" s="22"/>
      <c r="L323" s="22"/>
      <c r="M323" s="22"/>
    </row>
    <row r="324" spans="1:13" ht="15">
      <c r="A324" s="969"/>
      <c r="B324" s="971"/>
      <c r="C324" s="22"/>
      <c r="D324" s="22"/>
      <c r="E324" s="22"/>
      <c r="F324" s="22"/>
      <c r="G324" s="22"/>
      <c r="H324" s="22"/>
      <c r="I324" s="22"/>
      <c r="J324" s="22"/>
      <c r="K324" s="22"/>
      <c r="L324" s="22"/>
      <c r="M324" s="22"/>
    </row>
    <row r="325" spans="1:13" ht="15">
      <c r="A325" s="969"/>
      <c r="B325" s="971"/>
      <c r="C325" s="22"/>
      <c r="D325" s="22"/>
      <c r="E325" s="22"/>
      <c r="F325" s="22"/>
      <c r="G325" s="22"/>
      <c r="H325" s="22"/>
      <c r="I325" s="22"/>
      <c r="J325" s="22"/>
      <c r="K325" s="22"/>
      <c r="L325" s="22"/>
      <c r="M325" s="22"/>
    </row>
    <row r="326" spans="1:13" ht="15">
      <c r="A326" s="969"/>
      <c r="B326" s="971"/>
      <c r="C326" s="22"/>
      <c r="D326" s="22"/>
      <c r="E326" s="22"/>
      <c r="F326" s="22"/>
      <c r="G326" s="22"/>
      <c r="H326" s="22"/>
      <c r="I326" s="22"/>
      <c r="J326" s="22"/>
      <c r="K326" s="22"/>
      <c r="L326" s="22"/>
      <c r="M326" s="22"/>
    </row>
    <row r="327" spans="1:13" ht="15">
      <c r="A327" s="969"/>
      <c r="B327" s="971"/>
      <c r="C327" s="22"/>
      <c r="D327" s="22"/>
      <c r="E327" s="22"/>
      <c r="F327" s="22"/>
      <c r="G327" s="22"/>
      <c r="H327" s="22"/>
      <c r="I327" s="22"/>
      <c r="J327" s="22"/>
      <c r="K327" s="22"/>
      <c r="L327" s="22"/>
      <c r="M327" s="22"/>
    </row>
    <row r="328" spans="1:13" ht="15">
      <c r="A328" s="969"/>
      <c r="B328" s="971"/>
      <c r="C328" s="22"/>
      <c r="D328" s="22"/>
      <c r="E328" s="22"/>
      <c r="F328" s="22"/>
      <c r="G328" s="22"/>
      <c r="H328" s="22"/>
      <c r="I328" s="22"/>
      <c r="J328" s="22"/>
      <c r="K328" s="22"/>
      <c r="L328" s="22"/>
      <c r="M328" s="22"/>
    </row>
    <row r="329" spans="1:13" ht="15">
      <c r="A329" s="969"/>
      <c r="B329" s="971"/>
      <c r="C329" s="22"/>
      <c r="D329" s="22"/>
      <c r="E329" s="22"/>
      <c r="F329" s="22"/>
      <c r="G329" s="22"/>
      <c r="H329" s="22"/>
      <c r="I329" s="22"/>
      <c r="J329" s="22"/>
      <c r="K329" s="22"/>
      <c r="L329" s="22"/>
      <c r="M329" s="22"/>
    </row>
    <row r="330" spans="1:13" ht="15">
      <c r="A330" s="969"/>
      <c r="B330" s="971"/>
      <c r="C330" s="22"/>
      <c r="D330" s="22"/>
      <c r="E330" s="22"/>
      <c r="F330" s="22"/>
      <c r="G330" s="22"/>
      <c r="H330" s="22"/>
      <c r="I330" s="22"/>
      <c r="J330" s="22"/>
      <c r="K330" s="22"/>
      <c r="L330" s="22"/>
      <c r="M330" s="22"/>
    </row>
    <row r="331" spans="1:13" ht="15">
      <c r="A331" s="969"/>
      <c r="B331" s="971"/>
      <c r="C331" s="22"/>
      <c r="D331" s="22"/>
      <c r="E331" s="22"/>
      <c r="F331" s="22"/>
      <c r="G331" s="22"/>
      <c r="H331" s="22"/>
      <c r="I331" s="22"/>
      <c r="J331" s="22"/>
      <c r="K331" s="22"/>
      <c r="L331" s="22"/>
      <c r="M331" s="22"/>
    </row>
    <row r="332" spans="1:13" ht="15">
      <c r="A332" s="969"/>
      <c r="B332" s="971"/>
      <c r="C332" s="22"/>
      <c r="D332" s="22"/>
      <c r="E332" s="22"/>
      <c r="F332" s="22"/>
      <c r="G332" s="22"/>
      <c r="H332" s="22"/>
      <c r="I332" s="22"/>
      <c r="J332" s="22"/>
      <c r="K332" s="22"/>
      <c r="L332" s="22"/>
      <c r="M332" s="22"/>
    </row>
    <row r="333" spans="1:13" ht="15">
      <c r="A333" s="969"/>
      <c r="B333" s="971"/>
      <c r="C333" s="22"/>
      <c r="D333" s="22"/>
      <c r="E333" s="22"/>
      <c r="F333" s="22"/>
      <c r="G333" s="22"/>
      <c r="H333" s="22"/>
      <c r="I333" s="22"/>
      <c r="J333" s="22"/>
      <c r="K333" s="22"/>
      <c r="L333" s="22"/>
      <c r="M333" s="22"/>
    </row>
    <row r="334" spans="1:13" ht="15">
      <c r="A334" s="969"/>
      <c r="B334" s="971"/>
      <c r="C334" s="22"/>
      <c r="D334" s="22"/>
      <c r="E334" s="22"/>
      <c r="F334" s="22"/>
      <c r="G334" s="22"/>
      <c r="H334" s="22"/>
      <c r="I334" s="22"/>
      <c r="J334" s="22"/>
      <c r="K334" s="22"/>
      <c r="L334" s="22"/>
      <c r="M334" s="22"/>
    </row>
    <row r="335" spans="1:13" ht="15">
      <c r="A335" s="969"/>
      <c r="B335" s="971"/>
      <c r="C335" s="22"/>
      <c r="D335" s="22"/>
      <c r="E335" s="22"/>
      <c r="F335" s="22"/>
      <c r="G335" s="22"/>
      <c r="H335" s="22"/>
      <c r="I335" s="22"/>
      <c r="J335" s="22"/>
      <c r="K335" s="22"/>
      <c r="L335" s="22"/>
      <c r="M335" s="22"/>
    </row>
    <row r="336" spans="1:13" ht="15">
      <c r="A336" s="969"/>
      <c r="B336" s="971"/>
      <c r="C336" s="22"/>
      <c r="D336" s="22"/>
      <c r="E336" s="22"/>
      <c r="F336" s="22"/>
      <c r="G336" s="22"/>
      <c r="H336" s="22"/>
      <c r="I336" s="22"/>
      <c r="J336" s="22"/>
      <c r="K336" s="22"/>
      <c r="L336" s="22"/>
      <c r="M336" s="22"/>
    </row>
    <row r="337" spans="1:13" ht="15">
      <c r="A337" s="969"/>
      <c r="B337" s="971"/>
      <c r="C337" s="22"/>
      <c r="D337" s="22"/>
      <c r="E337" s="22"/>
      <c r="F337" s="22"/>
      <c r="G337" s="22"/>
      <c r="H337" s="22"/>
      <c r="I337" s="22"/>
      <c r="J337" s="22"/>
      <c r="K337" s="22"/>
      <c r="L337" s="22"/>
      <c r="M337" s="22"/>
    </row>
    <row r="338" spans="1:13" ht="15">
      <c r="A338" s="969"/>
      <c r="B338" s="971"/>
      <c r="C338" s="22"/>
      <c r="D338" s="22"/>
      <c r="E338" s="22"/>
      <c r="F338" s="22"/>
      <c r="G338" s="22"/>
      <c r="H338" s="22"/>
      <c r="I338" s="22"/>
      <c r="J338" s="22"/>
      <c r="K338" s="22"/>
      <c r="L338" s="22"/>
      <c r="M338" s="22"/>
    </row>
    <row r="339" spans="1:13" ht="15">
      <c r="A339" s="969"/>
      <c r="B339" s="971"/>
      <c r="C339" s="22"/>
      <c r="D339" s="22"/>
      <c r="E339" s="22"/>
      <c r="F339" s="22"/>
      <c r="G339" s="22"/>
      <c r="H339" s="22"/>
      <c r="I339" s="22"/>
      <c r="J339" s="22"/>
      <c r="K339" s="22"/>
      <c r="L339" s="22"/>
      <c r="M339" s="22"/>
    </row>
    <row r="340" spans="1:13" ht="15">
      <c r="A340" s="969"/>
      <c r="B340" s="971"/>
      <c r="C340" s="22"/>
      <c r="D340" s="22"/>
      <c r="E340" s="22"/>
      <c r="F340" s="22"/>
      <c r="G340" s="22"/>
      <c r="H340" s="22"/>
      <c r="I340" s="22"/>
      <c r="J340" s="22"/>
      <c r="K340" s="22"/>
      <c r="L340" s="22"/>
      <c r="M340" s="22"/>
    </row>
    <row r="341" spans="1:13" ht="15">
      <c r="A341" s="969"/>
      <c r="B341" s="971"/>
      <c r="C341" s="22"/>
      <c r="D341" s="22"/>
      <c r="E341" s="22"/>
      <c r="F341" s="22"/>
      <c r="G341" s="22"/>
      <c r="H341" s="22"/>
      <c r="I341" s="22"/>
      <c r="J341" s="22"/>
      <c r="K341" s="22"/>
      <c r="L341" s="22"/>
      <c r="M341" s="22"/>
    </row>
    <row r="342" spans="1:13" ht="15">
      <c r="A342" s="969"/>
      <c r="B342" s="971"/>
      <c r="C342" s="22"/>
      <c r="D342" s="22"/>
      <c r="E342" s="22"/>
      <c r="F342" s="22"/>
      <c r="G342" s="22"/>
      <c r="H342" s="22"/>
      <c r="I342" s="22"/>
      <c r="J342" s="22"/>
      <c r="K342" s="22"/>
      <c r="L342" s="22"/>
      <c r="M342" s="22"/>
    </row>
    <row r="343" spans="1:13" ht="15">
      <c r="A343" s="969"/>
      <c r="B343" s="971"/>
      <c r="C343" s="22"/>
      <c r="D343" s="22"/>
      <c r="E343" s="22"/>
      <c r="F343" s="22"/>
      <c r="G343" s="22"/>
      <c r="H343" s="22"/>
      <c r="I343" s="22"/>
      <c r="J343" s="22"/>
      <c r="K343" s="22"/>
      <c r="L343" s="22"/>
      <c r="M343" s="22"/>
    </row>
    <row r="344" spans="1:13" ht="15">
      <c r="A344" s="969"/>
      <c r="B344" s="971"/>
      <c r="C344" s="22"/>
      <c r="D344" s="22"/>
      <c r="E344" s="22"/>
      <c r="F344" s="22"/>
      <c r="G344" s="22"/>
      <c r="H344" s="22"/>
      <c r="I344" s="22"/>
      <c r="J344" s="22"/>
      <c r="K344" s="22"/>
      <c r="L344" s="22"/>
      <c r="M344" s="22"/>
    </row>
    <row r="345" spans="1:13" ht="15">
      <c r="A345" s="969"/>
      <c r="B345" s="971"/>
      <c r="C345" s="22"/>
      <c r="D345" s="22"/>
      <c r="E345" s="22"/>
      <c r="F345" s="22"/>
      <c r="G345" s="22"/>
      <c r="H345" s="22"/>
      <c r="I345" s="22"/>
      <c r="J345" s="22"/>
      <c r="K345" s="22"/>
      <c r="L345" s="22"/>
      <c r="M345" s="22"/>
    </row>
    <row r="346" spans="1:13" ht="15">
      <c r="A346" s="969"/>
      <c r="B346" s="971"/>
      <c r="C346" s="22"/>
      <c r="D346" s="22"/>
      <c r="E346" s="22"/>
      <c r="F346" s="22"/>
      <c r="G346" s="22"/>
      <c r="H346" s="22"/>
      <c r="I346" s="22"/>
      <c r="J346" s="22"/>
      <c r="K346" s="22"/>
      <c r="L346" s="22"/>
      <c r="M346" s="22"/>
    </row>
    <row r="347" spans="1:13" ht="15">
      <c r="A347" s="969"/>
      <c r="B347" s="971"/>
      <c r="C347" s="22"/>
      <c r="D347" s="22"/>
      <c r="E347" s="22"/>
      <c r="F347" s="22"/>
      <c r="G347" s="22"/>
      <c r="H347" s="22"/>
      <c r="I347" s="22"/>
      <c r="J347" s="22"/>
      <c r="K347" s="22"/>
      <c r="L347" s="22"/>
      <c r="M347" s="22"/>
    </row>
    <row r="348" spans="1:13" ht="15">
      <c r="A348" s="969"/>
      <c r="B348" s="971"/>
      <c r="C348" s="22"/>
      <c r="D348" s="22"/>
      <c r="E348" s="22"/>
      <c r="F348" s="22"/>
      <c r="G348" s="22"/>
      <c r="H348" s="22"/>
      <c r="I348" s="22"/>
      <c r="J348" s="22"/>
      <c r="K348" s="22"/>
      <c r="L348" s="22"/>
      <c r="M348" s="22"/>
    </row>
    <row r="349" spans="1:13" ht="15">
      <c r="A349" s="969"/>
      <c r="B349" s="971"/>
      <c r="C349" s="22"/>
      <c r="D349" s="22"/>
      <c r="E349" s="22"/>
      <c r="F349" s="22"/>
      <c r="G349" s="22"/>
      <c r="H349" s="22"/>
      <c r="I349" s="22"/>
      <c r="J349" s="22"/>
      <c r="K349" s="22"/>
      <c r="L349" s="22"/>
      <c r="M349" s="22"/>
    </row>
    <row r="350" spans="1:13" ht="15">
      <c r="A350" s="969"/>
      <c r="B350" s="971"/>
      <c r="C350" s="22"/>
      <c r="D350" s="22"/>
      <c r="E350" s="22"/>
      <c r="F350" s="22"/>
      <c r="G350" s="22"/>
      <c r="H350" s="22"/>
      <c r="I350" s="22"/>
      <c r="J350" s="22"/>
      <c r="K350" s="22"/>
      <c r="L350" s="22"/>
      <c r="M350" s="22"/>
    </row>
    <row r="351" spans="1:13" ht="15">
      <c r="A351" s="969"/>
      <c r="B351" s="971"/>
      <c r="C351" s="22"/>
      <c r="D351" s="22"/>
      <c r="E351" s="22"/>
      <c r="F351" s="22"/>
      <c r="G351" s="22"/>
      <c r="H351" s="22"/>
      <c r="I351" s="22"/>
      <c r="J351" s="22"/>
      <c r="K351" s="22"/>
      <c r="L351" s="22"/>
      <c r="M351" s="22"/>
    </row>
    <row r="352" spans="1:13" ht="15">
      <c r="A352" s="969"/>
      <c r="B352" s="971"/>
      <c r="C352" s="22"/>
      <c r="D352" s="22"/>
      <c r="E352" s="22"/>
      <c r="F352" s="22"/>
      <c r="G352" s="22"/>
      <c r="H352" s="22"/>
      <c r="I352" s="22"/>
      <c r="J352" s="22"/>
      <c r="K352" s="22"/>
      <c r="L352" s="22"/>
      <c r="M352" s="22"/>
    </row>
    <row r="353" spans="1:13" ht="15">
      <c r="A353" s="969"/>
      <c r="B353" s="971"/>
      <c r="C353" s="22"/>
      <c r="D353" s="22"/>
      <c r="E353" s="22"/>
      <c r="F353" s="22"/>
      <c r="G353" s="22"/>
      <c r="H353" s="22"/>
      <c r="I353" s="22"/>
      <c r="J353" s="22"/>
      <c r="K353" s="22"/>
      <c r="L353" s="22"/>
      <c r="M353" s="22"/>
    </row>
    <row r="354" spans="1:13" ht="15">
      <c r="A354" s="969"/>
      <c r="B354" s="971"/>
      <c r="C354" s="22"/>
      <c r="D354" s="22"/>
      <c r="E354" s="22"/>
      <c r="F354" s="22"/>
      <c r="G354" s="22"/>
      <c r="H354" s="22"/>
      <c r="I354" s="22"/>
      <c r="J354" s="22"/>
      <c r="K354" s="22"/>
      <c r="L354" s="22"/>
      <c r="M354" s="22"/>
    </row>
    <row r="355" spans="1:13" ht="15">
      <c r="A355" s="969"/>
      <c r="B355" s="971"/>
      <c r="C355" s="22"/>
      <c r="D355" s="22"/>
      <c r="E355" s="22"/>
      <c r="F355" s="22"/>
      <c r="G355" s="22"/>
      <c r="H355" s="22"/>
      <c r="I355" s="22"/>
      <c r="J355" s="22"/>
      <c r="K355" s="22"/>
      <c r="L355" s="22"/>
      <c r="M355" s="22"/>
    </row>
    <row r="356" spans="1:13" ht="15">
      <c r="A356" s="969"/>
      <c r="B356" s="971"/>
      <c r="C356" s="22"/>
      <c r="D356" s="22"/>
      <c r="E356" s="22"/>
      <c r="F356" s="22"/>
      <c r="G356" s="22"/>
      <c r="H356" s="22"/>
      <c r="I356" s="22"/>
      <c r="J356" s="22"/>
      <c r="K356" s="22"/>
      <c r="L356" s="22"/>
      <c r="M356" s="22"/>
    </row>
    <row r="357" spans="1:13" ht="15">
      <c r="A357" s="969"/>
      <c r="B357" s="971"/>
      <c r="C357" s="22"/>
      <c r="D357" s="22"/>
      <c r="E357" s="22"/>
      <c r="F357" s="22"/>
      <c r="G357" s="22"/>
      <c r="H357" s="22"/>
      <c r="I357" s="22"/>
      <c r="J357" s="22"/>
      <c r="K357" s="22"/>
      <c r="L357" s="22"/>
      <c r="M357" s="22"/>
    </row>
    <row r="358" spans="1:13" ht="15">
      <c r="A358" s="969"/>
      <c r="B358" s="971"/>
      <c r="C358" s="22"/>
      <c r="D358" s="22"/>
      <c r="E358" s="22"/>
      <c r="F358" s="22"/>
      <c r="G358" s="22"/>
      <c r="H358" s="22"/>
      <c r="I358" s="22"/>
      <c r="J358" s="22"/>
      <c r="K358" s="22"/>
      <c r="L358" s="22"/>
      <c r="M358" s="22"/>
    </row>
    <row r="359" spans="1:13" ht="15">
      <c r="A359" s="969"/>
      <c r="B359" s="971"/>
      <c r="C359" s="22"/>
      <c r="D359" s="22"/>
      <c r="E359" s="22"/>
      <c r="F359" s="22"/>
      <c r="G359" s="22"/>
      <c r="H359" s="22"/>
      <c r="I359" s="22"/>
      <c r="J359" s="22"/>
      <c r="K359" s="22"/>
      <c r="L359" s="22"/>
      <c r="M359" s="22"/>
    </row>
    <row r="360" spans="1:13" ht="15">
      <c r="A360" s="969"/>
      <c r="B360" s="971"/>
      <c r="C360" s="22"/>
      <c r="D360" s="22"/>
      <c r="E360" s="22"/>
      <c r="F360" s="22"/>
      <c r="G360" s="22"/>
      <c r="H360" s="22"/>
      <c r="I360" s="22"/>
      <c r="J360" s="22"/>
      <c r="K360" s="22"/>
      <c r="L360" s="22"/>
      <c r="M360" s="22"/>
    </row>
    <row r="361" spans="1:13" ht="15">
      <c r="A361" s="969"/>
      <c r="B361" s="971"/>
      <c r="C361" s="22"/>
      <c r="D361" s="22"/>
      <c r="E361" s="22"/>
      <c r="F361" s="22"/>
      <c r="G361" s="22"/>
      <c r="H361" s="22"/>
      <c r="I361" s="22"/>
      <c r="J361" s="22"/>
      <c r="K361" s="22"/>
      <c r="L361" s="22"/>
      <c r="M361" s="22"/>
    </row>
    <row r="362" spans="1:13" ht="15">
      <c r="A362" s="969"/>
      <c r="B362" s="971"/>
      <c r="C362" s="22"/>
      <c r="D362" s="22"/>
      <c r="E362" s="22"/>
      <c r="F362" s="22"/>
      <c r="G362" s="22"/>
      <c r="H362" s="22"/>
      <c r="I362" s="22"/>
      <c r="J362" s="22"/>
      <c r="K362" s="22"/>
      <c r="L362" s="22"/>
      <c r="M362" s="22"/>
    </row>
    <row r="363" spans="1:13" ht="15">
      <c r="A363" s="969"/>
      <c r="B363" s="971"/>
      <c r="C363" s="22"/>
      <c r="D363" s="22"/>
      <c r="E363" s="22"/>
      <c r="F363" s="22"/>
      <c r="G363" s="22"/>
      <c r="H363" s="22"/>
      <c r="I363" s="22"/>
      <c r="J363" s="22"/>
      <c r="K363" s="22"/>
      <c r="L363" s="22"/>
      <c r="M363" s="22"/>
    </row>
    <row r="364" spans="1:13" ht="15">
      <c r="A364" s="969"/>
      <c r="B364" s="971"/>
      <c r="C364" s="22"/>
      <c r="D364" s="22"/>
      <c r="E364" s="22"/>
      <c r="F364" s="22"/>
      <c r="G364" s="22"/>
      <c r="H364" s="22"/>
      <c r="I364" s="22"/>
      <c r="J364" s="22"/>
      <c r="K364" s="22"/>
      <c r="L364" s="22"/>
      <c r="M364" s="22"/>
    </row>
    <row r="365" spans="1:13" ht="15">
      <c r="A365" s="969"/>
      <c r="B365" s="971"/>
      <c r="C365" s="22"/>
      <c r="D365" s="22"/>
      <c r="E365" s="22"/>
      <c r="F365" s="22"/>
      <c r="G365" s="22"/>
      <c r="H365" s="22"/>
      <c r="I365" s="22"/>
      <c r="J365" s="22"/>
      <c r="K365" s="22"/>
      <c r="L365" s="22"/>
      <c r="M365" s="22"/>
    </row>
    <row r="366" spans="1:13" ht="15">
      <c r="A366" s="969"/>
      <c r="B366" s="971"/>
      <c r="C366" s="22"/>
      <c r="D366" s="22"/>
      <c r="E366" s="22"/>
      <c r="F366" s="22"/>
      <c r="G366" s="22"/>
      <c r="H366" s="22"/>
      <c r="I366" s="22"/>
      <c r="J366" s="22"/>
      <c r="K366" s="22"/>
      <c r="L366" s="22"/>
      <c r="M366" s="22"/>
    </row>
    <row r="367" spans="1:13" ht="15">
      <c r="A367" s="969"/>
      <c r="B367" s="971"/>
      <c r="C367" s="22"/>
      <c r="D367" s="22"/>
      <c r="E367" s="22"/>
      <c r="F367" s="22"/>
      <c r="G367" s="22"/>
      <c r="H367" s="22"/>
      <c r="I367" s="22"/>
      <c r="J367" s="22"/>
      <c r="K367" s="22"/>
      <c r="L367" s="22"/>
      <c r="M367" s="22"/>
    </row>
    <row r="368" spans="1:13" ht="15">
      <c r="A368" s="969"/>
      <c r="B368" s="971"/>
      <c r="C368" s="22"/>
      <c r="D368" s="22"/>
      <c r="E368" s="22"/>
      <c r="F368" s="22"/>
      <c r="G368" s="22"/>
      <c r="H368" s="22"/>
      <c r="I368" s="22"/>
      <c r="J368" s="22"/>
      <c r="K368" s="22"/>
      <c r="L368" s="22"/>
      <c r="M368" s="22"/>
    </row>
    <row r="369" spans="1:13" ht="15">
      <c r="A369" s="969"/>
      <c r="B369" s="971"/>
      <c r="C369" s="22"/>
      <c r="D369" s="22"/>
      <c r="E369" s="22"/>
      <c r="F369" s="22"/>
      <c r="G369" s="22"/>
      <c r="H369" s="22"/>
      <c r="I369" s="22"/>
      <c r="J369" s="22"/>
      <c r="K369" s="22"/>
      <c r="L369" s="22"/>
      <c r="M369" s="22"/>
    </row>
    <row r="370" spans="1:13" ht="15">
      <c r="A370" s="969"/>
      <c r="B370" s="971"/>
      <c r="C370" s="22"/>
      <c r="D370" s="22"/>
      <c r="E370" s="22"/>
      <c r="F370" s="22"/>
      <c r="G370" s="22"/>
      <c r="H370" s="22"/>
      <c r="I370" s="22"/>
      <c r="J370" s="22"/>
      <c r="K370" s="22"/>
      <c r="L370" s="22"/>
      <c r="M370" s="22"/>
    </row>
    <row r="371" spans="1:13" ht="15">
      <c r="A371" s="969"/>
      <c r="B371" s="971"/>
      <c r="C371" s="22"/>
      <c r="D371" s="22"/>
      <c r="E371" s="22"/>
      <c r="F371" s="22"/>
      <c r="G371" s="22"/>
      <c r="H371" s="22"/>
      <c r="I371" s="22"/>
      <c r="J371" s="22"/>
      <c r="K371" s="22"/>
      <c r="L371" s="22"/>
      <c r="M371" s="22"/>
    </row>
    <row r="372" spans="1:13" ht="15">
      <c r="A372" s="969"/>
      <c r="B372" s="971"/>
      <c r="C372" s="22"/>
      <c r="D372" s="22"/>
      <c r="E372" s="22"/>
      <c r="F372" s="22"/>
      <c r="G372" s="22"/>
      <c r="H372" s="22"/>
      <c r="I372" s="22"/>
      <c r="J372" s="22"/>
      <c r="K372" s="22"/>
      <c r="L372" s="22"/>
      <c r="M372" s="22"/>
    </row>
    <row r="373" spans="1:13" ht="15">
      <c r="A373" s="969"/>
      <c r="B373" s="971"/>
      <c r="C373" s="22"/>
      <c r="D373" s="22"/>
      <c r="E373" s="22"/>
      <c r="F373" s="22"/>
      <c r="G373" s="22"/>
      <c r="H373" s="22"/>
      <c r="I373" s="22"/>
      <c r="J373" s="22"/>
      <c r="K373" s="22"/>
      <c r="L373" s="22"/>
      <c r="M373" s="22"/>
    </row>
    <row r="374" spans="1:13" ht="15">
      <c r="A374" s="969"/>
      <c r="B374" s="971"/>
      <c r="C374" s="22"/>
      <c r="D374" s="22"/>
      <c r="E374" s="22"/>
      <c r="F374" s="22"/>
      <c r="G374" s="22"/>
      <c r="H374" s="22"/>
      <c r="I374" s="22"/>
      <c r="J374" s="22"/>
      <c r="K374" s="22"/>
      <c r="L374" s="22"/>
      <c r="M374" s="22"/>
    </row>
    <row r="375" spans="1:13" ht="15">
      <c r="A375" s="969"/>
      <c r="B375" s="971"/>
      <c r="C375" s="22"/>
      <c r="D375" s="22"/>
      <c r="E375" s="22"/>
      <c r="F375" s="22"/>
      <c r="G375" s="22"/>
      <c r="H375" s="22"/>
      <c r="I375" s="22"/>
      <c r="J375" s="22"/>
      <c r="K375" s="22"/>
      <c r="L375" s="22"/>
      <c r="M375" s="22"/>
    </row>
    <row r="376" spans="1:13" ht="15">
      <c r="A376" s="969"/>
      <c r="B376" s="971"/>
      <c r="C376" s="22"/>
      <c r="D376" s="22"/>
      <c r="E376" s="22"/>
      <c r="F376" s="22"/>
      <c r="G376" s="22"/>
      <c r="H376" s="22"/>
      <c r="I376" s="22"/>
      <c r="J376" s="22"/>
      <c r="K376" s="22"/>
      <c r="L376" s="22"/>
      <c r="M376" s="22"/>
    </row>
    <row r="377" spans="1:13" ht="15">
      <c r="A377" s="969"/>
      <c r="B377" s="971"/>
      <c r="C377" s="22"/>
      <c r="D377" s="22"/>
      <c r="E377" s="22"/>
      <c r="F377" s="22"/>
      <c r="G377" s="22"/>
      <c r="H377" s="22"/>
      <c r="I377" s="22"/>
      <c r="J377" s="22"/>
      <c r="K377" s="22"/>
      <c r="L377" s="22"/>
      <c r="M377" s="22"/>
    </row>
    <row r="378" spans="1:13" ht="15">
      <c r="A378" s="969"/>
      <c r="B378" s="971"/>
      <c r="C378" s="22"/>
      <c r="D378" s="22"/>
      <c r="E378" s="22"/>
      <c r="F378" s="22"/>
      <c r="G378" s="22"/>
      <c r="H378" s="22"/>
      <c r="I378" s="22"/>
      <c r="J378" s="22"/>
      <c r="K378" s="22"/>
      <c r="L378" s="22"/>
      <c r="M378" s="22"/>
    </row>
    <row r="379" spans="1:13" ht="15">
      <c r="A379" s="969"/>
      <c r="B379" s="971"/>
      <c r="C379" s="22"/>
      <c r="D379" s="22"/>
      <c r="E379" s="22"/>
      <c r="F379" s="22"/>
      <c r="G379" s="22"/>
      <c r="H379" s="22"/>
      <c r="I379" s="22"/>
      <c r="J379" s="22"/>
      <c r="K379" s="22"/>
      <c r="L379" s="22"/>
      <c r="M379" s="22"/>
    </row>
    <row r="380" spans="1:13" ht="15">
      <c r="A380" s="969"/>
      <c r="B380" s="971"/>
      <c r="C380" s="22"/>
      <c r="D380" s="22"/>
      <c r="E380" s="22"/>
      <c r="F380" s="22"/>
      <c r="G380" s="22"/>
      <c r="H380" s="22"/>
      <c r="I380" s="22"/>
      <c r="J380" s="22"/>
      <c r="K380" s="22"/>
      <c r="L380" s="22"/>
      <c r="M380" s="22"/>
    </row>
    <row r="381" spans="1:13" ht="15">
      <c r="A381" s="969"/>
      <c r="B381" s="971"/>
      <c r="C381" s="22"/>
      <c r="D381" s="22"/>
      <c r="E381" s="22"/>
      <c r="F381" s="22"/>
      <c r="G381" s="22"/>
      <c r="H381" s="22"/>
      <c r="I381" s="22"/>
      <c r="J381" s="22"/>
      <c r="K381" s="22"/>
      <c r="L381" s="22"/>
      <c r="M381" s="22"/>
    </row>
    <row r="382" spans="1:13" ht="15">
      <c r="A382" s="969"/>
      <c r="B382" s="971"/>
      <c r="C382" s="22"/>
      <c r="D382" s="22"/>
      <c r="E382" s="22"/>
      <c r="F382" s="22"/>
      <c r="G382" s="22"/>
      <c r="H382" s="22"/>
      <c r="I382" s="22"/>
      <c r="J382" s="22"/>
      <c r="K382" s="22"/>
      <c r="L382" s="22"/>
      <c r="M382" s="22"/>
    </row>
    <row r="383" spans="1:13" ht="15">
      <c r="A383" s="969"/>
      <c r="B383" s="971"/>
      <c r="C383" s="22"/>
      <c r="D383" s="22"/>
      <c r="E383" s="22"/>
      <c r="F383" s="22"/>
      <c r="G383" s="22"/>
      <c r="H383" s="22"/>
      <c r="I383" s="22"/>
      <c r="J383" s="22"/>
      <c r="K383" s="22"/>
      <c r="L383" s="22"/>
      <c r="M383" s="22"/>
    </row>
    <row r="384" spans="1:13" ht="15">
      <c r="A384" s="969"/>
      <c r="B384" s="971"/>
      <c r="C384" s="22"/>
      <c r="D384" s="22"/>
      <c r="E384" s="22"/>
      <c r="F384" s="22"/>
      <c r="G384" s="22"/>
      <c r="H384" s="22"/>
      <c r="I384" s="22"/>
      <c r="J384" s="22"/>
      <c r="K384" s="22"/>
      <c r="L384" s="22"/>
      <c r="M384" s="22"/>
    </row>
    <row r="385" spans="1:13" ht="15">
      <c r="A385" s="969"/>
      <c r="B385" s="971"/>
      <c r="C385" s="22"/>
      <c r="D385" s="22"/>
      <c r="E385" s="22"/>
      <c r="F385" s="22"/>
      <c r="G385" s="22"/>
      <c r="H385" s="22"/>
      <c r="I385" s="22"/>
      <c r="J385" s="22"/>
      <c r="K385" s="22"/>
      <c r="L385" s="22"/>
      <c r="M385" s="22"/>
    </row>
    <row r="386" spans="1:13" ht="15">
      <c r="A386" s="969"/>
      <c r="B386" s="971"/>
      <c r="C386" s="22"/>
      <c r="D386" s="22"/>
      <c r="E386" s="22"/>
      <c r="F386" s="22"/>
      <c r="G386" s="22"/>
      <c r="H386" s="22"/>
      <c r="I386" s="22"/>
      <c r="J386" s="22"/>
      <c r="K386" s="22"/>
      <c r="L386" s="22"/>
      <c r="M386" s="22"/>
    </row>
    <row r="387" spans="1:13" ht="15">
      <c r="A387" s="969"/>
      <c r="B387" s="971"/>
      <c r="C387" s="22"/>
      <c r="D387" s="22"/>
      <c r="E387" s="22"/>
      <c r="F387" s="22"/>
      <c r="G387" s="22"/>
      <c r="H387" s="22"/>
      <c r="I387" s="22"/>
      <c r="J387" s="22"/>
      <c r="K387" s="22"/>
      <c r="L387" s="22"/>
      <c r="M387" s="22"/>
    </row>
    <row r="388" spans="1:13" ht="15">
      <c r="A388" s="969"/>
      <c r="B388" s="971"/>
      <c r="C388" s="22"/>
      <c r="D388" s="22"/>
      <c r="E388" s="22"/>
      <c r="F388" s="22"/>
      <c r="G388" s="22"/>
      <c r="H388" s="22"/>
      <c r="I388" s="22"/>
      <c r="J388" s="22"/>
      <c r="K388" s="22"/>
      <c r="L388" s="22"/>
      <c r="M388" s="22"/>
    </row>
    <row r="389" spans="1:13" ht="15">
      <c r="A389" s="969"/>
      <c r="B389" s="971"/>
      <c r="C389" s="22"/>
      <c r="D389" s="22"/>
      <c r="E389" s="22"/>
      <c r="F389" s="22"/>
      <c r="G389" s="22"/>
      <c r="H389" s="22"/>
      <c r="I389" s="22"/>
      <c r="J389" s="22"/>
      <c r="K389" s="22"/>
      <c r="L389" s="22"/>
      <c r="M389" s="22"/>
    </row>
    <row r="390" spans="1:13" ht="15">
      <c r="A390" s="969"/>
      <c r="B390" s="971"/>
      <c r="C390" s="22"/>
      <c r="D390" s="22"/>
      <c r="E390" s="22"/>
      <c r="F390" s="22"/>
      <c r="G390" s="22"/>
      <c r="H390" s="22"/>
      <c r="I390" s="22"/>
      <c r="J390" s="22"/>
      <c r="K390" s="22"/>
      <c r="L390" s="22"/>
      <c r="M390" s="22"/>
    </row>
    <row r="391" spans="1:13" ht="15">
      <c r="A391" s="969"/>
      <c r="B391" s="971"/>
      <c r="C391" s="22"/>
      <c r="D391" s="22"/>
      <c r="E391" s="22"/>
      <c r="F391" s="22"/>
      <c r="G391" s="22"/>
      <c r="H391" s="22"/>
      <c r="I391" s="22"/>
      <c r="J391" s="22"/>
      <c r="K391" s="22"/>
      <c r="L391" s="22"/>
      <c r="M391" s="22"/>
    </row>
    <row r="392" spans="1:13" ht="15">
      <c r="A392" s="969"/>
      <c r="B392" s="971"/>
      <c r="C392" s="22"/>
      <c r="D392" s="22"/>
      <c r="E392" s="22"/>
      <c r="F392" s="22"/>
      <c r="G392" s="22"/>
      <c r="H392" s="22"/>
      <c r="I392" s="22"/>
      <c r="J392" s="22"/>
      <c r="K392" s="22"/>
      <c r="L392" s="22"/>
      <c r="M392" s="22"/>
    </row>
    <row r="393" spans="1:13" ht="15">
      <c r="A393" s="969"/>
      <c r="B393" s="971"/>
      <c r="C393" s="22"/>
      <c r="D393" s="22"/>
      <c r="E393" s="22"/>
      <c r="F393" s="22"/>
      <c r="G393" s="22"/>
      <c r="H393" s="22"/>
      <c r="I393" s="22"/>
      <c r="J393" s="22"/>
      <c r="K393" s="22"/>
      <c r="L393" s="22"/>
      <c r="M393" s="22"/>
    </row>
    <row r="394" spans="1:13" ht="15">
      <c r="A394" s="969"/>
      <c r="B394" s="971"/>
      <c r="C394" s="22"/>
      <c r="D394" s="22"/>
      <c r="E394" s="22"/>
      <c r="F394" s="22"/>
      <c r="G394" s="22"/>
      <c r="H394" s="22"/>
      <c r="I394" s="22"/>
      <c r="J394" s="22"/>
      <c r="K394" s="22"/>
      <c r="L394" s="22"/>
      <c r="M394" s="22"/>
    </row>
    <row r="395" spans="1:13" ht="15">
      <c r="A395" s="969"/>
      <c r="B395" s="971"/>
      <c r="C395" s="22"/>
      <c r="D395" s="22"/>
      <c r="E395" s="22"/>
      <c r="F395" s="22"/>
      <c r="G395" s="22"/>
      <c r="H395" s="22"/>
      <c r="I395" s="22"/>
      <c r="J395" s="22"/>
      <c r="K395" s="22"/>
      <c r="L395" s="22"/>
      <c r="M395" s="22"/>
    </row>
    <row r="396" spans="1:13" ht="15">
      <c r="A396" s="969"/>
      <c r="B396" s="971"/>
      <c r="C396" s="22"/>
      <c r="D396" s="22"/>
      <c r="E396" s="22"/>
      <c r="F396" s="22"/>
      <c r="G396" s="22"/>
      <c r="H396" s="22"/>
      <c r="I396" s="22"/>
      <c r="J396" s="22"/>
      <c r="K396" s="22"/>
      <c r="L396" s="22"/>
      <c r="M396" s="22"/>
    </row>
    <row r="397" spans="1:13" ht="15">
      <c r="A397" s="969"/>
      <c r="B397" s="971"/>
      <c r="C397" s="22"/>
      <c r="D397" s="22"/>
      <c r="E397" s="22"/>
      <c r="F397" s="22"/>
      <c r="G397" s="22"/>
      <c r="H397" s="22"/>
      <c r="I397" s="22"/>
      <c r="J397" s="22"/>
      <c r="K397" s="22"/>
      <c r="L397" s="22"/>
      <c r="M397" s="22"/>
    </row>
    <row r="398" spans="1:13" ht="15">
      <c r="A398" s="969"/>
      <c r="B398" s="971"/>
      <c r="C398" s="22"/>
      <c r="D398" s="22"/>
      <c r="E398" s="22"/>
      <c r="F398" s="22"/>
      <c r="G398" s="22"/>
      <c r="H398" s="22"/>
      <c r="I398" s="22"/>
      <c r="J398" s="22"/>
      <c r="K398" s="22"/>
      <c r="L398" s="22"/>
      <c r="M398" s="22"/>
    </row>
    <row r="399" spans="1:13" ht="15">
      <c r="A399" s="969"/>
      <c r="B399" s="971"/>
      <c r="C399" s="22"/>
      <c r="D399" s="22"/>
      <c r="E399" s="22"/>
      <c r="F399" s="22"/>
      <c r="G399" s="22"/>
      <c r="H399" s="22"/>
      <c r="I399" s="22"/>
      <c r="J399" s="22"/>
      <c r="K399" s="22"/>
      <c r="L399" s="22"/>
      <c r="M399" s="22"/>
    </row>
    <row r="400" spans="1:13" ht="15">
      <c r="A400" s="969"/>
      <c r="B400" s="971"/>
      <c r="C400" s="22"/>
      <c r="D400" s="22"/>
      <c r="E400" s="22"/>
      <c r="F400" s="22"/>
      <c r="G400" s="22"/>
      <c r="H400" s="22"/>
      <c r="I400" s="22"/>
      <c r="J400" s="22"/>
      <c r="K400" s="22"/>
      <c r="L400" s="22"/>
      <c r="M400" s="22"/>
    </row>
    <row r="401" spans="1:13" ht="15">
      <c r="A401" s="969"/>
      <c r="B401" s="971"/>
      <c r="C401" s="22"/>
      <c r="D401" s="22"/>
      <c r="E401" s="22"/>
      <c r="F401" s="22"/>
      <c r="G401" s="22"/>
      <c r="H401" s="22"/>
      <c r="I401" s="22"/>
      <c r="J401" s="22"/>
      <c r="K401" s="22"/>
      <c r="L401" s="22"/>
      <c r="M401" s="22"/>
    </row>
    <row r="402" spans="1:13" ht="15">
      <c r="A402" s="969"/>
      <c r="B402" s="971"/>
      <c r="C402" s="22"/>
      <c r="D402" s="22"/>
      <c r="E402" s="22"/>
      <c r="F402" s="22"/>
      <c r="G402" s="22"/>
      <c r="H402" s="22"/>
      <c r="I402" s="22"/>
      <c r="J402" s="22"/>
      <c r="K402" s="22"/>
      <c r="L402" s="22"/>
      <c r="M402" s="22"/>
    </row>
    <row r="403" spans="1:13" ht="15">
      <c r="A403" s="969"/>
      <c r="B403" s="971"/>
      <c r="C403" s="22"/>
      <c r="D403" s="22"/>
      <c r="E403" s="22"/>
      <c r="F403" s="22"/>
      <c r="G403" s="22"/>
      <c r="H403" s="22"/>
      <c r="I403" s="22"/>
      <c r="J403" s="22"/>
      <c r="K403" s="22"/>
      <c r="L403" s="22"/>
      <c r="M403" s="22"/>
    </row>
    <row r="404" spans="1:13" ht="15">
      <c r="A404" s="969"/>
      <c r="B404" s="971"/>
      <c r="C404" s="22"/>
      <c r="D404" s="22"/>
      <c r="E404" s="22"/>
      <c r="F404" s="22"/>
      <c r="G404" s="22"/>
      <c r="H404" s="22"/>
      <c r="I404" s="22"/>
      <c r="J404" s="22"/>
      <c r="K404" s="22"/>
      <c r="L404" s="22"/>
      <c r="M404" s="22"/>
    </row>
    <row r="405" spans="1:13" ht="15">
      <c r="A405" s="969"/>
      <c r="B405" s="971"/>
      <c r="C405" s="22"/>
      <c r="D405" s="22"/>
      <c r="E405" s="22"/>
      <c r="F405" s="22"/>
      <c r="G405" s="22"/>
      <c r="H405" s="22"/>
      <c r="I405" s="22"/>
      <c r="J405" s="22"/>
      <c r="K405" s="22"/>
      <c r="L405" s="22"/>
      <c r="M405" s="22"/>
    </row>
    <row r="406" spans="1:13" ht="15">
      <c r="A406" s="969"/>
      <c r="B406" s="971"/>
      <c r="C406" s="22"/>
      <c r="D406" s="22"/>
      <c r="E406" s="22"/>
      <c r="F406" s="22"/>
      <c r="G406" s="22"/>
      <c r="H406" s="22"/>
      <c r="I406" s="22"/>
      <c r="J406" s="22"/>
      <c r="K406" s="22"/>
      <c r="L406" s="22"/>
      <c r="M406" s="22"/>
    </row>
    <row r="407" spans="1:13" ht="15">
      <c r="A407" s="969"/>
      <c r="B407" s="971"/>
      <c r="C407" s="22"/>
      <c r="D407" s="22"/>
      <c r="E407" s="22"/>
      <c r="F407" s="22"/>
      <c r="G407" s="22"/>
      <c r="H407" s="22"/>
      <c r="I407" s="22"/>
      <c r="J407" s="22"/>
      <c r="K407" s="22"/>
      <c r="L407" s="22"/>
      <c r="M407" s="22"/>
    </row>
    <row r="408" spans="1:13" ht="15">
      <c r="A408" s="969"/>
      <c r="B408" s="971"/>
      <c r="C408" s="22"/>
      <c r="D408" s="22"/>
      <c r="E408" s="22"/>
      <c r="F408" s="22"/>
      <c r="G408" s="22"/>
      <c r="H408" s="22"/>
      <c r="I408" s="22"/>
      <c r="J408" s="22"/>
      <c r="K408" s="22"/>
      <c r="L408" s="22"/>
      <c r="M408" s="22"/>
    </row>
    <row r="409" spans="1:13" ht="15">
      <c r="A409" s="969"/>
      <c r="B409" s="971"/>
      <c r="C409" s="22"/>
      <c r="D409" s="22"/>
      <c r="E409" s="22"/>
      <c r="F409" s="22"/>
      <c r="G409" s="22"/>
      <c r="H409" s="22"/>
      <c r="I409" s="22"/>
      <c r="J409" s="22"/>
      <c r="K409" s="22"/>
      <c r="L409" s="22"/>
      <c r="M409" s="22"/>
    </row>
    <row r="410" spans="1:13" ht="15">
      <c r="A410" s="969"/>
      <c r="B410" s="971"/>
      <c r="C410" s="22"/>
      <c r="D410" s="22"/>
      <c r="E410" s="22"/>
      <c r="F410" s="22"/>
      <c r="G410" s="22"/>
      <c r="H410" s="22"/>
      <c r="I410" s="22"/>
      <c r="J410" s="22"/>
      <c r="K410" s="22"/>
      <c r="L410" s="22"/>
      <c r="M410" s="22"/>
    </row>
    <row r="411" spans="1:13" ht="15">
      <c r="A411" s="969"/>
      <c r="B411" s="971"/>
      <c r="C411" s="22"/>
      <c r="D411" s="22"/>
      <c r="E411" s="22"/>
      <c r="F411" s="22"/>
      <c r="G411" s="22"/>
      <c r="H411" s="22"/>
      <c r="I411" s="22"/>
      <c r="J411" s="22"/>
      <c r="K411" s="22"/>
      <c r="L411" s="22"/>
      <c r="M411" s="22"/>
    </row>
    <row r="412" spans="1:13" ht="15">
      <c r="A412" s="969"/>
      <c r="B412" s="971"/>
      <c r="C412" s="22"/>
      <c r="D412" s="22"/>
      <c r="E412" s="22"/>
      <c r="F412" s="22"/>
      <c r="G412" s="22"/>
      <c r="H412" s="22"/>
      <c r="I412" s="22"/>
      <c r="J412" s="22"/>
      <c r="K412" s="22"/>
      <c r="L412" s="22"/>
      <c r="M412" s="22"/>
    </row>
    <row r="413" spans="1:13" ht="15">
      <c r="A413" s="969"/>
      <c r="B413" s="971"/>
      <c r="C413" s="22"/>
      <c r="D413" s="22"/>
      <c r="E413" s="22"/>
      <c r="F413" s="22"/>
      <c r="G413" s="22"/>
      <c r="H413" s="22"/>
      <c r="I413" s="22"/>
      <c r="J413" s="22"/>
      <c r="K413" s="22"/>
      <c r="L413" s="22"/>
      <c r="M413" s="22"/>
    </row>
    <row r="414" spans="1:13" ht="15">
      <c r="A414" s="969"/>
      <c r="B414" s="971"/>
      <c r="C414" s="22"/>
      <c r="D414" s="22"/>
      <c r="E414" s="22"/>
      <c r="F414" s="22"/>
      <c r="G414" s="22"/>
      <c r="H414" s="22"/>
      <c r="I414" s="22"/>
      <c r="J414" s="22"/>
      <c r="K414" s="22"/>
      <c r="L414" s="22"/>
      <c r="M414" s="22"/>
    </row>
    <row r="415" spans="1:13" ht="15">
      <c r="A415" s="969"/>
      <c r="B415" s="971"/>
      <c r="C415" s="22"/>
      <c r="D415" s="22"/>
      <c r="E415" s="22"/>
      <c r="F415" s="22"/>
      <c r="G415" s="22"/>
      <c r="H415" s="22"/>
      <c r="I415" s="22"/>
      <c r="J415" s="22"/>
      <c r="K415" s="22"/>
      <c r="L415" s="22"/>
      <c r="M415" s="22"/>
    </row>
    <row r="416" spans="1:13" ht="15">
      <c r="A416" s="969"/>
      <c r="B416" s="971"/>
      <c r="C416" s="22"/>
      <c r="D416" s="22"/>
      <c r="E416" s="22"/>
      <c r="F416" s="22"/>
      <c r="G416" s="22"/>
      <c r="H416" s="22"/>
      <c r="I416" s="22"/>
      <c r="J416" s="22"/>
      <c r="K416" s="22"/>
      <c r="L416" s="22"/>
      <c r="M416" s="22"/>
    </row>
    <row r="417" spans="1:13" ht="15">
      <c r="A417" s="969"/>
      <c r="B417" s="971"/>
      <c r="C417" s="22"/>
      <c r="D417" s="22"/>
      <c r="E417" s="22"/>
      <c r="F417" s="22"/>
      <c r="G417" s="22"/>
      <c r="H417" s="22"/>
      <c r="I417" s="22"/>
      <c r="J417" s="22"/>
      <c r="K417" s="22"/>
      <c r="L417" s="22"/>
      <c r="M417" s="22"/>
    </row>
    <row r="418" spans="1:13" ht="15">
      <c r="A418" s="969"/>
      <c r="B418" s="971"/>
      <c r="C418" s="22"/>
      <c r="D418" s="22"/>
      <c r="E418" s="22"/>
      <c r="F418" s="22"/>
      <c r="G418" s="22"/>
      <c r="H418" s="22"/>
      <c r="I418" s="22"/>
      <c r="J418" s="22"/>
      <c r="K418" s="22"/>
      <c r="L418" s="22"/>
      <c r="M418" s="22"/>
    </row>
    <row r="419" spans="1:13" ht="15">
      <c r="A419" s="969"/>
      <c r="B419" s="971"/>
      <c r="C419" s="22"/>
      <c r="D419" s="22"/>
      <c r="E419" s="22"/>
      <c r="F419" s="22"/>
      <c r="G419" s="22"/>
      <c r="H419" s="22"/>
      <c r="I419" s="22"/>
      <c r="J419" s="22"/>
      <c r="K419" s="22"/>
      <c r="L419" s="22"/>
      <c r="M419" s="22"/>
    </row>
    <row r="420" spans="1:13" ht="15">
      <c r="A420" s="969"/>
      <c r="B420" s="971"/>
      <c r="C420" s="22"/>
      <c r="D420" s="22"/>
      <c r="E420" s="22"/>
      <c r="F420" s="22"/>
      <c r="G420" s="22"/>
      <c r="H420" s="22"/>
      <c r="I420" s="22"/>
      <c r="J420" s="22"/>
      <c r="K420" s="22"/>
      <c r="L420" s="22"/>
      <c r="M420" s="22"/>
    </row>
    <row r="421" spans="1:13" ht="15">
      <c r="A421" s="969"/>
      <c r="B421" s="971"/>
      <c r="C421" s="22"/>
      <c r="D421" s="22"/>
      <c r="E421" s="22"/>
      <c r="F421" s="22"/>
      <c r="G421" s="22"/>
      <c r="H421" s="22"/>
      <c r="I421" s="22"/>
      <c r="J421" s="22"/>
      <c r="K421" s="22"/>
      <c r="L421" s="22"/>
      <c r="M421" s="22"/>
    </row>
    <row r="422" spans="1:13" ht="15">
      <c r="A422" s="969"/>
      <c r="B422" s="971"/>
      <c r="C422" s="22"/>
      <c r="D422" s="22"/>
      <c r="E422" s="22"/>
      <c r="F422" s="22"/>
      <c r="G422" s="22"/>
      <c r="H422" s="22"/>
      <c r="I422" s="22"/>
      <c r="J422" s="22"/>
      <c r="K422" s="22"/>
      <c r="L422" s="22"/>
      <c r="M422" s="22"/>
    </row>
    <row r="423" spans="1:13" ht="15">
      <c r="A423" s="969"/>
      <c r="B423" s="971"/>
      <c r="C423" s="22"/>
      <c r="D423" s="22"/>
      <c r="E423" s="22"/>
      <c r="F423" s="22"/>
      <c r="G423" s="22"/>
      <c r="H423" s="22"/>
      <c r="I423" s="22"/>
      <c r="J423" s="22"/>
      <c r="K423" s="22"/>
      <c r="L423" s="22"/>
      <c r="M423" s="22"/>
    </row>
    <row r="424" spans="1:13" ht="15">
      <c r="A424" s="969"/>
      <c r="B424" s="971"/>
      <c r="C424" s="22"/>
      <c r="D424" s="22"/>
      <c r="E424" s="22"/>
      <c r="F424" s="22"/>
      <c r="G424" s="22"/>
      <c r="H424" s="22"/>
      <c r="I424" s="22"/>
      <c r="J424" s="22"/>
      <c r="K424" s="22"/>
      <c r="L424" s="22"/>
      <c r="M424" s="22"/>
    </row>
    <row r="425" spans="1:13" ht="15">
      <c r="A425" s="969"/>
      <c r="B425" s="971"/>
      <c r="C425" s="22"/>
      <c r="D425" s="22"/>
      <c r="E425" s="22"/>
      <c r="F425" s="22"/>
      <c r="G425" s="22"/>
      <c r="H425" s="22"/>
      <c r="I425" s="22"/>
      <c r="J425" s="22"/>
      <c r="K425" s="22"/>
      <c r="L425" s="22"/>
      <c r="M425" s="22"/>
    </row>
    <row r="426" spans="1:13" ht="15">
      <c r="A426" s="969"/>
      <c r="B426" s="971"/>
      <c r="C426" s="22"/>
      <c r="D426" s="22"/>
      <c r="E426" s="22"/>
      <c r="F426" s="22"/>
      <c r="G426" s="22"/>
      <c r="H426" s="22"/>
      <c r="I426" s="22"/>
      <c r="J426" s="22"/>
      <c r="K426" s="22"/>
      <c r="L426" s="22"/>
      <c r="M426" s="22"/>
    </row>
    <row r="427" spans="1:13" ht="15">
      <c r="A427" s="969"/>
      <c r="B427" s="971"/>
      <c r="C427" s="22"/>
      <c r="D427" s="22"/>
      <c r="E427" s="22"/>
      <c r="F427" s="22"/>
      <c r="G427" s="22"/>
      <c r="H427" s="22"/>
      <c r="I427" s="22"/>
      <c r="J427" s="22"/>
      <c r="K427" s="22"/>
      <c r="L427" s="22"/>
      <c r="M427" s="22"/>
    </row>
    <row r="428" spans="1:13" ht="15">
      <c r="A428" s="969"/>
      <c r="B428" s="971"/>
      <c r="C428" s="22"/>
      <c r="D428" s="22"/>
      <c r="E428" s="22"/>
      <c r="F428" s="22"/>
      <c r="G428" s="22"/>
      <c r="H428" s="22"/>
      <c r="I428" s="22"/>
      <c r="J428" s="22"/>
      <c r="K428" s="22"/>
      <c r="L428" s="22"/>
      <c r="M428" s="22"/>
    </row>
    <row r="429" spans="1:13" ht="15">
      <c r="A429" s="969"/>
      <c r="B429" s="971"/>
      <c r="C429" s="22"/>
      <c r="D429" s="22"/>
      <c r="E429" s="22"/>
      <c r="F429" s="22"/>
      <c r="G429" s="22"/>
      <c r="H429" s="22"/>
      <c r="I429" s="22"/>
      <c r="J429" s="22"/>
      <c r="K429" s="22"/>
      <c r="L429" s="22"/>
      <c r="M429" s="22"/>
    </row>
    <row r="430" spans="1:13" ht="15">
      <c r="A430" s="969"/>
      <c r="B430" s="971"/>
      <c r="C430" s="22"/>
      <c r="D430" s="22"/>
      <c r="E430" s="22"/>
      <c r="F430" s="22"/>
      <c r="G430" s="22"/>
      <c r="H430" s="22"/>
      <c r="I430" s="22"/>
      <c r="J430" s="22"/>
      <c r="K430" s="22"/>
      <c r="L430" s="22"/>
      <c r="M430" s="22"/>
    </row>
    <row r="431" spans="1:13" ht="15">
      <c r="A431" s="969"/>
      <c r="B431" s="971"/>
      <c r="C431" s="22"/>
      <c r="D431" s="22"/>
      <c r="E431" s="22"/>
      <c r="F431" s="22"/>
      <c r="G431" s="22"/>
      <c r="H431" s="22"/>
      <c r="I431" s="22"/>
      <c r="J431" s="22"/>
      <c r="K431" s="22"/>
      <c r="L431" s="22"/>
      <c r="M431" s="22"/>
    </row>
    <row r="432" spans="1:13" ht="15">
      <c r="A432" s="969"/>
      <c r="B432" s="971"/>
      <c r="C432" s="22"/>
      <c r="D432" s="22"/>
      <c r="E432" s="22"/>
      <c r="F432" s="22"/>
      <c r="G432" s="22"/>
      <c r="H432" s="22"/>
      <c r="I432" s="22"/>
      <c r="J432" s="22"/>
      <c r="K432" s="22"/>
      <c r="L432" s="22"/>
      <c r="M432" s="22"/>
    </row>
    <row r="433" spans="1:13" ht="15">
      <c r="A433" s="969"/>
      <c r="B433" s="971"/>
      <c r="C433" s="22"/>
      <c r="D433" s="22"/>
      <c r="E433" s="22"/>
      <c r="F433" s="22"/>
      <c r="G433" s="22"/>
      <c r="H433" s="22"/>
      <c r="I433" s="22"/>
      <c r="J433" s="22"/>
      <c r="K433" s="22"/>
      <c r="L433" s="22"/>
      <c r="M433" s="22"/>
    </row>
    <row r="434" spans="1:13" ht="15">
      <c r="A434" s="969"/>
      <c r="B434" s="971"/>
      <c r="C434" s="22"/>
      <c r="D434" s="22"/>
      <c r="E434" s="22"/>
      <c r="F434" s="22"/>
      <c r="G434" s="22"/>
      <c r="H434" s="22"/>
      <c r="I434" s="22"/>
      <c r="J434" s="22"/>
      <c r="K434" s="22"/>
      <c r="L434" s="22"/>
      <c r="M434" s="22"/>
    </row>
    <row r="435" spans="1:13" ht="15">
      <c r="A435" s="969"/>
      <c r="B435" s="971"/>
      <c r="C435" s="22"/>
      <c r="D435" s="22"/>
      <c r="E435" s="22"/>
      <c r="F435" s="22"/>
      <c r="G435" s="22"/>
      <c r="H435" s="22"/>
      <c r="I435" s="22"/>
      <c r="J435" s="22"/>
      <c r="K435" s="22"/>
      <c r="L435" s="22"/>
      <c r="M435" s="22"/>
    </row>
    <row r="436" spans="1:13" ht="15">
      <c r="A436" s="969"/>
      <c r="B436" s="971"/>
      <c r="C436" s="22"/>
      <c r="D436" s="22"/>
      <c r="E436" s="22"/>
      <c r="F436" s="22"/>
      <c r="G436" s="22"/>
      <c r="H436" s="22"/>
      <c r="I436" s="22"/>
      <c r="J436" s="22"/>
      <c r="K436" s="22"/>
      <c r="L436" s="22"/>
      <c r="M436" s="22"/>
    </row>
    <row r="437" spans="1:13" ht="15">
      <c r="A437" s="969"/>
      <c r="B437" s="971"/>
      <c r="C437" s="22"/>
      <c r="D437" s="22"/>
      <c r="E437" s="22"/>
      <c r="F437" s="22"/>
      <c r="G437" s="22"/>
      <c r="H437" s="22"/>
      <c r="I437" s="22"/>
      <c r="J437" s="22"/>
      <c r="K437" s="22"/>
      <c r="L437" s="22"/>
      <c r="M437" s="22"/>
    </row>
    <row r="438" spans="1:13" ht="15">
      <c r="A438" s="969"/>
      <c r="B438" s="971"/>
      <c r="C438" s="22"/>
      <c r="D438" s="22"/>
      <c r="E438" s="22"/>
      <c r="F438" s="22"/>
      <c r="G438" s="22"/>
      <c r="H438" s="22"/>
      <c r="I438" s="22"/>
      <c r="J438" s="22"/>
      <c r="K438" s="22"/>
      <c r="L438" s="22"/>
      <c r="M438" s="22"/>
    </row>
    <row r="439" spans="1:13" ht="15">
      <c r="A439" s="969"/>
      <c r="B439" s="971"/>
      <c r="C439" s="22"/>
      <c r="D439" s="22"/>
      <c r="E439" s="22"/>
      <c r="F439" s="22"/>
      <c r="G439" s="22"/>
      <c r="H439" s="22"/>
      <c r="I439" s="22"/>
      <c r="J439" s="22"/>
      <c r="K439" s="22"/>
      <c r="L439" s="22"/>
      <c r="M439" s="22"/>
    </row>
    <row r="440" spans="1:13" ht="15">
      <c r="A440" s="969"/>
      <c r="B440" s="971"/>
      <c r="C440" s="22"/>
      <c r="D440" s="22"/>
      <c r="E440" s="22"/>
      <c r="F440" s="22"/>
      <c r="G440" s="22"/>
      <c r="H440" s="22"/>
      <c r="I440" s="22"/>
      <c r="J440" s="22"/>
      <c r="K440" s="22"/>
      <c r="L440" s="22"/>
      <c r="M440" s="22"/>
    </row>
    <row r="441" spans="1:13" ht="15">
      <c r="A441" s="969"/>
      <c r="B441" s="971"/>
      <c r="C441" s="22"/>
      <c r="D441" s="22"/>
      <c r="E441" s="22"/>
      <c r="F441" s="22"/>
      <c r="G441" s="22"/>
      <c r="H441" s="22"/>
      <c r="I441" s="22"/>
      <c r="J441" s="22"/>
      <c r="K441" s="22"/>
      <c r="L441" s="22"/>
      <c r="M441" s="22"/>
    </row>
    <row r="442" spans="1:13" ht="15">
      <c r="A442" s="969"/>
      <c r="B442" s="971"/>
      <c r="C442" s="22"/>
      <c r="D442" s="22"/>
      <c r="E442" s="22"/>
      <c r="F442" s="22"/>
      <c r="G442" s="22"/>
      <c r="H442" s="22"/>
      <c r="I442" s="22"/>
      <c r="J442" s="22"/>
      <c r="K442" s="22"/>
      <c r="L442" s="22"/>
      <c r="M442" s="22"/>
    </row>
    <row r="443" spans="1:13" ht="15">
      <c r="A443" s="969"/>
      <c r="B443" s="971"/>
      <c r="C443" s="22"/>
      <c r="D443" s="22"/>
      <c r="E443" s="22"/>
      <c r="F443" s="22"/>
      <c r="G443" s="22"/>
      <c r="H443" s="22"/>
      <c r="I443" s="22"/>
      <c r="J443" s="22"/>
      <c r="K443" s="22"/>
      <c r="L443" s="22"/>
      <c r="M443" s="22"/>
    </row>
    <row r="444" spans="1:13" ht="15">
      <c r="A444" s="969"/>
      <c r="B444" s="971"/>
      <c r="C444" s="22"/>
      <c r="D444" s="22"/>
      <c r="E444" s="22"/>
      <c r="F444" s="22"/>
      <c r="G444" s="22"/>
      <c r="H444" s="22"/>
      <c r="I444" s="22"/>
      <c r="J444" s="22"/>
      <c r="K444" s="22"/>
      <c r="L444" s="22"/>
      <c r="M444" s="22"/>
    </row>
    <row r="445" spans="1:13" ht="15">
      <c r="A445" s="969"/>
      <c r="B445" s="971"/>
      <c r="C445" s="22"/>
      <c r="D445" s="22"/>
      <c r="E445" s="22"/>
      <c r="F445" s="22"/>
      <c r="G445" s="22"/>
      <c r="H445" s="22"/>
      <c r="I445" s="22"/>
      <c r="J445" s="22"/>
      <c r="K445" s="22"/>
      <c r="L445" s="22"/>
      <c r="M445" s="22"/>
    </row>
    <row r="446" spans="1:13" ht="15">
      <c r="A446" s="969"/>
      <c r="B446" s="971"/>
      <c r="C446" s="22"/>
      <c r="D446" s="22"/>
      <c r="E446" s="22"/>
      <c r="F446" s="22"/>
      <c r="G446" s="22"/>
      <c r="H446" s="22"/>
      <c r="I446" s="22"/>
      <c r="J446" s="22"/>
      <c r="K446" s="22"/>
      <c r="L446" s="22"/>
      <c r="M446" s="22"/>
    </row>
    <row r="447" spans="1:13" ht="15">
      <c r="A447" s="969"/>
      <c r="B447" s="971"/>
      <c r="C447" s="22"/>
      <c r="D447" s="22"/>
      <c r="E447" s="22"/>
      <c r="F447" s="22"/>
      <c r="G447" s="22"/>
      <c r="H447" s="22"/>
      <c r="I447" s="22"/>
      <c r="J447" s="22"/>
      <c r="K447" s="22"/>
      <c r="L447" s="22"/>
      <c r="M447" s="22"/>
    </row>
    <row r="448" spans="1:13" ht="15">
      <c r="A448" s="969"/>
      <c r="B448" s="971"/>
      <c r="C448" s="22"/>
      <c r="D448" s="22"/>
      <c r="E448" s="22"/>
      <c r="F448" s="22"/>
      <c r="G448" s="22"/>
      <c r="H448" s="22"/>
      <c r="I448" s="22"/>
      <c r="J448" s="22"/>
      <c r="K448" s="22"/>
      <c r="L448" s="22"/>
      <c r="M448" s="22"/>
    </row>
    <row r="449" spans="1:13" ht="15">
      <c r="A449" s="969"/>
      <c r="B449" s="971"/>
      <c r="C449" s="22"/>
      <c r="D449" s="22"/>
      <c r="E449" s="22"/>
      <c r="F449" s="22"/>
      <c r="G449" s="22"/>
      <c r="H449" s="22"/>
      <c r="I449" s="22"/>
      <c r="J449" s="22"/>
      <c r="K449" s="22"/>
      <c r="L449" s="22"/>
      <c r="M449" s="22"/>
    </row>
    <row r="450" spans="1:13" ht="15">
      <c r="A450" s="969"/>
      <c r="B450" s="971"/>
      <c r="C450" s="22"/>
      <c r="D450" s="22"/>
      <c r="E450" s="22"/>
      <c r="F450" s="22"/>
      <c r="G450" s="22"/>
      <c r="H450" s="22"/>
      <c r="I450" s="22"/>
      <c r="J450" s="22"/>
      <c r="K450" s="22"/>
      <c r="L450" s="22"/>
      <c r="M450" s="22"/>
    </row>
    <row r="451" spans="1:13" ht="15">
      <c r="A451" s="969"/>
      <c r="B451" s="971"/>
      <c r="C451" s="22"/>
      <c r="D451" s="22"/>
      <c r="E451" s="22"/>
      <c r="F451" s="22"/>
      <c r="G451" s="22"/>
      <c r="H451" s="22"/>
      <c r="I451" s="22"/>
      <c r="J451" s="22"/>
      <c r="K451" s="22"/>
      <c r="L451" s="22"/>
      <c r="M451" s="22"/>
    </row>
    <row r="452" spans="1:13" ht="15">
      <c r="A452" s="969"/>
      <c r="B452" s="971"/>
      <c r="C452" s="22"/>
      <c r="D452" s="22"/>
      <c r="E452" s="22"/>
      <c r="F452" s="22"/>
      <c r="G452" s="22"/>
      <c r="H452" s="22"/>
      <c r="I452" s="22"/>
      <c r="J452" s="22"/>
      <c r="K452" s="22"/>
      <c r="L452" s="22"/>
      <c r="M452" s="22"/>
    </row>
    <row r="453" spans="1:13" ht="15">
      <c r="A453" s="969"/>
      <c r="B453" s="971"/>
      <c r="C453" s="22"/>
      <c r="D453" s="22"/>
      <c r="E453" s="22"/>
      <c r="F453" s="22"/>
      <c r="G453" s="22"/>
      <c r="H453" s="22"/>
      <c r="I453" s="22"/>
      <c r="J453" s="22"/>
      <c r="K453" s="22"/>
      <c r="L453" s="22"/>
      <c r="M453" s="22"/>
    </row>
    <row r="454" spans="1:13" ht="15">
      <c r="A454" s="969"/>
      <c r="B454" s="971"/>
      <c r="C454" s="22"/>
      <c r="D454" s="22"/>
      <c r="E454" s="22"/>
      <c r="F454" s="22"/>
      <c r="G454" s="22"/>
      <c r="H454" s="22"/>
      <c r="I454" s="22"/>
      <c r="J454" s="22"/>
      <c r="K454" s="22"/>
      <c r="L454" s="22"/>
      <c r="M454" s="22"/>
    </row>
    <row r="455" spans="1:13" ht="15">
      <c r="A455" s="969"/>
      <c r="B455" s="971"/>
      <c r="C455" s="22"/>
      <c r="D455" s="22"/>
      <c r="E455" s="22"/>
      <c r="F455" s="22"/>
      <c r="G455" s="22"/>
      <c r="H455" s="22"/>
      <c r="I455" s="22"/>
      <c r="J455" s="22"/>
      <c r="K455" s="22"/>
      <c r="L455" s="22"/>
      <c r="M455" s="22"/>
    </row>
    <row r="456" spans="1:13" ht="15">
      <c r="A456" s="969"/>
      <c r="B456" s="971"/>
      <c r="C456" s="22"/>
      <c r="D456" s="22"/>
      <c r="E456" s="22"/>
      <c r="F456" s="22"/>
      <c r="G456" s="22"/>
      <c r="H456" s="22"/>
      <c r="I456" s="22"/>
      <c r="J456" s="22"/>
      <c r="K456" s="22"/>
      <c r="L456" s="22"/>
      <c r="M456" s="22"/>
    </row>
    <row r="457" spans="1:13" ht="15">
      <c r="A457" s="969"/>
      <c r="B457" s="971"/>
      <c r="C457" s="22"/>
      <c r="D457" s="22"/>
      <c r="E457" s="22"/>
      <c r="F457" s="22"/>
      <c r="G457" s="22"/>
      <c r="H457" s="22"/>
      <c r="I457" s="22"/>
      <c r="J457" s="22"/>
      <c r="K457" s="22"/>
      <c r="L457" s="22"/>
      <c r="M457" s="22"/>
    </row>
    <row r="458" spans="1:13" ht="15">
      <c r="A458" s="969"/>
      <c r="B458" s="971"/>
      <c r="C458" s="22"/>
      <c r="D458" s="22"/>
      <c r="E458" s="22"/>
      <c r="F458" s="22"/>
      <c r="G458" s="22"/>
      <c r="H458" s="22"/>
      <c r="I458" s="22"/>
      <c r="J458" s="22"/>
      <c r="K458" s="22"/>
      <c r="L458" s="22"/>
      <c r="M458" s="22"/>
    </row>
    <row r="459" spans="1:13" ht="15">
      <c r="A459" s="969"/>
      <c r="B459" s="971"/>
      <c r="C459" s="22"/>
      <c r="D459" s="22"/>
      <c r="E459" s="22"/>
      <c r="F459" s="22"/>
      <c r="G459" s="22"/>
      <c r="H459" s="22"/>
      <c r="I459" s="22"/>
      <c r="J459" s="22"/>
      <c r="K459" s="22"/>
      <c r="L459" s="22"/>
      <c r="M459" s="22"/>
    </row>
    <row r="460" spans="1:13" ht="15">
      <c r="A460" s="969"/>
      <c r="B460" s="971"/>
      <c r="C460" s="22"/>
      <c r="D460" s="22"/>
      <c r="E460" s="22"/>
      <c r="F460" s="22"/>
      <c r="G460" s="22"/>
      <c r="H460" s="22"/>
      <c r="I460" s="22"/>
      <c r="J460" s="22"/>
      <c r="K460" s="22"/>
      <c r="L460" s="22"/>
      <c r="M460" s="22"/>
    </row>
    <row r="461" spans="1:13" ht="15">
      <c r="A461" s="969"/>
      <c r="B461" s="971"/>
      <c r="C461" s="22"/>
      <c r="D461" s="22"/>
      <c r="E461" s="22"/>
      <c r="F461" s="22"/>
      <c r="G461" s="22"/>
      <c r="H461" s="22"/>
      <c r="I461" s="22"/>
      <c r="J461" s="22"/>
      <c r="K461" s="22"/>
      <c r="L461" s="22"/>
      <c r="M461" s="22"/>
    </row>
    <row r="462" spans="1:13" ht="15">
      <c r="A462" s="969"/>
      <c r="B462" s="971"/>
      <c r="C462" s="22"/>
      <c r="D462" s="22"/>
      <c r="E462" s="22"/>
      <c r="F462" s="22"/>
      <c r="G462" s="22"/>
      <c r="H462" s="22"/>
      <c r="I462" s="22"/>
      <c r="J462" s="22"/>
      <c r="K462" s="22"/>
      <c r="L462" s="22"/>
      <c r="M462" s="22"/>
    </row>
    <row r="463" spans="1:13" ht="15">
      <c r="A463" s="969"/>
      <c r="B463" s="971"/>
      <c r="C463" s="22"/>
      <c r="D463" s="22"/>
      <c r="E463" s="22"/>
      <c r="F463" s="22"/>
      <c r="G463" s="22"/>
      <c r="H463" s="22"/>
      <c r="I463" s="22"/>
      <c r="J463" s="22"/>
      <c r="K463" s="22"/>
      <c r="L463" s="22"/>
      <c r="M463" s="22"/>
    </row>
    <row r="464" spans="1:13" ht="15">
      <c r="A464" s="969"/>
      <c r="B464" s="971"/>
      <c r="C464" s="22"/>
      <c r="D464" s="22"/>
      <c r="E464" s="22"/>
      <c r="F464" s="22"/>
      <c r="G464" s="22"/>
      <c r="H464" s="22"/>
      <c r="I464" s="22"/>
      <c r="J464" s="22"/>
      <c r="K464" s="22"/>
      <c r="L464" s="22"/>
      <c r="M464" s="22"/>
    </row>
    <row r="465" spans="1:13" ht="15">
      <c r="A465" s="969"/>
      <c r="B465" s="971"/>
      <c r="C465" s="22"/>
      <c r="D465" s="22"/>
      <c r="E465" s="22"/>
      <c r="F465" s="22"/>
      <c r="G465" s="22"/>
      <c r="H465" s="22"/>
      <c r="I465" s="22"/>
      <c r="J465" s="22"/>
      <c r="K465" s="22"/>
      <c r="L465" s="22"/>
      <c r="M465" s="22"/>
    </row>
    <row r="466" spans="1:13" ht="15">
      <c r="A466" s="969"/>
      <c r="B466" s="971"/>
      <c r="C466" s="22"/>
      <c r="D466" s="22"/>
      <c r="E466" s="22"/>
      <c r="F466" s="22"/>
      <c r="G466" s="22"/>
      <c r="H466" s="22"/>
      <c r="I466" s="22"/>
      <c r="J466" s="22"/>
      <c r="K466" s="22"/>
      <c r="L466" s="22"/>
      <c r="M466" s="22"/>
    </row>
    <row r="467" spans="1:13" ht="15">
      <c r="A467" s="969"/>
      <c r="B467" s="971"/>
      <c r="C467" s="22"/>
      <c r="D467" s="22"/>
      <c r="E467" s="22"/>
      <c r="F467" s="22"/>
      <c r="G467" s="22"/>
      <c r="H467" s="22"/>
      <c r="I467" s="22"/>
      <c r="J467" s="22"/>
      <c r="K467" s="22"/>
      <c r="L467" s="22"/>
      <c r="M467" s="22"/>
    </row>
    <row r="468" spans="1:13" ht="15">
      <c r="A468" s="969"/>
      <c r="B468" s="971"/>
      <c r="C468" s="22"/>
      <c r="D468" s="22"/>
      <c r="E468" s="22"/>
      <c r="F468" s="22"/>
      <c r="G468" s="22"/>
      <c r="H468" s="22"/>
      <c r="I468" s="22"/>
      <c r="J468" s="22"/>
      <c r="K468" s="22"/>
      <c r="L468" s="22"/>
      <c r="M468" s="22"/>
    </row>
    <row r="469" spans="1:13" ht="15">
      <c r="A469" s="969"/>
      <c r="B469" s="971"/>
      <c r="C469" s="22"/>
      <c r="D469" s="22"/>
      <c r="E469" s="22"/>
      <c r="F469" s="22"/>
      <c r="G469" s="22"/>
      <c r="H469" s="22"/>
      <c r="I469" s="22"/>
      <c r="J469" s="22"/>
      <c r="K469" s="22"/>
      <c r="L469" s="22"/>
      <c r="M469" s="22"/>
    </row>
    <row r="470" spans="1:13" ht="15">
      <c r="A470" s="969"/>
      <c r="B470" s="971"/>
      <c r="C470" s="22"/>
      <c r="D470" s="22"/>
      <c r="E470" s="22"/>
      <c r="F470" s="22"/>
      <c r="G470" s="22"/>
      <c r="H470" s="22"/>
      <c r="I470" s="22"/>
      <c r="J470" s="22"/>
      <c r="K470" s="22"/>
      <c r="L470" s="22"/>
      <c r="M470" s="22"/>
    </row>
    <row r="471" spans="1:13" ht="15">
      <c r="A471" s="969"/>
      <c r="B471" s="971"/>
      <c r="C471" s="22"/>
      <c r="D471" s="22"/>
      <c r="E471" s="22"/>
      <c r="F471" s="22"/>
      <c r="G471" s="22"/>
      <c r="H471" s="22"/>
      <c r="I471" s="22"/>
      <c r="J471" s="22"/>
      <c r="K471" s="22"/>
      <c r="L471" s="22"/>
      <c r="M471" s="22"/>
    </row>
    <row r="472" spans="1:13" ht="15">
      <c r="A472" s="969"/>
      <c r="B472" s="971"/>
      <c r="C472" s="22"/>
      <c r="D472" s="22"/>
      <c r="E472" s="22"/>
      <c r="F472" s="22"/>
      <c r="G472" s="22"/>
      <c r="H472" s="22"/>
      <c r="I472" s="22"/>
      <c r="J472" s="22"/>
      <c r="K472" s="22"/>
      <c r="L472" s="22"/>
      <c r="M472" s="22"/>
    </row>
    <row r="473" spans="1:13" ht="15">
      <c r="A473" s="969"/>
      <c r="B473" s="971"/>
      <c r="C473" s="22"/>
      <c r="D473" s="22"/>
      <c r="E473" s="22"/>
      <c r="F473" s="22"/>
      <c r="G473" s="22"/>
      <c r="H473" s="22"/>
      <c r="I473" s="22"/>
      <c r="J473" s="22"/>
      <c r="K473" s="22"/>
      <c r="L473" s="22"/>
      <c r="M473" s="22"/>
    </row>
    <row r="474" spans="1:13" ht="15">
      <c r="A474" s="969"/>
      <c r="B474" s="971"/>
      <c r="C474" s="22"/>
      <c r="D474" s="22"/>
      <c r="E474" s="22"/>
      <c r="F474" s="22"/>
      <c r="G474" s="22"/>
      <c r="H474" s="22"/>
      <c r="I474" s="22"/>
      <c r="J474" s="22"/>
      <c r="K474" s="22"/>
      <c r="L474" s="22"/>
      <c r="M474" s="22"/>
    </row>
    <row r="475" spans="1:13" ht="15">
      <c r="A475" s="969"/>
      <c r="B475" s="971"/>
      <c r="C475" s="22"/>
      <c r="D475" s="22"/>
      <c r="E475" s="22"/>
      <c r="F475" s="22"/>
      <c r="G475" s="22"/>
      <c r="H475" s="22"/>
      <c r="I475" s="22"/>
      <c r="J475" s="22"/>
      <c r="K475" s="22"/>
      <c r="L475" s="22"/>
      <c r="M475" s="22"/>
    </row>
    <row r="476" spans="1:13" ht="15">
      <c r="A476" s="969"/>
      <c r="B476" s="971"/>
      <c r="C476" s="22"/>
      <c r="D476" s="22"/>
      <c r="E476" s="22"/>
      <c r="F476" s="22"/>
      <c r="G476" s="22"/>
      <c r="H476" s="22"/>
      <c r="I476" s="22"/>
      <c r="J476" s="22"/>
      <c r="K476" s="22"/>
      <c r="L476" s="22"/>
      <c r="M476" s="22"/>
    </row>
    <row r="477" spans="1:13" ht="15">
      <c r="A477" s="969"/>
      <c r="B477" s="971"/>
      <c r="C477" s="22"/>
      <c r="D477" s="22"/>
      <c r="E477" s="22"/>
      <c r="F477" s="22"/>
      <c r="G477" s="22"/>
      <c r="H477" s="22"/>
      <c r="I477" s="22"/>
      <c r="J477" s="22"/>
      <c r="K477" s="22"/>
      <c r="L477" s="22"/>
      <c r="M477" s="22"/>
    </row>
    <row r="478" spans="1:13" ht="15">
      <c r="A478" s="969"/>
      <c r="B478" s="971"/>
      <c r="C478" s="22"/>
      <c r="D478" s="22"/>
      <c r="E478" s="22"/>
      <c r="F478" s="22"/>
      <c r="G478" s="22"/>
      <c r="H478" s="22"/>
      <c r="I478" s="22"/>
      <c r="J478" s="22"/>
      <c r="K478" s="22"/>
      <c r="L478" s="22"/>
      <c r="M478" s="22"/>
    </row>
    <row r="479" spans="1:13" ht="15">
      <c r="A479" s="969"/>
      <c r="B479" s="971"/>
      <c r="C479" s="22"/>
      <c r="D479" s="22"/>
      <c r="E479" s="22"/>
      <c r="F479" s="22"/>
      <c r="G479" s="22"/>
      <c r="H479" s="22"/>
      <c r="I479" s="22"/>
      <c r="J479" s="22"/>
      <c r="K479" s="22"/>
      <c r="L479" s="22"/>
      <c r="M479" s="22"/>
    </row>
    <row r="480" spans="1:13" ht="15">
      <c r="A480" s="969"/>
      <c r="B480" s="971"/>
      <c r="C480" s="22"/>
      <c r="D480" s="22"/>
      <c r="E480" s="22"/>
      <c r="F480" s="22"/>
      <c r="G480" s="22"/>
      <c r="H480" s="22"/>
      <c r="I480" s="22"/>
      <c r="J480" s="22"/>
      <c r="K480" s="22"/>
      <c r="L480" s="22"/>
      <c r="M480" s="22"/>
    </row>
    <row r="481" spans="1:13" ht="15">
      <c r="A481" s="969"/>
      <c r="B481" s="971"/>
      <c r="C481" s="22"/>
      <c r="D481" s="22"/>
      <c r="E481" s="22"/>
      <c r="F481" s="22"/>
      <c r="G481" s="22"/>
      <c r="H481" s="22"/>
      <c r="I481" s="22"/>
      <c r="J481" s="22"/>
      <c r="K481" s="22"/>
      <c r="L481" s="22"/>
      <c r="M481" s="22"/>
    </row>
    <row r="482" spans="1:13" ht="15">
      <c r="A482" s="969"/>
      <c r="B482" s="971"/>
      <c r="C482" s="22"/>
      <c r="D482" s="22"/>
      <c r="E482" s="22"/>
      <c r="F482" s="22"/>
      <c r="G482" s="22"/>
      <c r="H482" s="22"/>
      <c r="I482" s="22"/>
      <c r="J482" s="22"/>
      <c r="K482" s="22"/>
      <c r="L482" s="22"/>
      <c r="M482" s="22"/>
    </row>
    <row r="483" spans="1:13" ht="15">
      <c r="A483" s="969"/>
      <c r="B483" s="971"/>
      <c r="C483" s="22"/>
      <c r="D483" s="22"/>
      <c r="E483" s="22"/>
      <c r="F483" s="22"/>
      <c r="G483" s="22"/>
      <c r="H483" s="22"/>
      <c r="I483" s="22"/>
      <c r="J483" s="22"/>
      <c r="K483" s="22"/>
      <c r="L483" s="22"/>
      <c r="M483" s="22"/>
    </row>
    <row r="484" spans="1:13" ht="15">
      <c r="A484" s="969"/>
      <c r="B484" s="971"/>
      <c r="C484" s="22"/>
      <c r="D484" s="22"/>
      <c r="E484" s="22"/>
      <c r="F484" s="22"/>
      <c r="G484" s="22"/>
      <c r="H484" s="22"/>
      <c r="I484" s="22"/>
      <c r="J484" s="22"/>
      <c r="K484" s="22"/>
      <c r="L484" s="22"/>
      <c r="M484" s="22"/>
    </row>
    <row r="485" spans="1:13" ht="15">
      <c r="A485" s="969"/>
      <c r="B485" s="971"/>
      <c r="C485" s="22"/>
      <c r="D485" s="22"/>
      <c r="E485" s="22"/>
      <c r="F485" s="22"/>
      <c r="G485" s="22"/>
      <c r="H485" s="22"/>
      <c r="I485" s="22"/>
      <c r="J485" s="22"/>
      <c r="K485" s="22"/>
      <c r="L485" s="22"/>
      <c r="M485" s="22"/>
    </row>
    <row r="486" spans="1:13" ht="15">
      <c r="A486" s="969"/>
      <c r="B486" s="971"/>
      <c r="C486" s="22"/>
      <c r="D486" s="22"/>
      <c r="E486" s="22"/>
      <c r="F486" s="22"/>
      <c r="G486" s="22"/>
      <c r="H486" s="22"/>
      <c r="I486" s="22"/>
      <c r="J486" s="22"/>
      <c r="K486" s="22"/>
      <c r="L486" s="22"/>
      <c r="M486" s="22"/>
    </row>
    <row r="487" spans="1:13" ht="15">
      <c r="A487" s="969"/>
      <c r="B487" s="971"/>
      <c r="C487" s="22"/>
      <c r="D487" s="22"/>
      <c r="E487" s="22"/>
      <c r="F487" s="22"/>
      <c r="G487" s="22"/>
      <c r="H487" s="22"/>
      <c r="I487" s="22"/>
      <c r="J487" s="22"/>
      <c r="K487" s="22"/>
      <c r="L487" s="22"/>
      <c r="M487" s="22"/>
    </row>
    <row r="488" spans="1:13" ht="15">
      <c r="A488" s="969"/>
      <c r="B488" s="971"/>
      <c r="C488" s="22"/>
      <c r="D488" s="22"/>
      <c r="E488" s="22"/>
      <c r="F488" s="22"/>
      <c r="G488" s="22"/>
      <c r="H488" s="22"/>
      <c r="I488" s="22"/>
      <c r="J488" s="22"/>
      <c r="K488" s="22"/>
      <c r="L488" s="22"/>
      <c r="M488" s="22"/>
    </row>
    <row r="489" spans="1:13" ht="15">
      <c r="A489" s="969"/>
      <c r="B489" s="971"/>
      <c r="C489" s="22"/>
      <c r="D489" s="22"/>
      <c r="E489" s="22"/>
      <c r="F489" s="22"/>
      <c r="G489" s="22"/>
      <c r="H489" s="22"/>
      <c r="I489" s="22"/>
      <c r="J489" s="22"/>
      <c r="K489" s="22"/>
      <c r="L489" s="22"/>
      <c r="M489" s="22"/>
    </row>
    <row r="490" spans="1:13" ht="15">
      <c r="A490" s="969"/>
      <c r="B490" s="971"/>
      <c r="C490" s="22"/>
      <c r="D490" s="22"/>
      <c r="E490" s="22"/>
      <c r="F490" s="22"/>
      <c r="G490" s="22"/>
      <c r="H490" s="22"/>
      <c r="I490" s="22"/>
      <c r="J490" s="22"/>
      <c r="K490" s="22"/>
      <c r="L490" s="22"/>
      <c r="M490" s="22"/>
    </row>
    <row r="491" spans="1:13" ht="15">
      <c r="A491" s="969"/>
      <c r="B491" s="971"/>
      <c r="C491" s="22"/>
      <c r="D491" s="22"/>
      <c r="E491" s="22"/>
      <c r="F491" s="22"/>
      <c r="G491" s="22"/>
      <c r="H491" s="22"/>
      <c r="I491" s="22"/>
      <c r="J491" s="22"/>
      <c r="K491" s="22"/>
      <c r="L491" s="22"/>
      <c r="M491" s="22"/>
    </row>
    <row r="492" spans="1:13" ht="15">
      <c r="A492" s="969"/>
      <c r="B492" s="971"/>
      <c r="C492" s="22"/>
      <c r="D492" s="22"/>
      <c r="E492" s="22"/>
      <c r="F492" s="22"/>
      <c r="G492" s="22"/>
      <c r="H492" s="22"/>
      <c r="I492" s="22"/>
      <c r="J492" s="22"/>
      <c r="K492" s="22"/>
      <c r="L492" s="22"/>
      <c r="M492" s="22"/>
    </row>
    <row r="493" spans="1:13" ht="15">
      <c r="A493" s="969"/>
      <c r="B493" s="971"/>
      <c r="C493" s="22"/>
      <c r="D493" s="22"/>
      <c r="E493" s="22"/>
      <c r="F493" s="22"/>
      <c r="G493" s="22"/>
      <c r="H493" s="22"/>
      <c r="I493" s="22"/>
      <c r="J493" s="22"/>
      <c r="K493" s="22"/>
      <c r="L493" s="22"/>
      <c r="M493" s="22"/>
    </row>
    <row r="494" spans="1:13" ht="15">
      <c r="A494" s="969"/>
      <c r="B494" s="971"/>
      <c r="C494" s="22"/>
      <c r="D494" s="22"/>
      <c r="E494" s="22"/>
      <c r="F494" s="22"/>
      <c r="G494" s="22"/>
      <c r="H494" s="22"/>
      <c r="I494" s="22"/>
      <c r="J494" s="22"/>
      <c r="K494" s="22"/>
      <c r="L494" s="22"/>
      <c r="M494" s="22"/>
    </row>
    <row r="495" spans="1:13" ht="15">
      <c r="A495" s="969"/>
      <c r="B495" s="971"/>
      <c r="C495" s="22"/>
      <c r="D495" s="22"/>
      <c r="E495" s="22"/>
      <c r="F495" s="22"/>
      <c r="G495" s="22"/>
      <c r="H495" s="22"/>
      <c r="I495" s="22"/>
      <c r="J495" s="22"/>
      <c r="K495" s="22"/>
      <c r="L495" s="22"/>
      <c r="M495" s="22"/>
    </row>
    <row r="496" spans="1:13" ht="15">
      <c r="A496" s="969"/>
      <c r="B496" s="971"/>
      <c r="C496" s="22"/>
      <c r="D496" s="22"/>
      <c r="E496" s="22"/>
      <c r="F496" s="22"/>
      <c r="G496" s="22"/>
      <c r="H496" s="22"/>
      <c r="I496" s="22"/>
      <c r="J496" s="22"/>
      <c r="K496" s="22"/>
      <c r="L496" s="22"/>
      <c r="M496" s="22"/>
    </row>
    <row r="497" spans="1:13" ht="15">
      <c r="A497" s="969"/>
      <c r="B497" s="971"/>
      <c r="C497" s="22"/>
      <c r="D497" s="22"/>
      <c r="E497" s="22"/>
      <c r="F497" s="22"/>
      <c r="G497" s="22"/>
      <c r="H497" s="22"/>
      <c r="I497" s="22"/>
      <c r="J497" s="22"/>
      <c r="K497" s="22"/>
      <c r="L497" s="22"/>
      <c r="M497" s="22"/>
    </row>
    <row r="498" spans="1:13" ht="15">
      <c r="A498" s="969"/>
      <c r="B498" s="971"/>
      <c r="C498" s="22"/>
      <c r="D498" s="22"/>
      <c r="E498" s="22"/>
      <c r="F498" s="22"/>
      <c r="G498" s="22"/>
      <c r="H498" s="22"/>
      <c r="I498" s="22"/>
      <c r="J498" s="22"/>
      <c r="K498" s="22"/>
      <c r="L498" s="22"/>
      <c r="M498" s="22"/>
    </row>
    <row r="499" spans="1:13" ht="15">
      <c r="A499" s="969"/>
      <c r="B499" s="971"/>
      <c r="C499" s="22"/>
      <c r="D499" s="22"/>
      <c r="E499" s="22"/>
      <c r="F499" s="22"/>
      <c r="G499" s="22"/>
      <c r="H499" s="22"/>
      <c r="I499" s="22"/>
      <c r="J499" s="22"/>
      <c r="K499" s="22"/>
      <c r="L499" s="22"/>
      <c r="M499" s="22"/>
    </row>
    <row r="500" spans="1:13" ht="15">
      <c r="A500" s="969"/>
      <c r="B500" s="971"/>
      <c r="C500" s="22"/>
      <c r="D500" s="22"/>
      <c r="E500" s="22"/>
      <c r="F500" s="22"/>
      <c r="G500" s="22"/>
      <c r="H500" s="22"/>
      <c r="I500" s="22"/>
      <c r="J500" s="22"/>
      <c r="K500" s="22"/>
      <c r="L500" s="22"/>
      <c r="M500" s="22"/>
    </row>
    <row r="501" spans="1:13" ht="15">
      <c r="A501" s="969"/>
      <c r="B501" s="971"/>
      <c r="C501" s="22"/>
      <c r="D501" s="22"/>
      <c r="E501" s="22"/>
      <c r="F501" s="22"/>
      <c r="G501" s="22"/>
      <c r="H501" s="22"/>
      <c r="I501" s="22"/>
      <c r="J501" s="22"/>
      <c r="K501" s="22"/>
      <c r="L501" s="22"/>
      <c r="M501" s="22"/>
    </row>
    <row r="502" spans="1:13" ht="15">
      <c r="A502" s="969"/>
      <c r="B502" s="971"/>
      <c r="C502" s="22"/>
      <c r="D502" s="22"/>
      <c r="E502" s="22"/>
      <c r="F502" s="22"/>
      <c r="G502" s="22"/>
      <c r="H502" s="22"/>
      <c r="I502" s="22"/>
      <c r="J502" s="22"/>
      <c r="K502" s="22"/>
      <c r="L502" s="22"/>
      <c r="M502" s="22"/>
    </row>
    <row r="503" spans="1:13" ht="15">
      <c r="A503" s="969"/>
      <c r="B503" s="971"/>
      <c r="C503" s="22"/>
      <c r="D503" s="22"/>
      <c r="E503" s="22"/>
      <c r="F503" s="22"/>
      <c r="G503" s="22"/>
      <c r="H503" s="22"/>
      <c r="I503" s="22"/>
      <c r="J503" s="22"/>
      <c r="K503" s="22"/>
      <c r="L503" s="22"/>
      <c r="M503" s="22"/>
    </row>
    <row r="504" spans="1:13" ht="15">
      <c r="A504" s="969"/>
      <c r="B504" s="971"/>
      <c r="C504" s="22"/>
      <c r="D504" s="22"/>
      <c r="E504" s="22"/>
      <c r="F504" s="22"/>
      <c r="G504" s="22"/>
      <c r="H504" s="22"/>
      <c r="I504" s="22"/>
      <c r="J504" s="22"/>
      <c r="K504" s="22"/>
      <c r="L504" s="22"/>
      <c r="M504" s="22"/>
    </row>
    <row r="505" spans="1:13" ht="15">
      <c r="A505" s="969"/>
      <c r="B505" s="971"/>
      <c r="C505" s="22"/>
      <c r="D505" s="22"/>
      <c r="E505" s="22"/>
      <c r="F505" s="22"/>
      <c r="G505" s="22"/>
      <c r="H505" s="22"/>
      <c r="I505" s="22"/>
      <c r="J505" s="22"/>
      <c r="K505" s="22"/>
      <c r="L505" s="22"/>
      <c r="M505" s="22"/>
    </row>
    <row r="506" spans="1:13" ht="15">
      <c r="A506" s="969"/>
      <c r="B506" s="971"/>
      <c r="C506" s="22"/>
      <c r="D506" s="22"/>
      <c r="E506" s="22"/>
      <c r="F506" s="22"/>
      <c r="G506" s="22"/>
      <c r="H506" s="22"/>
      <c r="I506" s="22"/>
      <c r="J506" s="22"/>
      <c r="K506" s="22"/>
      <c r="L506" s="22"/>
      <c r="M506" s="22"/>
    </row>
    <row r="507" spans="1:13" ht="15">
      <c r="A507" s="969"/>
      <c r="B507" s="971"/>
      <c r="C507" s="22"/>
      <c r="D507" s="22"/>
      <c r="E507" s="22"/>
      <c r="F507" s="22"/>
      <c r="G507" s="22"/>
      <c r="H507" s="22"/>
      <c r="I507" s="22"/>
      <c r="J507" s="22"/>
      <c r="K507" s="22"/>
      <c r="L507" s="22"/>
      <c r="M507" s="22"/>
    </row>
    <row r="508" spans="1:13" ht="15">
      <c r="A508" s="969"/>
      <c r="B508" s="971"/>
      <c r="C508" s="22"/>
      <c r="D508" s="22"/>
      <c r="E508" s="22"/>
      <c r="F508" s="22"/>
      <c r="G508" s="22"/>
      <c r="H508" s="22"/>
      <c r="I508" s="22"/>
      <c r="J508" s="22"/>
      <c r="K508" s="22"/>
      <c r="L508" s="22"/>
      <c r="M508" s="22"/>
    </row>
    <row r="509" spans="1:13" ht="15">
      <c r="A509" s="969"/>
      <c r="B509" s="971"/>
      <c r="C509" s="22"/>
      <c r="D509" s="22"/>
      <c r="E509" s="22"/>
      <c r="F509" s="22"/>
      <c r="G509" s="22"/>
      <c r="H509" s="22"/>
      <c r="I509" s="22"/>
      <c r="J509" s="22"/>
      <c r="K509" s="22"/>
      <c r="L509" s="22"/>
      <c r="M509" s="22"/>
    </row>
    <row r="510" spans="1:13" ht="15">
      <c r="A510" s="969"/>
      <c r="B510" s="971"/>
      <c r="C510" s="22"/>
      <c r="D510" s="22"/>
      <c r="E510" s="22"/>
      <c r="F510" s="22"/>
      <c r="G510" s="22"/>
      <c r="H510" s="22"/>
      <c r="I510" s="22"/>
      <c r="J510" s="22"/>
      <c r="K510" s="22"/>
      <c r="L510" s="22"/>
      <c r="M510" s="22"/>
    </row>
    <row r="511" spans="1:13" ht="15">
      <c r="A511" s="969"/>
      <c r="B511" s="971"/>
      <c r="C511" s="22"/>
      <c r="D511" s="22"/>
      <c r="E511" s="22"/>
      <c r="F511" s="22"/>
      <c r="G511" s="22"/>
      <c r="H511" s="22"/>
      <c r="I511" s="22"/>
      <c r="J511" s="22"/>
      <c r="K511" s="22"/>
      <c r="L511" s="22"/>
      <c r="M511" s="22"/>
    </row>
    <row r="512" spans="1:13" ht="15">
      <c r="A512" s="969"/>
      <c r="B512" s="971"/>
      <c r="C512" s="22"/>
      <c r="D512" s="22"/>
      <c r="E512" s="22"/>
      <c r="F512" s="22"/>
      <c r="G512" s="22"/>
      <c r="H512" s="22"/>
      <c r="I512" s="22"/>
      <c r="J512" s="22"/>
      <c r="K512" s="22"/>
      <c r="L512" s="22"/>
      <c r="M512" s="22"/>
    </row>
    <row r="513" spans="1:13" ht="15">
      <c r="A513" s="969"/>
      <c r="B513" s="971"/>
      <c r="C513" s="22"/>
      <c r="D513" s="22"/>
      <c r="E513" s="22"/>
      <c r="F513" s="22"/>
      <c r="G513" s="22"/>
      <c r="H513" s="22"/>
      <c r="I513" s="22"/>
      <c r="J513" s="22"/>
      <c r="K513" s="22"/>
      <c r="L513" s="22"/>
      <c r="M513" s="22"/>
    </row>
    <row r="514" spans="1:13" ht="15">
      <c r="A514" s="969"/>
      <c r="B514" s="971"/>
      <c r="C514" s="22"/>
      <c r="D514" s="22"/>
      <c r="E514" s="22"/>
      <c r="F514" s="22"/>
      <c r="G514" s="22"/>
      <c r="H514" s="22"/>
      <c r="I514" s="22"/>
      <c r="J514" s="22"/>
      <c r="K514" s="22"/>
      <c r="L514" s="22"/>
      <c r="M514" s="22"/>
    </row>
    <row r="515" spans="1:13" ht="15">
      <c r="A515" s="969"/>
      <c r="B515" s="971"/>
      <c r="C515" s="22"/>
      <c r="D515" s="22"/>
      <c r="E515" s="22"/>
      <c r="F515" s="22"/>
      <c r="G515" s="22"/>
      <c r="H515" s="22"/>
      <c r="I515" s="22"/>
      <c r="J515" s="22"/>
      <c r="K515" s="22"/>
      <c r="L515" s="22"/>
      <c r="M515" s="22"/>
    </row>
    <row r="516" spans="1:13" ht="15">
      <c r="A516" s="969"/>
      <c r="B516" s="971"/>
      <c r="C516" s="22"/>
      <c r="D516" s="22"/>
      <c r="E516" s="22"/>
      <c r="F516" s="22"/>
      <c r="G516" s="22"/>
      <c r="H516" s="22"/>
      <c r="I516" s="22"/>
      <c r="J516" s="22"/>
      <c r="K516" s="22"/>
      <c r="L516" s="22"/>
      <c r="M516" s="22"/>
    </row>
    <row r="517" spans="1:13" ht="15">
      <c r="A517" s="969"/>
      <c r="B517" s="971"/>
      <c r="C517" s="22"/>
      <c r="D517" s="22"/>
      <c r="E517" s="22"/>
      <c r="F517" s="22"/>
      <c r="G517" s="22"/>
      <c r="H517" s="22"/>
      <c r="I517" s="22"/>
      <c r="J517" s="22"/>
      <c r="K517" s="22"/>
      <c r="L517" s="22"/>
      <c r="M517" s="22"/>
    </row>
    <row r="518" spans="1:13" ht="15">
      <c r="A518" s="969"/>
      <c r="B518" s="971"/>
      <c r="C518" s="22"/>
      <c r="D518" s="22"/>
      <c r="E518" s="22"/>
      <c r="F518" s="22"/>
      <c r="G518" s="22"/>
      <c r="H518" s="22"/>
      <c r="I518" s="22"/>
      <c r="J518" s="22"/>
      <c r="K518" s="22"/>
      <c r="L518" s="22"/>
      <c r="M518" s="22"/>
    </row>
    <row r="519" spans="1:13" ht="15">
      <c r="A519" s="969"/>
      <c r="B519" s="971"/>
      <c r="C519" s="22"/>
      <c r="D519" s="22"/>
      <c r="E519" s="22"/>
      <c r="F519" s="22"/>
      <c r="G519" s="22"/>
      <c r="H519" s="22"/>
      <c r="I519" s="22"/>
      <c r="J519" s="22"/>
      <c r="K519" s="22"/>
      <c r="L519" s="22"/>
      <c r="M519" s="22"/>
    </row>
    <row r="520" spans="1:13" ht="15">
      <c r="A520" s="969"/>
      <c r="B520" s="971"/>
      <c r="C520" s="22"/>
      <c r="D520" s="22"/>
      <c r="E520" s="22"/>
      <c r="F520" s="22"/>
      <c r="G520" s="22"/>
      <c r="H520" s="22"/>
      <c r="I520" s="22"/>
      <c r="J520" s="22"/>
      <c r="K520" s="22"/>
      <c r="L520" s="22"/>
      <c r="M520" s="22"/>
    </row>
    <row r="521" spans="1:13" ht="15">
      <c r="A521" s="969"/>
      <c r="B521" s="971"/>
      <c r="C521" s="22"/>
      <c r="D521" s="22"/>
      <c r="E521" s="22"/>
      <c r="F521" s="22"/>
      <c r="G521" s="22"/>
      <c r="H521" s="22"/>
      <c r="I521" s="22"/>
      <c r="J521" s="22"/>
      <c r="K521" s="22"/>
      <c r="L521" s="22"/>
      <c r="M521" s="22"/>
    </row>
    <row r="522" spans="1:13" ht="15">
      <c r="A522" s="969"/>
      <c r="B522" s="971"/>
      <c r="C522" s="22"/>
      <c r="D522" s="22"/>
      <c r="E522" s="22"/>
      <c r="F522" s="22"/>
      <c r="G522" s="22"/>
      <c r="H522" s="22"/>
      <c r="I522" s="22"/>
      <c r="J522" s="22"/>
      <c r="K522" s="22"/>
      <c r="L522" s="22"/>
      <c r="M522" s="22"/>
    </row>
    <row r="523" spans="1:13" ht="15">
      <c r="A523" s="969"/>
      <c r="B523" s="971"/>
      <c r="C523" s="22"/>
      <c r="D523" s="22"/>
      <c r="E523" s="22"/>
      <c r="F523" s="22"/>
      <c r="G523" s="22"/>
      <c r="H523" s="22"/>
      <c r="I523" s="22"/>
      <c r="J523" s="22"/>
      <c r="K523" s="22"/>
      <c r="L523" s="22"/>
      <c r="M523" s="22"/>
    </row>
    <row r="524" spans="1:13" ht="15">
      <c r="A524" s="969"/>
      <c r="B524" s="971"/>
      <c r="C524" s="22"/>
      <c r="D524" s="22"/>
      <c r="E524" s="22"/>
      <c r="F524" s="22"/>
      <c r="G524" s="22"/>
      <c r="H524" s="22"/>
      <c r="I524" s="22"/>
      <c r="J524" s="22"/>
      <c r="K524" s="22"/>
      <c r="L524" s="22"/>
      <c r="M524" s="22"/>
    </row>
    <row r="525" spans="1:13" ht="15">
      <c r="A525" s="969"/>
      <c r="B525" s="971"/>
      <c r="C525" s="22"/>
      <c r="D525" s="22"/>
      <c r="E525" s="22"/>
      <c r="F525" s="22"/>
      <c r="G525" s="22"/>
      <c r="H525" s="22"/>
      <c r="I525" s="22"/>
      <c r="J525" s="22"/>
      <c r="K525" s="22"/>
      <c r="L525" s="22"/>
      <c r="M525" s="22"/>
    </row>
    <row r="526" spans="1:13" ht="15">
      <c r="A526" s="969"/>
      <c r="B526" s="971"/>
      <c r="C526" s="22"/>
      <c r="D526" s="22"/>
      <c r="E526" s="22"/>
      <c r="F526" s="22"/>
      <c r="G526" s="22"/>
      <c r="H526" s="22"/>
      <c r="I526" s="22"/>
      <c r="J526" s="22"/>
      <c r="K526" s="22"/>
      <c r="L526" s="22"/>
      <c r="M526" s="22"/>
    </row>
    <row r="527" spans="1:13" ht="15">
      <c r="A527" s="969"/>
      <c r="B527" s="971"/>
      <c r="C527" s="22"/>
      <c r="D527" s="22"/>
      <c r="E527" s="22"/>
      <c r="F527" s="22"/>
      <c r="G527" s="22"/>
      <c r="H527" s="22"/>
      <c r="I527" s="22"/>
      <c r="J527" s="22"/>
      <c r="K527" s="22"/>
      <c r="L527" s="22"/>
      <c r="M527" s="22"/>
    </row>
    <row r="528" spans="1:13" ht="15">
      <c r="A528" s="969"/>
      <c r="B528" s="971"/>
      <c r="C528" s="22"/>
      <c r="D528" s="22"/>
      <c r="E528" s="22"/>
      <c r="F528" s="22"/>
      <c r="G528" s="22"/>
      <c r="H528" s="22"/>
      <c r="I528" s="22"/>
      <c r="J528" s="22"/>
      <c r="K528" s="22"/>
      <c r="L528" s="22"/>
      <c r="M528" s="22"/>
    </row>
    <row r="529" spans="1:13" ht="15">
      <c r="A529" s="969"/>
      <c r="B529" s="971"/>
      <c r="C529" s="22"/>
      <c r="D529" s="22"/>
      <c r="E529" s="22"/>
      <c r="F529" s="22"/>
      <c r="G529" s="22"/>
      <c r="H529" s="22"/>
      <c r="I529" s="22"/>
      <c r="J529" s="22"/>
      <c r="K529" s="22"/>
      <c r="L529" s="22"/>
      <c r="M529" s="22"/>
    </row>
    <row r="530" spans="1:13" ht="15">
      <c r="A530" s="969"/>
      <c r="B530" s="971"/>
      <c r="C530" s="22"/>
      <c r="D530" s="22"/>
      <c r="E530" s="22"/>
      <c r="F530" s="22"/>
      <c r="G530" s="22"/>
      <c r="H530" s="22"/>
      <c r="I530" s="22"/>
      <c r="J530" s="22"/>
      <c r="K530" s="22"/>
      <c r="L530" s="22"/>
      <c r="M530" s="22"/>
    </row>
    <row r="531" spans="1:13" ht="15">
      <c r="A531" s="969"/>
      <c r="B531" s="971"/>
      <c r="C531" s="22"/>
      <c r="D531" s="22"/>
      <c r="E531" s="22"/>
      <c r="F531" s="22"/>
      <c r="G531" s="22"/>
      <c r="H531" s="22"/>
      <c r="I531" s="22"/>
      <c r="J531" s="22"/>
      <c r="K531" s="22"/>
      <c r="L531" s="22"/>
      <c r="M531" s="22"/>
    </row>
    <row r="532" spans="1:13" ht="15">
      <c r="A532" s="969"/>
      <c r="B532" s="971"/>
      <c r="C532" s="22"/>
      <c r="D532" s="22"/>
      <c r="E532" s="22"/>
      <c r="F532" s="22"/>
      <c r="G532" s="22"/>
      <c r="H532" s="22"/>
      <c r="I532" s="22"/>
      <c r="J532" s="22"/>
      <c r="K532" s="22"/>
      <c r="L532" s="22"/>
      <c r="M532" s="22"/>
    </row>
    <row r="533" spans="1:13" ht="15">
      <c r="A533" s="969"/>
      <c r="B533" s="971"/>
      <c r="C533" s="22"/>
      <c r="D533" s="22"/>
      <c r="E533" s="22"/>
      <c r="F533" s="22"/>
      <c r="G533" s="22"/>
      <c r="H533" s="22"/>
      <c r="I533" s="22"/>
      <c r="J533" s="22"/>
      <c r="K533" s="22"/>
      <c r="L533" s="22"/>
      <c r="M533" s="22"/>
    </row>
    <row r="534" spans="1:13" ht="15">
      <c r="A534" s="969"/>
      <c r="B534" s="971"/>
      <c r="C534" s="22"/>
      <c r="D534" s="22"/>
      <c r="E534" s="22"/>
      <c r="F534" s="22"/>
      <c r="G534" s="22"/>
      <c r="H534" s="22"/>
      <c r="I534" s="22"/>
      <c r="J534" s="22"/>
      <c r="K534" s="22"/>
      <c r="L534" s="22"/>
      <c r="M534" s="22"/>
    </row>
    <row r="535" spans="1:13" ht="15">
      <c r="A535" s="969"/>
      <c r="B535" s="971"/>
      <c r="C535" s="22"/>
      <c r="D535" s="22"/>
      <c r="E535" s="22"/>
      <c r="F535" s="22"/>
      <c r="G535" s="22"/>
      <c r="H535" s="22"/>
      <c r="I535" s="22"/>
      <c r="J535" s="22"/>
      <c r="K535" s="22"/>
      <c r="L535" s="22"/>
      <c r="M535" s="22"/>
    </row>
    <row r="536" spans="1:13" ht="15">
      <c r="A536" s="969"/>
      <c r="B536" s="971"/>
      <c r="C536" s="22"/>
      <c r="D536" s="22"/>
      <c r="E536" s="22"/>
      <c r="F536" s="22"/>
      <c r="G536" s="22"/>
      <c r="H536" s="22"/>
      <c r="I536" s="22"/>
      <c r="J536" s="22"/>
      <c r="K536" s="22"/>
      <c r="L536" s="22"/>
      <c r="M536" s="22"/>
    </row>
    <row r="537" spans="1:13" ht="15">
      <c r="A537" s="969"/>
      <c r="B537" s="971"/>
      <c r="C537" s="22"/>
      <c r="D537" s="22"/>
      <c r="E537" s="22"/>
      <c r="F537" s="22"/>
      <c r="G537" s="22"/>
      <c r="H537" s="22"/>
      <c r="I537" s="22"/>
      <c r="J537" s="22"/>
      <c r="K537" s="22"/>
      <c r="L537" s="22"/>
      <c r="M537" s="22"/>
    </row>
    <row r="538" spans="1:13" ht="15">
      <c r="A538" s="969"/>
      <c r="B538" s="971"/>
      <c r="C538" s="22"/>
      <c r="D538" s="22"/>
      <c r="E538" s="22"/>
      <c r="F538" s="22"/>
      <c r="G538" s="22"/>
      <c r="H538" s="22"/>
      <c r="I538" s="22"/>
      <c r="J538" s="22"/>
      <c r="K538" s="22"/>
      <c r="L538" s="22"/>
      <c r="M538" s="22"/>
    </row>
    <row r="539" spans="1:13" ht="15">
      <c r="A539" s="969"/>
      <c r="B539" s="971"/>
      <c r="C539" s="22"/>
      <c r="D539" s="22"/>
      <c r="E539" s="22"/>
      <c r="F539" s="22"/>
      <c r="G539" s="22"/>
      <c r="H539" s="22"/>
      <c r="I539" s="22"/>
      <c r="J539" s="22"/>
      <c r="K539" s="22"/>
      <c r="L539" s="22"/>
      <c r="M539" s="22"/>
    </row>
    <row r="540" spans="1:13" ht="15">
      <c r="A540" s="969"/>
      <c r="B540" s="971"/>
      <c r="C540" s="22"/>
      <c r="D540" s="22"/>
      <c r="E540" s="22"/>
      <c r="F540" s="22"/>
      <c r="G540" s="22"/>
      <c r="H540" s="22"/>
      <c r="I540" s="22"/>
      <c r="J540" s="22"/>
      <c r="K540" s="22"/>
      <c r="L540" s="22"/>
      <c r="M540" s="22"/>
    </row>
    <row r="541" spans="1:13" ht="15">
      <c r="A541" s="969"/>
      <c r="B541" s="971"/>
      <c r="C541" s="22"/>
      <c r="D541" s="22"/>
      <c r="E541" s="22"/>
      <c r="F541" s="22"/>
      <c r="G541" s="22"/>
      <c r="H541" s="22"/>
      <c r="I541" s="22"/>
      <c r="J541" s="22"/>
      <c r="K541" s="22"/>
      <c r="L541" s="22"/>
      <c r="M541" s="22"/>
    </row>
    <row r="542" spans="1:13" ht="15">
      <c r="A542" s="969"/>
      <c r="B542" s="971"/>
      <c r="C542" s="22"/>
      <c r="D542" s="22"/>
      <c r="E542" s="22"/>
      <c r="F542" s="22"/>
      <c r="G542" s="22"/>
      <c r="H542" s="22"/>
      <c r="I542" s="22"/>
      <c r="J542" s="22"/>
      <c r="K542" s="22"/>
      <c r="L542" s="22"/>
      <c r="M542" s="22"/>
    </row>
    <row r="543" spans="1:13" ht="15">
      <c r="A543" s="969"/>
      <c r="B543" s="971"/>
      <c r="C543" s="22"/>
      <c r="D543" s="22"/>
      <c r="E543" s="22"/>
      <c r="F543" s="22"/>
      <c r="G543" s="22"/>
      <c r="H543" s="22"/>
      <c r="I543" s="22"/>
      <c r="J543" s="22"/>
      <c r="K543" s="22"/>
      <c r="L543" s="22"/>
      <c r="M543" s="22"/>
    </row>
    <row r="544" spans="1:13" ht="15">
      <c r="A544" s="969"/>
      <c r="B544" s="971"/>
      <c r="C544" s="22"/>
      <c r="D544" s="22"/>
      <c r="E544" s="22"/>
      <c r="F544" s="22"/>
      <c r="G544" s="22"/>
      <c r="H544" s="22"/>
      <c r="I544" s="22"/>
      <c r="J544" s="22"/>
      <c r="K544" s="22"/>
      <c r="L544" s="22"/>
      <c r="M544" s="22"/>
    </row>
    <row r="545" spans="1:13" ht="15">
      <c r="A545" s="969"/>
      <c r="B545" s="971"/>
      <c r="C545" s="22"/>
      <c r="D545" s="22"/>
      <c r="E545" s="22"/>
      <c r="F545" s="22"/>
      <c r="G545" s="22"/>
      <c r="H545" s="22"/>
      <c r="I545" s="22"/>
      <c r="J545" s="22"/>
      <c r="K545" s="22"/>
      <c r="L545" s="22"/>
      <c r="M545" s="22"/>
    </row>
    <row r="546" spans="1:13" ht="15">
      <c r="A546" s="969"/>
      <c r="B546" s="971"/>
      <c r="C546" s="22"/>
      <c r="D546" s="22"/>
      <c r="E546" s="22"/>
      <c r="F546" s="22"/>
      <c r="G546" s="22"/>
      <c r="H546" s="22"/>
      <c r="I546" s="22"/>
      <c r="J546" s="22"/>
      <c r="K546" s="22"/>
      <c r="L546" s="22"/>
      <c r="M546" s="22"/>
    </row>
    <row r="547" spans="1:13" ht="15">
      <c r="A547" s="969"/>
      <c r="B547" s="971"/>
      <c r="C547" s="22"/>
      <c r="D547" s="22"/>
      <c r="E547" s="22"/>
      <c r="F547" s="22"/>
      <c r="G547" s="22"/>
      <c r="H547" s="22"/>
      <c r="I547" s="22"/>
      <c r="J547" s="22"/>
      <c r="K547" s="22"/>
      <c r="L547" s="22"/>
      <c r="M547" s="22"/>
    </row>
    <row r="548" spans="1:13" ht="15">
      <c r="A548" s="969"/>
      <c r="B548" s="971"/>
      <c r="C548" s="22"/>
      <c r="D548" s="22"/>
      <c r="E548" s="22"/>
      <c r="F548" s="22"/>
      <c r="G548" s="22"/>
      <c r="H548" s="22"/>
      <c r="I548" s="22"/>
      <c r="J548" s="22"/>
      <c r="K548" s="22"/>
      <c r="L548" s="22"/>
      <c r="M548" s="22"/>
    </row>
    <row r="549" spans="1:13" ht="15">
      <c r="A549" s="969"/>
      <c r="B549" s="971"/>
      <c r="C549" s="22"/>
      <c r="D549" s="22"/>
      <c r="E549" s="22"/>
      <c r="F549" s="22"/>
      <c r="G549" s="22"/>
      <c r="H549" s="22"/>
      <c r="I549" s="22"/>
      <c r="J549" s="22"/>
      <c r="K549" s="22"/>
      <c r="L549" s="22"/>
      <c r="M549" s="22"/>
    </row>
    <row r="550" spans="1:13" ht="15">
      <c r="A550" s="969"/>
      <c r="B550" s="971"/>
      <c r="C550" s="22"/>
      <c r="D550" s="22"/>
      <c r="E550" s="22"/>
      <c r="F550" s="22"/>
      <c r="G550" s="22"/>
      <c r="H550" s="22"/>
      <c r="I550" s="22"/>
      <c r="J550" s="22"/>
      <c r="K550" s="22"/>
      <c r="L550" s="22"/>
      <c r="M550" s="22"/>
    </row>
    <row r="551" spans="1:13" ht="15">
      <c r="A551" s="969"/>
      <c r="B551" s="971"/>
      <c r="C551" s="22"/>
      <c r="D551" s="22"/>
      <c r="E551" s="22"/>
      <c r="F551" s="22"/>
      <c r="G551" s="22"/>
      <c r="H551" s="22"/>
      <c r="I551" s="22"/>
      <c r="J551" s="22"/>
      <c r="K551" s="22"/>
      <c r="L551" s="22"/>
      <c r="M551" s="22"/>
    </row>
    <row r="552" spans="1:13" ht="15">
      <c r="A552" s="969"/>
      <c r="B552" s="971"/>
      <c r="C552" s="22"/>
      <c r="D552" s="22"/>
      <c r="E552" s="22"/>
      <c r="F552" s="22"/>
      <c r="G552" s="22"/>
      <c r="H552" s="22"/>
      <c r="I552" s="22"/>
      <c r="J552" s="22"/>
      <c r="K552" s="22"/>
      <c r="L552" s="22"/>
      <c r="M552" s="22"/>
    </row>
    <row r="553" spans="1:13" ht="15">
      <c r="A553" s="969"/>
      <c r="B553" s="971"/>
      <c r="C553" s="22"/>
      <c r="D553" s="22"/>
      <c r="E553" s="22"/>
      <c r="F553" s="22"/>
      <c r="G553" s="22"/>
      <c r="H553" s="22"/>
      <c r="I553" s="22"/>
      <c r="J553" s="22"/>
      <c r="K553" s="22"/>
      <c r="L553" s="22"/>
      <c r="M553" s="22"/>
    </row>
    <row r="554" spans="1:13" ht="15">
      <c r="A554" s="969"/>
      <c r="B554" s="971"/>
      <c r="C554" s="22"/>
      <c r="D554" s="22"/>
      <c r="E554" s="22"/>
      <c r="F554" s="22"/>
      <c r="G554" s="22"/>
      <c r="H554" s="22"/>
      <c r="I554" s="22"/>
      <c r="J554" s="22"/>
      <c r="K554" s="22"/>
      <c r="L554" s="22"/>
      <c r="M554" s="22"/>
    </row>
    <row r="555" spans="1:13" ht="15">
      <c r="A555" s="969"/>
      <c r="B555" s="971"/>
      <c r="C555" s="22"/>
      <c r="D555" s="22"/>
      <c r="E555" s="22"/>
      <c r="F555" s="22"/>
      <c r="G555" s="22"/>
      <c r="H555" s="22"/>
      <c r="I555" s="22"/>
      <c r="J555" s="22"/>
      <c r="K555" s="22"/>
      <c r="L555" s="22"/>
      <c r="M555" s="22"/>
    </row>
    <row r="556" spans="1:13" ht="15">
      <c r="A556" s="969"/>
      <c r="B556" s="971"/>
      <c r="C556" s="22"/>
      <c r="D556" s="22"/>
      <c r="E556" s="22"/>
      <c r="F556" s="22"/>
      <c r="G556" s="22"/>
      <c r="H556" s="22"/>
      <c r="I556" s="22"/>
      <c r="J556" s="22"/>
      <c r="K556" s="22"/>
      <c r="L556" s="22"/>
      <c r="M556" s="22"/>
    </row>
    <row r="557" spans="1:13" ht="15">
      <c r="A557" s="969"/>
      <c r="B557" s="971"/>
      <c r="C557" s="22"/>
      <c r="D557" s="22"/>
      <c r="E557" s="22"/>
      <c r="F557" s="22"/>
      <c r="G557" s="22"/>
      <c r="H557" s="22"/>
      <c r="I557" s="22"/>
      <c r="J557" s="22"/>
      <c r="K557" s="22"/>
      <c r="L557" s="22"/>
      <c r="M557" s="22"/>
    </row>
    <row r="558" spans="1:13" ht="15">
      <c r="A558" s="969"/>
      <c r="B558" s="971"/>
      <c r="C558" s="22"/>
      <c r="D558" s="22"/>
      <c r="E558" s="22"/>
      <c r="F558" s="22"/>
      <c r="G558" s="22"/>
      <c r="H558" s="22"/>
      <c r="I558" s="22"/>
      <c r="J558" s="22"/>
      <c r="K558" s="22"/>
      <c r="L558" s="22"/>
      <c r="M558" s="22"/>
    </row>
    <row r="559" spans="1:13" ht="15">
      <c r="A559" s="969"/>
      <c r="B559" s="971"/>
      <c r="C559" s="22"/>
      <c r="D559" s="22"/>
      <c r="E559" s="22"/>
      <c r="F559" s="22"/>
      <c r="G559" s="22"/>
      <c r="H559" s="22"/>
      <c r="I559" s="22"/>
      <c r="J559" s="22"/>
      <c r="K559" s="22"/>
      <c r="L559" s="22"/>
      <c r="M559" s="22"/>
    </row>
    <row r="560" spans="1:13" ht="15">
      <c r="A560" s="969"/>
      <c r="B560" s="971"/>
      <c r="C560" s="22"/>
      <c r="D560" s="22"/>
      <c r="E560" s="22"/>
      <c r="F560" s="22"/>
      <c r="G560" s="22"/>
      <c r="H560" s="22"/>
      <c r="I560" s="22"/>
      <c r="J560" s="22"/>
      <c r="K560" s="22"/>
      <c r="L560" s="22"/>
      <c r="M560" s="22"/>
    </row>
    <row r="561" spans="1:13" ht="15">
      <c r="A561" s="969"/>
      <c r="B561" s="971"/>
      <c r="C561" s="22"/>
      <c r="D561" s="22"/>
      <c r="E561" s="22"/>
      <c r="F561" s="22"/>
      <c r="G561" s="22"/>
      <c r="H561" s="22"/>
      <c r="I561" s="22"/>
      <c r="J561" s="22"/>
      <c r="K561" s="22"/>
      <c r="L561" s="22"/>
      <c r="M561" s="22"/>
    </row>
    <row r="562" spans="1:13" ht="15">
      <c r="A562" s="969"/>
      <c r="B562" s="971"/>
      <c r="C562" s="22"/>
      <c r="D562" s="22"/>
      <c r="E562" s="22"/>
      <c r="F562" s="22"/>
      <c r="G562" s="22"/>
      <c r="H562" s="22"/>
      <c r="I562" s="22"/>
      <c r="J562" s="22"/>
      <c r="K562" s="22"/>
      <c r="L562" s="22"/>
      <c r="M562" s="22"/>
    </row>
    <row r="563" spans="1:13" ht="15">
      <c r="A563" s="969"/>
      <c r="B563" s="971"/>
      <c r="C563" s="22"/>
      <c r="D563" s="22"/>
      <c r="E563" s="22"/>
      <c r="F563" s="22"/>
      <c r="G563" s="22"/>
      <c r="H563" s="22"/>
      <c r="I563" s="22"/>
      <c r="J563" s="22"/>
      <c r="K563" s="22"/>
      <c r="L563" s="22"/>
      <c r="M563" s="22"/>
    </row>
    <row r="564" spans="1:13" ht="15">
      <c r="A564" s="969"/>
      <c r="B564" s="971"/>
      <c r="C564" s="22"/>
      <c r="D564" s="22"/>
      <c r="E564" s="22"/>
      <c r="F564" s="22"/>
      <c r="G564" s="22"/>
      <c r="H564" s="22"/>
      <c r="I564" s="22"/>
      <c r="J564" s="22"/>
      <c r="K564" s="22"/>
      <c r="L564" s="22"/>
      <c r="M564" s="22"/>
    </row>
    <row r="565" spans="1:13" ht="15">
      <c r="A565" s="969"/>
      <c r="B565" s="971"/>
      <c r="C565" s="22"/>
      <c r="D565" s="22"/>
      <c r="E565" s="22"/>
      <c r="F565" s="22"/>
      <c r="G565" s="22"/>
      <c r="H565" s="22"/>
      <c r="I565" s="22"/>
      <c r="J565" s="22"/>
      <c r="K565" s="22"/>
      <c r="L565" s="22"/>
      <c r="M565" s="22"/>
    </row>
    <row r="566" spans="1:13" ht="15">
      <c r="A566" s="969"/>
      <c r="B566" s="971"/>
      <c r="C566" s="22"/>
      <c r="D566" s="22"/>
      <c r="E566" s="22"/>
      <c r="F566" s="22"/>
      <c r="G566" s="22"/>
      <c r="H566" s="22"/>
      <c r="I566" s="22"/>
      <c r="J566" s="22"/>
      <c r="K566" s="22"/>
      <c r="L566" s="22"/>
      <c r="M566" s="22"/>
    </row>
    <row r="567" spans="1:13" ht="15">
      <c r="A567" s="969"/>
      <c r="B567" s="971"/>
      <c r="C567" s="22"/>
      <c r="D567" s="22"/>
      <c r="E567" s="22"/>
      <c r="F567" s="22"/>
      <c r="G567" s="22"/>
      <c r="H567" s="22"/>
      <c r="I567" s="22"/>
      <c r="J567" s="22"/>
      <c r="K567" s="22"/>
      <c r="L567" s="22"/>
      <c r="M567" s="22"/>
    </row>
    <row r="568" spans="1:13" ht="15">
      <c r="A568" s="969"/>
      <c r="B568" s="971"/>
      <c r="C568" s="22"/>
      <c r="D568" s="22"/>
      <c r="E568" s="22"/>
      <c r="F568" s="22"/>
      <c r="G568" s="22"/>
      <c r="H568" s="22"/>
      <c r="I568" s="22"/>
      <c r="J568" s="22"/>
      <c r="K568" s="22"/>
      <c r="L568" s="22"/>
      <c r="M568" s="22"/>
    </row>
    <row r="569" spans="1:13" ht="15">
      <c r="A569" s="969"/>
      <c r="B569" s="971"/>
      <c r="C569" s="22"/>
      <c r="D569" s="22"/>
      <c r="E569" s="22"/>
      <c r="F569" s="22"/>
      <c r="G569" s="22"/>
      <c r="H569" s="22"/>
      <c r="I569" s="22"/>
      <c r="J569" s="22"/>
      <c r="K569" s="22"/>
      <c r="L569" s="22"/>
      <c r="M569" s="22"/>
    </row>
    <row r="570" spans="1:13" ht="15">
      <c r="A570" s="969"/>
      <c r="B570" s="971"/>
      <c r="C570" s="22"/>
      <c r="D570" s="22"/>
      <c r="E570" s="22"/>
      <c r="F570" s="22"/>
      <c r="G570" s="22"/>
      <c r="H570" s="22"/>
      <c r="I570" s="22"/>
      <c r="J570" s="22"/>
      <c r="K570" s="22"/>
      <c r="L570" s="22"/>
      <c r="M570" s="22"/>
    </row>
    <row r="571" spans="1:13" ht="15">
      <c r="A571" s="969"/>
      <c r="B571" s="971"/>
      <c r="C571" s="22"/>
      <c r="D571" s="22"/>
      <c r="E571" s="22"/>
      <c r="F571" s="22"/>
      <c r="G571" s="22"/>
      <c r="H571" s="22"/>
      <c r="I571" s="22"/>
      <c r="J571" s="22"/>
      <c r="K571" s="22"/>
      <c r="L571" s="22"/>
      <c r="M571" s="22"/>
    </row>
    <row r="572" spans="1:13" ht="15">
      <c r="A572" s="969"/>
      <c r="B572" s="971"/>
      <c r="C572" s="22"/>
      <c r="D572" s="22"/>
      <c r="E572" s="22"/>
      <c r="F572" s="22"/>
      <c r="G572" s="22"/>
      <c r="H572" s="22"/>
      <c r="I572" s="22"/>
      <c r="J572" s="22"/>
      <c r="K572" s="22"/>
      <c r="L572" s="22"/>
      <c r="M572" s="22"/>
    </row>
    <row r="573" spans="1:13" ht="15">
      <c r="A573" s="969"/>
      <c r="B573" s="971"/>
      <c r="C573" s="22"/>
      <c r="D573" s="22"/>
      <c r="E573" s="22"/>
      <c r="F573" s="22"/>
      <c r="G573" s="22"/>
      <c r="H573" s="22"/>
      <c r="I573" s="22"/>
      <c r="J573" s="22"/>
      <c r="K573" s="22"/>
      <c r="L573" s="22"/>
      <c r="M573" s="22"/>
    </row>
    <row r="574" spans="1:13" ht="15">
      <c r="A574" s="969"/>
      <c r="B574" s="971"/>
      <c r="C574" s="22"/>
      <c r="D574" s="22"/>
      <c r="E574" s="22"/>
      <c r="F574" s="22"/>
      <c r="G574" s="22"/>
      <c r="H574" s="22"/>
      <c r="I574" s="22"/>
      <c r="J574" s="22"/>
      <c r="K574" s="22"/>
      <c r="L574" s="22"/>
      <c r="M574" s="22"/>
    </row>
    <row r="575" spans="1:13" ht="15">
      <c r="A575" s="969"/>
      <c r="B575" s="971"/>
      <c r="C575" s="22"/>
      <c r="D575" s="22"/>
      <c r="E575" s="22"/>
      <c r="F575" s="22"/>
      <c r="G575" s="22"/>
      <c r="H575" s="22"/>
      <c r="I575" s="22"/>
      <c r="J575" s="22"/>
      <c r="K575" s="22"/>
      <c r="L575" s="22"/>
      <c r="M575" s="22"/>
    </row>
    <row r="576" spans="1:13" ht="15">
      <c r="A576" s="969"/>
      <c r="B576" s="971"/>
      <c r="C576" s="22"/>
      <c r="D576" s="22"/>
      <c r="E576" s="22"/>
      <c r="F576" s="22"/>
      <c r="G576" s="22"/>
      <c r="H576" s="22"/>
      <c r="I576" s="22"/>
      <c r="J576" s="22"/>
      <c r="K576" s="22"/>
      <c r="L576" s="22"/>
      <c r="M576" s="22"/>
    </row>
    <row r="577" spans="1:13" ht="15">
      <c r="A577" s="969"/>
      <c r="B577" s="971"/>
      <c r="C577" s="22"/>
      <c r="D577" s="22"/>
      <c r="E577" s="22"/>
      <c r="F577" s="22"/>
      <c r="G577" s="22"/>
      <c r="H577" s="22"/>
      <c r="I577" s="22"/>
      <c r="J577" s="22"/>
      <c r="K577" s="22"/>
      <c r="L577" s="22"/>
      <c r="M577" s="22"/>
    </row>
    <row r="578" spans="1:13" ht="15">
      <c r="A578" s="969"/>
      <c r="B578" s="971"/>
      <c r="C578" s="22"/>
      <c r="D578" s="22"/>
      <c r="E578" s="22"/>
      <c r="F578" s="22"/>
      <c r="G578" s="22"/>
      <c r="H578" s="22"/>
      <c r="I578" s="22"/>
      <c r="J578" s="22"/>
      <c r="K578" s="22"/>
      <c r="L578" s="22"/>
      <c r="M578" s="22"/>
    </row>
    <row r="579" spans="1:13" ht="15">
      <c r="A579" s="969"/>
      <c r="B579" s="971"/>
      <c r="C579" s="22"/>
      <c r="D579" s="22"/>
      <c r="E579" s="22"/>
      <c r="F579" s="22"/>
      <c r="G579" s="22"/>
      <c r="H579" s="22"/>
      <c r="I579" s="22"/>
      <c r="J579" s="22"/>
      <c r="K579" s="22"/>
      <c r="L579" s="22"/>
      <c r="M579" s="22"/>
    </row>
    <row r="580" spans="1:13" ht="15">
      <c r="A580" s="969"/>
      <c r="B580" s="971"/>
      <c r="C580" s="22"/>
      <c r="D580" s="22"/>
      <c r="E580" s="22"/>
      <c r="F580" s="22"/>
      <c r="G580" s="22"/>
      <c r="H580" s="22"/>
      <c r="I580" s="22"/>
      <c r="J580" s="22"/>
      <c r="K580" s="22"/>
      <c r="L580" s="22"/>
      <c r="M580" s="22"/>
    </row>
    <row r="581" spans="1:13" ht="15">
      <c r="A581" s="969"/>
      <c r="B581" s="971"/>
      <c r="C581" s="22"/>
      <c r="D581" s="22"/>
      <c r="E581" s="22"/>
      <c r="F581" s="22"/>
      <c r="G581" s="22"/>
      <c r="H581" s="22"/>
      <c r="I581" s="22"/>
      <c r="J581" s="22"/>
      <c r="K581" s="22"/>
      <c r="L581" s="22"/>
      <c r="M581" s="22"/>
    </row>
    <row r="582" spans="1:13" ht="15">
      <c r="A582" s="969"/>
      <c r="B582" s="971"/>
      <c r="C582" s="22"/>
      <c r="D582" s="22"/>
      <c r="E582" s="22"/>
      <c r="F582" s="22"/>
      <c r="G582" s="22"/>
      <c r="H582" s="22"/>
      <c r="I582" s="22"/>
      <c r="J582" s="22"/>
      <c r="K582" s="22"/>
      <c r="L582" s="22"/>
      <c r="M582" s="22"/>
    </row>
    <row r="583" spans="1:13" ht="15">
      <c r="A583" s="969"/>
      <c r="B583" s="971"/>
      <c r="C583" s="22"/>
      <c r="D583" s="22"/>
      <c r="E583" s="22"/>
      <c r="F583" s="22"/>
      <c r="G583" s="22"/>
      <c r="H583" s="22"/>
      <c r="I583" s="22"/>
      <c r="J583" s="22"/>
      <c r="K583" s="22"/>
      <c r="L583" s="22"/>
      <c r="M583" s="22"/>
    </row>
    <row r="584" spans="1:13" ht="15">
      <c r="A584" s="969"/>
      <c r="B584" s="971"/>
      <c r="C584" s="22"/>
      <c r="D584" s="22"/>
      <c r="E584" s="22"/>
      <c r="F584" s="22"/>
      <c r="G584" s="22"/>
      <c r="H584" s="22"/>
      <c r="I584" s="22"/>
      <c r="J584" s="22"/>
      <c r="K584" s="22"/>
      <c r="L584" s="22"/>
      <c r="M584" s="22"/>
    </row>
    <row r="585" spans="1:13" ht="15">
      <c r="A585" s="969"/>
      <c r="B585" s="971"/>
      <c r="C585" s="22"/>
      <c r="D585" s="22"/>
      <c r="E585" s="22"/>
      <c r="F585" s="22"/>
      <c r="G585" s="22"/>
      <c r="H585" s="22"/>
      <c r="I585" s="22"/>
      <c r="J585" s="22"/>
      <c r="K585" s="22"/>
      <c r="L585" s="22"/>
      <c r="M585" s="22"/>
    </row>
    <row r="586" spans="1:13" ht="15">
      <c r="A586" s="969"/>
      <c r="B586" s="971"/>
      <c r="C586" s="22"/>
      <c r="D586" s="22"/>
      <c r="E586" s="22"/>
      <c r="F586" s="22"/>
      <c r="G586" s="22"/>
      <c r="H586" s="22"/>
      <c r="I586" s="22"/>
      <c r="J586" s="22"/>
      <c r="K586" s="22"/>
      <c r="L586" s="22"/>
      <c r="M586" s="22"/>
    </row>
    <row r="587" spans="1:13" ht="15">
      <c r="A587" s="969"/>
      <c r="B587" s="971"/>
      <c r="C587" s="22"/>
      <c r="D587" s="22"/>
      <c r="E587" s="22"/>
      <c r="F587" s="22"/>
      <c r="G587" s="22"/>
      <c r="H587" s="22"/>
      <c r="I587" s="22"/>
      <c r="J587" s="22"/>
      <c r="K587" s="22"/>
      <c r="L587" s="22"/>
      <c r="M587" s="22"/>
    </row>
    <row r="588" spans="1:13" ht="15">
      <c r="A588" s="969"/>
      <c r="B588" s="971"/>
      <c r="C588" s="22"/>
      <c r="D588" s="22"/>
      <c r="E588" s="22"/>
      <c r="F588" s="22"/>
      <c r="G588" s="22"/>
      <c r="H588" s="22"/>
      <c r="I588" s="22"/>
      <c r="J588" s="22"/>
      <c r="K588" s="22"/>
      <c r="L588" s="22"/>
      <c r="M588" s="22"/>
    </row>
    <row r="589" spans="1:13" ht="15">
      <c r="A589" s="969"/>
      <c r="B589" s="971"/>
      <c r="C589" s="22"/>
      <c r="D589" s="22"/>
      <c r="E589" s="22"/>
      <c r="F589" s="22"/>
      <c r="G589" s="22"/>
      <c r="H589" s="22"/>
      <c r="I589" s="22"/>
      <c r="J589" s="22"/>
      <c r="K589" s="22"/>
      <c r="L589" s="22"/>
      <c r="M589" s="22"/>
    </row>
    <row r="590" spans="1:13" ht="15">
      <c r="A590" s="969"/>
      <c r="B590" s="971"/>
      <c r="C590" s="22"/>
      <c r="D590" s="22"/>
      <c r="E590" s="22"/>
      <c r="F590" s="22"/>
      <c r="G590" s="22"/>
      <c r="H590" s="22"/>
      <c r="I590" s="22"/>
      <c r="J590" s="22"/>
      <c r="K590" s="22"/>
      <c r="L590" s="22"/>
      <c r="M590" s="22"/>
    </row>
    <row r="591" spans="1:13" ht="15">
      <c r="A591" s="969"/>
      <c r="B591" s="971"/>
      <c r="C591" s="22"/>
      <c r="D591" s="22"/>
      <c r="E591" s="22"/>
      <c r="F591" s="22"/>
      <c r="G591" s="22"/>
      <c r="H591" s="22"/>
      <c r="I591" s="22"/>
      <c r="J591" s="22"/>
      <c r="K591" s="22"/>
      <c r="L591" s="22"/>
      <c r="M591" s="22"/>
    </row>
    <row r="592" spans="1:13" ht="15">
      <c r="A592" s="969"/>
      <c r="B592" s="971"/>
      <c r="C592" s="22"/>
      <c r="D592" s="22"/>
      <c r="E592" s="22"/>
      <c r="F592" s="22"/>
      <c r="G592" s="22"/>
      <c r="H592" s="22"/>
      <c r="I592" s="22"/>
      <c r="J592" s="22"/>
      <c r="K592" s="22"/>
      <c r="L592" s="22"/>
      <c r="M592" s="22"/>
    </row>
    <row r="593" spans="1:13" ht="15">
      <c r="A593" s="969"/>
      <c r="B593" s="971"/>
      <c r="C593" s="22"/>
      <c r="D593" s="22"/>
      <c r="E593" s="22"/>
      <c r="F593" s="22"/>
      <c r="G593" s="22"/>
      <c r="H593" s="22"/>
      <c r="I593" s="22"/>
      <c r="J593" s="22"/>
      <c r="K593" s="22"/>
      <c r="L593" s="22"/>
      <c r="M593" s="22"/>
    </row>
    <row r="594" spans="1:13" ht="15">
      <c r="A594" s="969"/>
      <c r="B594" s="971"/>
      <c r="C594" s="22"/>
      <c r="D594" s="22"/>
      <c r="E594" s="22"/>
      <c r="F594" s="22"/>
      <c r="G594" s="22"/>
      <c r="H594" s="22"/>
      <c r="I594" s="22"/>
      <c r="J594" s="22"/>
      <c r="K594" s="22"/>
      <c r="L594" s="22"/>
      <c r="M594" s="22"/>
    </row>
    <row r="595" spans="1:13" ht="15">
      <c r="A595" s="969"/>
      <c r="B595" s="971"/>
      <c r="C595" s="22"/>
      <c r="D595" s="22"/>
      <c r="E595" s="22"/>
      <c r="F595" s="22"/>
      <c r="G595" s="22"/>
      <c r="H595" s="22"/>
      <c r="I595" s="22"/>
      <c r="J595" s="22"/>
      <c r="K595" s="22"/>
      <c r="L595" s="22"/>
      <c r="M595" s="22"/>
    </row>
    <row r="596" spans="1:13" ht="15">
      <c r="A596" s="969"/>
      <c r="B596" s="971"/>
      <c r="C596" s="22"/>
      <c r="D596" s="22"/>
      <c r="E596" s="22"/>
      <c r="F596" s="22"/>
      <c r="G596" s="22"/>
      <c r="H596" s="22"/>
      <c r="I596" s="22"/>
      <c r="J596" s="22"/>
      <c r="K596" s="22"/>
      <c r="L596" s="22"/>
      <c r="M596" s="22"/>
    </row>
    <row r="597" spans="1:13" ht="15">
      <c r="A597" s="969"/>
      <c r="B597" s="971"/>
      <c r="C597" s="22"/>
      <c r="D597" s="22"/>
      <c r="E597" s="22"/>
      <c r="F597" s="22"/>
      <c r="G597" s="22"/>
      <c r="H597" s="22"/>
      <c r="I597" s="22"/>
      <c r="J597" s="22"/>
      <c r="K597" s="22"/>
      <c r="L597" s="22"/>
      <c r="M597" s="22"/>
    </row>
    <row r="598" spans="1:13" ht="15">
      <c r="A598" s="969"/>
      <c r="B598" s="971"/>
      <c r="C598" s="22"/>
      <c r="D598" s="22"/>
      <c r="E598" s="22"/>
      <c r="F598" s="22"/>
      <c r="G598" s="22"/>
      <c r="H598" s="22"/>
      <c r="I598" s="22"/>
      <c r="J598" s="22"/>
      <c r="K598" s="22"/>
      <c r="L598" s="22"/>
      <c r="M598" s="22"/>
    </row>
    <row r="599" spans="1:13" ht="15">
      <c r="A599" s="969"/>
      <c r="B599" s="971"/>
      <c r="C599" s="22"/>
      <c r="D599" s="22"/>
      <c r="E599" s="22"/>
      <c r="F599" s="22"/>
      <c r="G599" s="22"/>
      <c r="H599" s="22"/>
      <c r="I599" s="22"/>
      <c r="J599" s="22"/>
      <c r="K599" s="22"/>
      <c r="L599" s="22"/>
      <c r="M599" s="22"/>
    </row>
    <row r="600" spans="1:13" ht="15">
      <c r="A600" s="969"/>
      <c r="B600" s="971"/>
      <c r="C600" s="22"/>
      <c r="D600" s="22"/>
      <c r="E600" s="22"/>
      <c r="F600" s="22"/>
      <c r="G600" s="22"/>
      <c r="H600" s="22"/>
      <c r="I600" s="22"/>
      <c r="J600" s="22"/>
      <c r="K600" s="22"/>
      <c r="L600" s="22"/>
      <c r="M600" s="22"/>
    </row>
    <row r="601" spans="1:13" ht="15">
      <c r="A601" s="969"/>
      <c r="B601" s="971"/>
      <c r="C601" s="22"/>
      <c r="D601" s="22"/>
      <c r="E601" s="22"/>
      <c r="F601" s="22"/>
      <c r="G601" s="22"/>
      <c r="H601" s="22"/>
      <c r="I601" s="22"/>
      <c r="J601" s="22"/>
      <c r="K601" s="22"/>
      <c r="L601" s="22"/>
      <c r="M601" s="22"/>
    </row>
    <row r="602" spans="1:13" ht="15">
      <c r="A602" s="969"/>
      <c r="B602" s="971"/>
      <c r="C602" s="22"/>
      <c r="D602" s="22"/>
      <c r="E602" s="22"/>
      <c r="F602" s="22"/>
      <c r="G602" s="22"/>
      <c r="H602" s="22"/>
      <c r="I602" s="22"/>
      <c r="J602" s="22"/>
      <c r="K602" s="22"/>
      <c r="L602" s="22"/>
      <c r="M602" s="22"/>
    </row>
    <row r="603" spans="1:13" ht="15">
      <c r="A603" s="969"/>
      <c r="B603" s="971"/>
      <c r="C603" s="22"/>
      <c r="D603" s="22"/>
      <c r="E603" s="22"/>
      <c r="F603" s="22"/>
      <c r="G603" s="22"/>
      <c r="H603" s="22"/>
      <c r="I603" s="22"/>
      <c r="J603" s="22"/>
      <c r="K603" s="22"/>
      <c r="L603" s="22"/>
      <c r="M603" s="22"/>
    </row>
    <row r="604" spans="1:13" ht="15">
      <c r="A604" s="969"/>
      <c r="B604" s="971"/>
      <c r="C604" s="22"/>
      <c r="D604" s="22"/>
      <c r="E604" s="22"/>
      <c r="F604" s="22"/>
      <c r="G604" s="22"/>
      <c r="H604" s="22"/>
      <c r="I604" s="22"/>
      <c r="J604" s="22"/>
      <c r="K604" s="22"/>
      <c r="L604" s="22"/>
      <c r="M604" s="22"/>
    </row>
    <row r="605" spans="1:13" ht="15">
      <c r="A605" s="969"/>
      <c r="B605" s="971"/>
      <c r="C605" s="22"/>
      <c r="D605" s="22"/>
      <c r="E605" s="22"/>
      <c r="F605" s="22"/>
      <c r="G605" s="22"/>
      <c r="H605" s="22"/>
      <c r="I605" s="22"/>
      <c r="J605" s="22"/>
      <c r="K605" s="22"/>
      <c r="L605" s="22"/>
      <c r="M605" s="22"/>
    </row>
    <row r="606" spans="1:13" ht="15">
      <c r="A606" s="969"/>
      <c r="B606" s="971"/>
      <c r="C606" s="22"/>
      <c r="D606" s="22"/>
      <c r="E606" s="22"/>
      <c r="F606" s="22"/>
      <c r="G606" s="22"/>
      <c r="H606" s="22"/>
      <c r="I606" s="22"/>
      <c r="J606" s="22"/>
      <c r="K606" s="22"/>
      <c r="L606" s="22"/>
      <c r="M606" s="22"/>
    </row>
    <row r="607" spans="1:13" ht="15">
      <c r="A607" s="969"/>
      <c r="B607" s="971"/>
      <c r="C607" s="22"/>
      <c r="D607" s="22"/>
      <c r="E607" s="22"/>
      <c r="F607" s="22"/>
      <c r="G607" s="22"/>
      <c r="H607" s="22"/>
      <c r="I607" s="22"/>
      <c r="J607" s="22"/>
      <c r="K607" s="22"/>
      <c r="L607" s="22"/>
      <c r="M607" s="22"/>
    </row>
    <row r="608" spans="1:13" ht="15">
      <c r="A608" s="969"/>
      <c r="B608" s="971"/>
      <c r="C608" s="22"/>
      <c r="D608" s="22"/>
      <c r="E608" s="22"/>
      <c r="F608" s="22"/>
      <c r="G608" s="22"/>
      <c r="H608" s="22"/>
      <c r="I608" s="22"/>
      <c r="J608" s="22"/>
      <c r="K608" s="22"/>
      <c r="L608" s="22"/>
      <c r="M608" s="22"/>
    </row>
    <row r="609" spans="1:13" ht="15">
      <c r="A609" s="969"/>
      <c r="B609" s="971"/>
      <c r="C609" s="22"/>
      <c r="D609" s="22"/>
      <c r="E609" s="22"/>
      <c r="F609" s="22"/>
      <c r="G609" s="22"/>
      <c r="H609" s="22"/>
      <c r="I609" s="22"/>
      <c r="J609" s="22"/>
      <c r="K609" s="22"/>
      <c r="L609" s="22"/>
      <c r="M609" s="22"/>
    </row>
    <row r="610" spans="1:13" ht="15">
      <c r="A610" s="969"/>
      <c r="B610" s="971"/>
      <c r="C610" s="22"/>
      <c r="D610" s="22"/>
      <c r="E610" s="22"/>
      <c r="F610" s="22"/>
      <c r="G610" s="22"/>
      <c r="H610" s="22"/>
      <c r="I610" s="22"/>
      <c r="J610" s="22"/>
      <c r="K610" s="22"/>
      <c r="L610" s="22"/>
      <c r="M610" s="22"/>
    </row>
    <row r="611" spans="1:13" ht="15">
      <c r="A611" s="969"/>
      <c r="B611" s="971"/>
      <c r="C611" s="22"/>
      <c r="D611" s="22"/>
      <c r="E611" s="22"/>
      <c r="F611" s="22"/>
      <c r="G611" s="22"/>
      <c r="H611" s="22"/>
      <c r="I611" s="22"/>
      <c r="J611" s="22"/>
      <c r="K611" s="22"/>
      <c r="L611" s="22"/>
      <c r="M611" s="22"/>
    </row>
    <row r="612" spans="1:13" ht="15">
      <c r="A612" s="969"/>
      <c r="B612" s="971"/>
      <c r="C612" s="22"/>
      <c r="D612" s="22"/>
      <c r="E612" s="22"/>
      <c r="F612" s="22"/>
      <c r="G612" s="22"/>
      <c r="H612" s="22"/>
      <c r="I612" s="22"/>
      <c r="J612" s="22"/>
      <c r="K612" s="22"/>
      <c r="L612" s="22"/>
      <c r="M612" s="22"/>
    </row>
    <row r="613" spans="1:13" ht="15">
      <c r="A613" s="969"/>
      <c r="B613" s="971"/>
      <c r="C613" s="22"/>
      <c r="D613" s="22"/>
      <c r="E613" s="22"/>
      <c r="F613" s="22"/>
      <c r="G613" s="22"/>
      <c r="H613" s="22"/>
      <c r="I613" s="22"/>
      <c r="J613" s="22"/>
      <c r="K613" s="22"/>
      <c r="L613" s="22"/>
      <c r="M613" s="22"/>
    </row>
    <row r="614" spans="1:13" ht="15">
      <c r="A614" s="969"/>
      <c r="B614" s="971"/>
      <c r="C614" s="22"/>
      <c r="D614" s="22"/>
      <c r="E614" s="22"/>
      <c r="F614" s="22"/>
      <c r="G614" s="22"/>
      <c r="H614" s="22"/>
      <c r="I614" s="22"/>
      <c r="J614" s="22"/>
      <c r="K614" s="22"/>
      <c r="L614" s="22"/>
      <c r="M614" s="22"/>
    </row>
    <row r="615" spans="1:13" ht="15">
      <c r="A615" s="969"/>
      <c r="B615" s="971"/>
      <c r="C615" s="22"/>
      <c r="D615" s="22"/>
      <c r="E615" s="22"/>
      <c r="F615" s="22"/>
      <c r="G615" s="22"/>
      <c r="H615" s="22"/>
      <c r="I615" s="22"/>
      <c r="J615" s="22"/>
      <c r="K615" s="22"/>
      <c r="L615" s="22"/>
      <c r="M615" s="22"/>
    </row>
    <row r="616" spans="1:13" ht="15">
      <c r="A616" s="969"/>
      <c r="B616" s="971"/>
      <c r="C616" s="22"/>
      <c r="D616" s="22"/>
      <c r="E616" s="22"/>
      <c r="F616" s="22"/>
      <c r="G616" s="22"/>
      <c r="H616" s="22"/>
      <c r="I616" s="22"/>
      <c r="J616" s="22"/>
      <c r="K616" s="22"/>
      <c r="L616" s="22"/>
      <c r="M616" s="22"/>
    </row>
    <row r="617" spans="1:13" ht="15">
      <c r="A617" s="969"/>
      <c r="B617" s="971"/>
      <c r="C617" s="22"/>
      <c r="D617" s="22"/>
      <c r="E617" s="22"/>
      <c r="F617" s="22"/>
      <c r="G617" s="22"/>
      <c r="H617" s="22"/>
      <c r="I617" s="22"/>
      <c r="J617" s="22"/>
      <c r="K617" s="22"/>
      <c r="L617" s="22"/>
      <c r="M617" s="22"/>
    </row>
    <row r="618" spans="1:13" ht="15">
      <c r="A618" s="969"/>
      <c r="B618" s="971"/>
      <c r="C618" s="22"/>
      <c r="D618" s="22"/>
      <c r="E618" s="22"/>
      <c r="F618" s="22"/>
      <c r="G618" s="22"/>
      <c r="H618" s="22"/>
      <c r="I618" s="22"/>
      <c r="J618" s="22"/>
      <c r="K618" s="22"/>
      <c r="L618" s="22"/>
      <c r="M618" s="22"/>
    </row>
    <row r="619" spans="1:13" ht="15">
      <c r="A619" s="969"/>
      <c r="B619" s="971"/>
      <c r="C619" s="22"/>
      <c r="D619" s="22"/>
      <c r="E619" s="22"/>
      <c r="F619" s="22"/>
      <c r="G619" s="22"/>
      <c r="H619" s="22"/>
      <c r="I619" s="22"/>
      <c r="J619" s="22"/>
      <c r="K619" s="22"/>
      <c r="L619" s="22"/>
      <c r="M619" s="22"/>
    </row>
    <row r="620" spans="1:13" ht="15">
      <c r="A620" s="969"/>
      <c r="B620" s="971"/>
      <c r="C620" s="22"/>
      <c r="D620" s="22"/>
      <c r="E620" s="22"/>
      <c r="F620" s="22"/>
      <c r="G620" s="22"/>
      <c r="H620" s="22"/>
      <c r="I620" s="22"/>
      <c r="J620" s="22"/>
      <c r="K620" s="22"/>
      <c r="L620" s="22"/>
      <c r="M620" s="22"/>
    </row>
    <row r="621" spans="1:13" ht="15">
      <c r="A621" s="969"/>
      <c r="B621" s="971"/>
      <c r="C621" s="22"/>
      <c r="D621" s="22"/>
      <c r="E621" s="22"/>
      <c r="F621" s="22"/>
      <c r="G621" s="22"/>
      <c r="H621" s="22"/>
      <c r="I621" s="22"/>
      <c r="J621" s="22"/>
      <c r="K621" s="22"/>
      <c r="L621" s="22"/>
      <c r="M621" s="22"/>
    </row>
    <row r="622" spans="1:13" ht="15">
      <c r="A622" s="969"/>
      <c r="B622" s="971"/>
      <c r="C622" s="22"/>
      <c r="D622" s="22"/>
      <c r="E622" s="22"/>
      <c r="F622" s="22"/>
      <c r="G622" s="22"/>
      <c r="H622" s="22"/>
      <c r="I622" s="22"/>
      <c r="J622" s="22"/>
      <c r="K622" s="22"/>
      <c r="L622" s="22"/>
      <c r="M622" s="22"/>
    </row>
    <row r="623" spans="1:13" ht="15">
      <c r="A623" s="969"/>
      <c r="B623" s="971"/>
      <c r="C623" s="22"/>
      <c r="D623" s="22"/>
      <c r="E623" s="22"/>
      <c r="F623" s="22"/>
      <c r="G623" s="22"/>
      <c r="H623" s="22"/>
      <c r="I623" s="22"/>
      <c r="J623" s="22"/>
      <c r="K623" s="22"/>
      <c r="L623" s="22"/>
      <c r="M623" s="22"/>
    </row>
    <row r="624" spans="1:13" ht="15">
      <c r="A624" s="969"/>
      <c r="B624" s="971"/>
      <c r="C624" s="22"/>
      <c r="D624" s="22"/>
      <c r="E624" s="22"/>
      <c r="F624" s="22"/>
      <c r="G624" s="22"/>
      <c r="H624" s="22"/>
      <c r="I624" s="22"/>
      <c r="J624" s="22"/>
      <c r="K624" s="22"/>
      <c r="L624" s="22"/>
      <c r="M624" s="22"/>
    </row>
    <row r="625" spans="1:13" ht="15">
      <c r="A625" s="969"/>
      <c r="B625" s="971"/>
      <c r="C625" s="22"/>
      <c r="D625" s="22"/>
      <c r="E625" s="22"/>
      <c r="F625" s="22"/>
      <c r="G625" s="22"/>
      <c r="H625" s="22"/>
      <c r="I625" s="22"/>
      <c r="J625" s="22"/>
      <c r="K625" s="22"/>
      <c r="L625" s="22"/>
      <c r="M625" s="22"/>
    </row>
    <row r="626" spans="1:13" ht="15">
      <c r="A626" s="969"/>
      <c r="B626" s="971"/>
      <c r="C626" s="22"/>
      <c r="D626" s="22"/>
      <c r="E626" s="22"/>
      <c r="F626" s="22"/>
      <c r="G626" s="22"/>
      <c r="H626" s="22"/>
      <c r="I626" s="22"/>
      <c r="J626" s="22"/>
      <c r="K626" s="22"/>
      <c r="L626" s="22"/>
      <c r="M626" s="22"/>
    </row>
    <row r="627" spans="1:13" ht="15">
      <c r="A627" s="969"/>
      <c r="B627" s="971"/>
      <c r="C627" s="22"/>
      <c r="D627" s="22"/>
      <c r="E627" s="22"/>
      <c r="F627" s="22"/>
      <c r="G627" s="22"/>
      <c r="H627" s="22"/>
      <c r="I627" s="22"/>
      <c r="J627" s="22"/>
      <c r="K627" s="22"/>
      <c r="L627" s="22"/>
      <c r="M627" s="22"/>
    </row>
    <row r="628" spans="1:13" ht="15">
      <c r="A628" s="969"/>
      <c r="B628" s="971"/>
      <c r="C628" s="22"/>
      <c r="D628" s="22"/>
      <c r="E628" s="22"/>
      <c r="F628" s="22"/>
      <c r="G628" s="22"/>
      <c r="H628" s="22"/>
      <c r="I628" s="22"/>
      <c r="J628" s="22"/>
      <c r="K628" s="22"/>
      <c r="L628" s="22"/>
      <c r="M628" s="22"/>
    </row>
    <row r="629" spans="1:13" ht="15">
      <c r="A629" s="969"/>
      <c r="B629" s="971"/>
      <c r="C629" s="22"/>
      <c r="D629" s="22"/>
      <c r="E629" s="22"/>
      <c r="F629" s="22"/>
      <c r="G629" s="22"/>
      <c r="H629" s="22"/>
      <c r="I629" s="22"/>
      <c r="J629" s="22"/>
      <c r="K629" s="22"/>
      <c r="L629" s="22"/>
      <c r="M629" s="22"/>
    </row>
    <row r="630" spans="1:13" ht="15">
      <c r="A630" s="969"/>
      <c r="B630" s="971"/>
      <c r="C630" s="22"/>
      <c r="D630" s="22"/>
      <c r="E630" s="22"/>
      <c r="F630" s="22"/>
      <c r="G630" s="22"/>
      <c r="H630" s="22"/>
      <c r="I630" s="22"/>
      <c r="J630" s="22"/>
      <c r="K630" s="22"/>
      <c r="L630" s="22"/>
      <c r="M630" s="22"/>
    </row>
    <row r="631" spans="1:13" ht="15">
      <c r="A631" s="969"/>
      <c r="B631" s="971"/>
      <c r="C631" s="22"/>
      <c r="D631" s="22"/>
      <c r="E631" s="22"/>
      <c r="F631" s="22"/>
      <c r="G631" s="22"/>
      <c r="H631" s="22"/>
      <c r="I631" s="22"/>
      <c r="J631" s="22"/>
      <c r="K631" s="22"/>
      <c r="L631" s="22"/>
      <c r="M631" s="22"/>
    </row>
    <row r="632" spans="1:13" ht="15">
      <c r="A632" s="969"/>
      <c r="B632" s="971"/>
      <c r="C632" s="22"/>
      <c r="D632" s="22"/>
      <c r="E632" s="22"/>
      <c r="F632" s="22"/>
      <c r="G632" s="22"/>
      <c r="H632" s="22"/>
      <c r="I632" s="22"/>
      <c r="J632" s="22"/>
      <c r="K632" s="22"/>
      <c r="L632" s="22"/>
      <c r="M632" s="22"/>
    </row>
    <row r="633" spans="1:13" ht="15">
      <c r="A633" s="969"/>
      <c r="B633" s="971"/>
      <c r="C633" s="22"/>
      <c r="D633" s="22"/>
      <c r="E633" s="22"/>
      <c r="F633" s="22"/>
      <c r="G633" s="22"/>
      <c r="H633" s="22"/>
      <c r="I633" s="22"/>
      <c r="J633" s="22"/>
      <c r="K633" s="22"/>
      <c r="L633" s="22"/>
      <c r="M633" s="22"/>
    </row>
    <row r="634" spans="1:13" ht="15">
      <c r="A634" s="969"/>
      <c r="B634" s="971"/>
      <c r="C634" s="22"/>
      <c r="D634" s="22"/>
      <c r="E634" s="22"/>
      <c r="F634" s="22"/>
      <c r="G634" s="22"/>
      <c r="H634" s="22"/>
      <c r="I634" s="22"/>
      <c r="J634" s="22"/>
      <c r="K634" s="22"/>
      <c r="L634" s="22"/>
      <c r="M634" s="22"/>
    </row>
    <row r="635" spans="1:13" ht="15">
      <c r="A635" s="969"/>
      <c r="B635" s="971"/>
      <c r="C635" s="22"/>
      <c r="D635" s="22"/>
      <c r="E635" s="22"/>
      <c r="F635" s="22"/>
      <c r="G635" s="22"/>
      <c r="H635" s="22"/>
      <c r="I635" s="22"/>
      <c r="J635" s="22"/>
      <c r="K635" s="22"/>
      <c r="L635" s="22"/>
      <c r="M635" s="22"/>
    </row>
    <row r="636" spans="1:13" ht="15">
      <c r="A636" s="969"/>
      <c r="B636" s="971"/>
      <c r="C636" s="22"/>
      <c r="D636" s="22"/>
      <c r="E636" s="22"/>
      <c r="F636" s="22"/>
      <c r="G636" s="22"/>
      <c r="H636" s="22"/>
      <c r="I636" s="22"/>
      <c r="J636" s="22"/>
      <c r="K636" s="22"/>
      <c r="L636" s="22"/>
      <c r="M636" s="22"/>
    </row>
    <row r="637" spans="1:13" ht="15">
      <c r="A637" s="969"/>
      <c r="B637" s="971"/>
      <c r="C637" s="22"/>
      <c r="D637" s="22"/>
      <c r="E637" s="22"/>
      <c r="F637" s="22"/>
      <c r="G637" s="22"/>
      <c r="H637" s="22"/>
      <c r="I637" s="22"/>
      <c r="J637" s="22"/>
      <c r="K637" s="22"/>
      <c r="L637" s="22"/>
      <c r="M637" s="22"/>
    </row>
    <row r="638" spans="1:13" ht="15">
      <c r="A638" s="969"/>
      <c r="B638" s="971"/>
      <c r="C638" s="22"/>
      <c r="D638" s="22"/>
      <c r="E638" s="22"/>
      <c r="F638" s="22"/>
      <c r="G638" s="22"/>
      <c r="H638" s="22"/>
      <c r="I638" s="22"/>
      <c r="J638" s="22"/>
      <c r="K638" s="22"/>
      <c r="L638" s="22"/>
      <c r="M638" s="22"/>
    </row>
    <row r="639" spans="1:13" ht="15">
      <c r="A639" s="969"/>
      <c r="B639" s="971"/>
      <c r="C639" s="22"/>
      <c r="D639" s="22"/>
      <c r="E639" s="22"/>
      <c r="F639" s="22"/>
      <c r="G639" s="22"/>
      <c r="H639" s="22"/>
      <c r="I639" s="22"/>
      <c r="J639" s="22"/>
      <c r="K639" s="22"/>
      <c r="L639" s="22"/>
      <c r="M639" s="22"/>
    </row>
    <row r="640" spans="1:13" ht="15">
      <c r="A640" s="969"/>
      <c r="B640" s="971"/>
      <c r="C640" s="22"/>
      <c r="D640" s="22"/>
      <c r="E640" s="22"/>
      <c r="F640" s="22"/>
      <c r="G640" s="22"/>
      <c r="H640" s="22"/>
      <c r="I640" s="22"/>
      <c r="J640" s="22"/>
      <c r="K640" s="22"/>
      <c r="L640" s="22"/>
      <c r="M640" s="22"/>
    </row>
    <row r="641" spans="1:13" ht="15">
      <c r="A641" s="969"/>
      <c r="B641" s="971"/>
      <c r="C641" s="22"/>
      <c r="D641" s="22"/>
      <c r="E641" s="22"/>
      <c r="F641" s="22"/>
      <c r="G641" s="22"/>
      <c r="H641" s="22"/>
      <c r="I641" s="22"/>
      <c r="J641" s="22"/>
      <c r="K641" s="22"/>
      <c r="L641" s="22"/>
      <c r="M641" s="22"/>
    </row>
    <row r="642" spans="1:13" ht="15">
      <c r="A642" s="969"/>
      <c r="B642" s="971"/>
      <c r="C642" s="22"/>
      <c r="D642" s="22"/>
      <c r="E642" s="22"/>
      <c r="F642" s="22"/>
      <c r="G642" s="22"/>
      <c r="H642" s="22"/>
      <c r="I642" s="22"/>
      <c r="J642" s="22"/>
      <c r="K642" s="22"/>
      <c r="L642" s="22"/>
      <c r="M642" s="22"/>
    </row>
    <row r="643" spans="1:13" ht="15">
      <c r="A643" s="969"/>
      <c r="B643" s="971"/>
      <c r="C643" s="22"/>
      <c r="D643" s="22"/>
      <c r="E643" s="22"/>
      <c r="F643" s="22"/>
      <c r="G643" s="22"/>
      <c r="H643" s="22"/>
      <c r="I643" s="22"/>
      <c r="J643" s="22"/>
      <c r="K643" s="22"/>
      <c r="L643" s="22"/>
      <c r="M643" s="22"/>
    </row>
    <row r="644" spans="1:13" ht="15">
      <c r="A644" s="969"/>
      <c r="B644" s="971"/>
      <c r="C644" s="22"/>
      <c r="D644" s="22"/>
      <c r="E644" s="22"/>
      <c r="F644" s="22"/>
      <c r="G644" s="22"/>
      <c r="H644" s="22"/>
      <c r="I644" s="22"/>
      <c r="J644" s="22"/>
      <c r="K644" s="22"/>
      <c r="L644" s="22"/>
      <c r="M644" s="22"/>
    </row>
    <row r="645" spans="1:13" ht="15">
      <c r="A645" s="969"/>
      <c r="B645" s="971"/>
      <c r="C645" s="22"/>
      <c r="D645" s="22"/>
      <c r="E645" s="22"/>
      <c r="F645" s="22"/>
      <c r="G645" s="22"/>
      <c r="H645" s="22"/>
      <c r="I645" s="22"/>
      <c r="J645" s="22"/>
      <c r="K645" s="22"/>
      <c r="L645" s="22"/>
      <c r="M645" s="22"/>
    </row>
    <row r="646" spans="1:13" ht="15">
      <c r="A646" s="969"/>
      <c r="B646" s="971"/>
      <c r="C646" s="22"/>
      <c r="D646" s="22"/>
      <c r="E646" s="22"/>
      <c r="F646" s="22"/>
      <c r="G646" s="22"/>
      <c r="H646" s="22"/>
      <c r="I646" s="22"/>
      <c r="J646" s="22"/>
      <c r="K646" s="22"/>
      <c r="L646" s="22"/>
      <c r="M646" s="22"/>
    </row>
    <row r="647" spans="1:13" ht="15">
      <c r="A647" s="969"/>
      <c r="B647" s="971"/>
      <c r="C647" s="22"/>
      <c r="D647" s="22"/>
      <c r="E647" s="22"/>
      <c r="F647" s="22"/>
      <c r="G647" s="22"/>
      <c r="H647" s="22"/>
      <c r="I647" s="22"/>
      <c r="J647" s="22"/>
      <c r="K647" s="22"/>
      <c r="L647" s="22"/>
      <c r="M647" s="22"/>
    </row>
    <row r="648" spans="1:13" ht="15">
      <c r="A648" s="969"/>
      <c r="B648" s="22"/>
      <c r="C648" s="22"/>
      <c r="D648" s="22"/>
      <c r="E648" s="22"/>
      <c r="F648" s="22"/>
      <c r="G648" s="22"/>
      <c r="H648" s="22"/>
      <c r="I648" s="22"/>
      <c r="J648" s="22"/>
      <c r="K648" s="22"/>
      <c r="L648" s="22"/>
      <c r="M648" s="22"/>
    </row>
    <row r="649" spans="1:13" ht="15">
      <c r="A649" s="969"/>
      <c r="B649" s="22"/>
      <c r="C649" s="22"/>
      <c r="D649" s="22"/>
      <c r="E649" s="22"/>
      <c r="F649" s="22"/>
      <c r="G649" s="22"/>
      <c r="H649" s="22"/>
      <c r="I649" s="22"/>
      <c r="J649" s="22"/>
      <c r="K649" s="22"/>
      <c r="L649" s="22"/>
      <c r="M649" s="22"/>
    </row>
    <row r="650" spans="1:13" ht="15">
      <c r="A650" s="969"/>
      <c r="B650" s="22"/>
      <c r="C650" s="22"/>
      <c r="D650" s="22"/>
      <c r="E650" s="22"/>
      <c r="F650" s="22"/>
      <c r="G650" s="22"/>
      <c r="H650" s="22"/>
      <c r="I650" s="22"/>
      <c r="J650" s="22"/>
      <c r="K650" s="22"/>
      <c r="L650" s="22"/>
      <c r="M650" s="22"/>
    </row>
    <row r="651" spans="1:13" ht="15">
      <c r="A651" s="969"/>
      <c r="B651" s="22"/>
      <c r="C651" s="22"/>
      <c r="D651" s="22"/>
      <c r="E651" s="22"/>
      <c r="F651" s="22"/>
      <c r="G651" s="22"/>
      <c r="H651" s="22"/>
      <c r="I651" s="22"/>
      <c r="J651" s="22"/>
      <c r="K651" s="22"/>
      <c r="L651" s="22"/>
      <c r="M651" s="22"/>
    </row>
    <row r="652" spans="1:13" ht="15">
      <c r="A652" s="969"/>
      <c r="B652" s="22"/>
      <c r="C652" s="22"/>
      <c r="D652" s="22"/>
      <c r="E652" s="22"/>
      <c r="F652" s="22"/>
      <c r="G652" s="22"/>
      <c r="H652" s="22"/>
      <c r="I652" s="22"/>
      <c r="J652" s="22"/>
      <c r="K652" s="22"/>
      <c r="L652" s="22"/>
      <c r="M652" s="22"/>
    </row>
    <row r="653" spans="1:13" ht="15">
      <c r="A653" s="969"/>
      <c r="B653" s="22"/>
      <c r="C653" s="22"/>
      <c r="D653" s="22"/>
      <c r="E653" s="22"/>
      <c r="F653" s="22"/>
      <c r="G653" s="22"/>
      <c r="H653" s="22"/>
      <c r="I653" s="22"/>
      <c r="J653" s="22"/>
      <c r="K653" s="22"/>
      <c r="L653" s="22"/>
      <c r="M653" s="22"/>
    </row>
    <row r="654" spans="1:13" ht="15">
      <c r="A654" s="969"/>
      <c r="B654" s="22"/>
      <c r="C654" s="22"/>
      <c r="D654" s="22"/>
      <c r="E654" s="22"/>
      <c r="F654" s="22"/>
      <c r="G654" s="22"/>
      <c r="H654" s="22"/>
      <c r="I654" s="22"/>
      <c r="J654" s="22"/>
      <c r="K654" s="22"/>
      <c r="L654" s="22"/>
      <c r="M654" s="22"/>
    </row>
    <row r="655" spans="1:13" ht="15">
      <c r="A655" s="969"/>
      <c r="B655" s="22"/>
      <c r="C655" s="22"/>
      <c r="D655" s="22"/>
      <c r="E655" s="22"/>
      <c r="F655" s="22"/>
      <c r="G655" s="22"/>
      <c r="H655" s="22"/>
      <c r="I655" s="22"/>
      <c r="J655" s="22"/>
      <c r="K655" s="22"/>
      <c r="L655" s="22"/>
      <c r="M655" s="22"/>
    </row>
    <row r="656" spans="1:13" ht="15">
      <c r="A656" s="969"/>
      <c r="B656" s="22"/>
      <c r="C656" s="22"/>
      <c r="D656" s="22"/>
      <c r="E656" s="22"/>
      <c r="F656" s="22"/>
      <c r="G656" s="22"/>
      <c r="H656" s="22"/>
      <c r="I656" s="22"/>
      <c r="J656" s="22"/>
      <c r="K656" s="22"/>
      <c r="L656" s="22"/>
      <c r="M656" s="22"/>
    </row>
    <row r="657" spans="1:13" ht="15">
      <c r="A657" s="969"/>
      <c r="B657" s="22"/>
      <c r="C657" s="22"/>
      <c r="D657" s="22"/>
      <c r="E657" s="22"/>
      <c r="F657" s="22"/>
      <c r="G657" s="22"/>
      <c r="H657" s="22"/>
      <c r="I657" s="22"/>
      <c r="J657" s="22"/>
      <c r="K657" s="22"/>
      <c r="L657" s="22"/>
      <c r="M657" s="22"/>
    </row>
    <row r="658" spans="1:13" ht="15">
      <c r="A658" s="969"/>
      <c r="B658" s="22"/>
      <c r="C658" s="22"/>
      <c r="D658" s="22"/>
      <c r="E658" s="22"/>
      <c r="F658" s="22"/>
      <c r="G658" s="22"/>
      <c r="H658" s="22"/>
      <c r="I658" s="22"/>
      <c r="J658" s="22"/>
      <c r="K658" s="22"/>
      <c r="L658" s="22"/>
      <c r="M658" s="22"/>
    </row>
    <row r="659" spans="1:13" ht="15">
      <c r="A659" s="969"/>
      <c r="B659" s="22"/>
      <c r="C659" s="22"/>
      <c r="D659" s="22"/>
      <c r="E659" s="22"/>
      <c r="F659" s="22"/>
      <c r="G659" s="22"/>
      <c r="H659" s="22"/>
      <c r="I659" s="22"/>
      <c r="J659" s="22"/>
      <c r="K659" s="22"/>
      <c r="L659" s="22"/>
      <c r="M659" s="22"/>
    </row>
    <row r="660" spans="1:13" ht="15">
      <c r="A660" s="969"/>
      <c r="B660" s="22"/>
      <c r="C660" s="22"/>
      <c r="D660" s="22"/>
      <c r="E660" s="22"/>
      <c r="F660" s="22"/>
      <c r="G660" s="22"/>
      <c r="H660" s="22"/>
      <c r="I660" s="22"/>
      <c r="J660" s="22"/>
      <c r="K660" s="22"/>
      <c r="L660" s="22"/>
      <c r="M660" s="22"/>
    </row>
    <row r="661" spans="1:13" ht="15">
      <c r="A661" s="969"/>
      <c r="B661" s="22"/>
      <c r="C661" s="22"/>
      <c r="D661" s="22"/>
      <c r="E661" s="22"/>
      <c r="F661" s="22"/>
      <c r="G661" s="22"/>
      <c r="H661" s="22"/>
      <c r="I661" s="22"/>
      <c r="J661" s="22"/>
      <c r="K661" s="22"/>
      <c r="L661" s="22"/>
      <c r="M661" s="22"/>
    </row>
    <row r="662" spans="1:13" ht="15">
      <c r="A662" s="969"/>
      <c r="B662" s="22"/>
      <c r="C662" s="22"/>
      <c r="D662" s="22"/>
      <c r="E662" s="22"/>
      <c r="F662" s="22"/>
      <c r="G662" s="22"/>
      <c r="H662" s="22"/>
      <c r="I662" s="22"/>
      <c r="J662" s="22"/>
      <c r="K662" s="22"/>
      <c r="L662" s="22"/>
      <c r="M662" s="22"/>
    </row>
    <row r="663" spans="1:13" ht="15">
      <c r="A663" s="969"/>
      <c r="B663" s="22"/>
      <c r="C663" s="22"/>
      <c r="D663" s="22"/>
      <c r="E663" s="22"/>
      <c r="F663" s="22"/>
      <c r="G663" s="22"/>
      <c r="H663" s="22"/>
      <c r="I663" s="22"/>
      <c r="J663" s="22"/>
      <c r="K663" s="22"/>
      <c r="L663" s="22"/>
      <c r="M663" s="22"/>
    </row>
    <row r="664" spans="1:13" ht="15">
      <c r="A664" s="969"/>
      <c r="B664" s="22"/>
      <c r="C664" s="22"/>
      <c r="D664" s="22"/>
      <c r="E664" s="22"/>
      <c r="F664" s="22"/>
      <c r="G664" s="22"/>
      <c r="H664" s="22"/>
      <c r="I664" s="22"/>
      <c r="J664" s="22"/>
      <c r="K664" s="22"/>
      <c r="L664" s="22"/>
      <c r="M664" s="22"/>
    </row>
    <row r="665" spans="1:13" ht="15">
      <c r="A665" s="969"/>
      <c r="B665" s="22"/>
      <c r="C665" s="22"/>
      <c r="D665" s="22"/>
      <c r="E665" s="22"/>
      <c r="F665" s="22"/>
      <c r="G665" s="22"/>
      <c r="H665" s="22"/>
      <c r="I665" s="22"/>
      <c r="J665" s="22"/>
      <c r="K665" s="22"/>
      <c r="L665" s="22"/>
      <c r="M665" s="22"/>
    </row>
    <row r="666" spans="1:13" ht="15">
      <c r="A666" s="969"/>
      <c r="B666" s="22"/>
      <c r="C666" s="22"/>
      <c r="D666" s="22"/>
      <c r="E666" s="22"/>
      <c r="F666" s="22"/>
      <c r="G666" s="22"/>
      <c r="H666" s="22"/>
      <c r="I666" s="22"/>
      <c r="J666" s="22"/>
      <c r="K666" s="22"/>
      <c r="L666" s="22"/>
      <c r="M666" s="22"/>
    </row>
    <row r="667" spans="1:13" ht="15">
      <c r="A667" s="969"/>
      <c r="B667" s="22"/>
      <c r="C667" s="22"/>
      <c r="D667" s="22"/>
      <c r="E667" s="22"/>
      <c r="F667" s="22"/>
      <c r="G667" s="22"/>
      <c r="H667" s="22"/>
      <c r="I667" s="22"/>
      <c r="J667" s="22"/>
      <c r="K667" s="22"/>
      <c r="L667" s="22"/>
      <c r="M667" s="22"/>
    </row>
    <row r="668" spans="1:13" ht="15">
      <c r="A668" s="969"/>
      <c r="B668" s="22"/>
      <c r="C668" s="22"/>
      <c r="D668" s="22"/>
      <c r="E668" s="22"/>
      <c r="F668" s="22"/>
      <c r="G668" s="22"/>
      <c r="H668" s="22"/>
      <c r="I668" s="22"/>
      <c r="J668" s="22"/>
      <c r="K668" s="22"/>
      <c r="L668" s="22"/>
      <c r="M668" s="22"/>
    </row>
    <row r="669" spans="1:13" ht="15">
      <c r="A669" s="969"/>
      <c r="B669" s="22"/>
      <c r="C669" s="22"/>
      <c r="D669" s="22"/>
      <c r="E669" s="22"/>
      <c r="F669" s="22"/>
      <c r="G669" s="22"/>
      <c r="H669" s="22"/>
      <c r="I669" s="22"/>
      <c r="J669" s="22"/>
      <c r="K669" s="22"/>
      <c r="L669" s="22"/>
      <c r="M669" s="22"/>
    </row>
    <row r="670" spans="1:13" ht="15">
      <c r="A670" s="969"/>
      <c r="B670" s="22"/>
      <c r="C670" s="22"/>
      <c r="D670" s="22"/>
      <c r="E670" s="22"/>
      <c r="F670" s="22"/>
      <c r="G670" s="22"/>
      <c r="H670" s="22"/>
      <c r="I670" s="22"/>
      <c r="J670" s="22"/>
      <c r="K670" s="22"/>
      <c r="L670" s="22"/>
      <c r="M670" s="22"/>
    </row>
    <row r="671" spans="1:13" ht="15">
      <c r="A671" s="969"/>
      <c r="B671" s="22"/>
      <c r="C671" s="22"/>
      <c r="D671" s="22"/>
      <c r="E671" s="22"/>
      <c r="F671" s="22"/>
      <c r="G671" s="22"/>
      <c r="H671" s="22"/>
      <c r="I671" s="22"/>
      <c r="J671" s="22"/>
      <c r="K671" s="22"/>
      <c r="L671" s="22"/>
      <c r="M671" s="22"/>
    </row>
    <row r="672" spans="1:13" ht="15">
      <c r="A672" s="969"/>
      <c r="B672" s="22"/>
      <c r="C672" s="22"/>
      <c r="D672" s="22"/>
      <c r="E672" s="22"/>
      <c r="F672" s="22"/>
      <c r="G672" s="22"/>
      <c r="H672" s="22"/>
      <c r="I672" s="22"/>
      <c r="J672" s="22"/>
      <c r="K672" s="22"/>
      <c r="L672" s="22"/>
      <c r="M672" s="22"/>
    </row>
    <row r="673" spans="1:13" ht="15">
      <c r="A673" s="969"/>
      <c r="B673" s="22"/>
      <c r="C673" s="22"/>
      <c r="D673" s="22"/>
      <c r="E673" s="22"/>
      <c r="F673" s="22"/>
      <c r="G673" s="22"/>
      <c r="H673" s="22"/>
      <c r="I673" s="22"/>
      <c r="J673" s="22"/>
      <c r="K673" s="22"/>
      <c r="L673" s="22"/>
      <c r="M673" s="22"/>
    </row>
    <row r="674" spans="1:13" ht="15">
      <c r="A674" s="969"/>
      <c r="B674" s="22"/>
      <c r="C674" s="22"/>
      <c r="D674" s="22"/>
      <c r="E674" s="22"/>
      <c r="F674" s="22"/>
      <c r="G674" s="22"/>
      <c r="H674" s="22"/>
      <c r="I674" s="22"/>
      <c r="J674" s="22"/>
      <c r="K674" s="22"/>
      <c r="L674" s="22"/>
      <c r="M674" s="22"/>
    </row>
    <row r="675" spans="1:13" ht="15">
      <c r="A675" s="969"/>
      <c r="B675" s="22"/>
      <c r="C675" s="22"/>
      <c r="D675" s="22"/>
      <c r="E675" s="22"/>
      <c r="F675" s="22"/>
      <c r="G675" s="22"/>
      <c r="H675" s="22"/>
      <c r="I675" s="22"/>
      <c r="J675" s="22"/>
      <c r="K675" s="22"/>
      <c r="L675" s="22"/>
      <c r="M675" s="22"/>
    </row>
    <row r="676" spans="1:13" ht="15">
      <c r="A676" s="969"/>
      <c r="B676" s="22"/>
      <c r="C676" s="22"/>
      <c r="D676" s="22"/>
      <c r="E676" s="22"/>
      <c r="F676" s="22"/>
      <c r="G676" s="22"/>
      <c r="H676" s="22"/>
      <c r="I676" s="22"/>
      <c r="J676" s="22"/>
      <c r="K676" s="22"/>
      <c r="L676" s="22"/>
      <c r="M676" s="22"/>
    </row>
    <row r="677" spans="1:13" ht="15">
      <c r="A677" s="969"/>
      <c r="B677" s="22"/>
      <c r="C677" s="22"/>
      <c r="D677" s="22"/>
      <c r="E677" s="22"/>
      <c r="F677" s="22"/>
      <c r="G677" s="22"/>
      <c r="H677" s="22"/>
      <c r="I677" s="22"/>
      <c r="J677" s="22"/>
      <c r="K677" s="22"/>
      <c r="L677" s="22"/>
      <c r="M677" s="22"/>
    </row>
    <row r="678" spans="1:13" ht="15">
      <c r="A678" s="969"/>
      <c r="B678" s="22"/>
      <c r="C678" s="22"/>
      <c r="D678" s="22"/>
      <c r="E678" s="22"/>
      <c r="F678" s="22"/>
      <c r="G678" s="22"/>
      <c r="H678" s="22"/>
      <c r="I678" s="22"/>
      <c r="J678" s="22"/>
      <c r="K678" s="22"/>
      <c r="L678" s="22"/>
      <c r="M678" s="22"/>
    </row>
    <row r="679" spans="1:13" ht="15">
      <c r="A679" s="969"/>
      <c r="B679" s="22"/>
      <c r="C679" s="22"/>
      <c r="D679" s="22"/>
      <c r="E679" s="22"/>
      <c r="F679" s="22"/>
      <c r="G679" s="22"/>
      <c r="H679" s="22"/>
      <c r="I679" s="22"/>
      <c r="J679" s="22"/>
      <c r="K679" s="22"/>
      <c r="L679" s="22"/>
      <c r="M679" s="22"/>
    </row>
    <row r="680" spans="1:13" ht="15">
      <c r="A680" s="969"/>
      <c r="B680" s="22"/>
      <c r="C680" s="22"/>
      <c r="D680" s="22"/>
      <c r="E680" s="22"/>
      <c r="F680" s="22"/>
      <c r="G680" s="22"/>
      <c r="H680" s="22"/>
      <c r="I680" s="22"/>
      <c r="J680" s="22"/>
      <c r="K680" s="22"/>
      <c r="L680" s="22"/>
      <c r="M680" s="22"/>
    </row>
    <row r="681" spans="1:13" ht="15">
      <c r="A681" s="969"/>
      <c r="B681" s="22"/>
      <c r="C681" s="22"/>
      <c r="D681" s="22"/>
      <c r="E681" s="22"/>
      <c r="F681" s="22"/>
      <c r="G681" s="22"/>
      <c r="H681" s="22"/>
      <c r="I681" s="22"/>
      <c r="J681" s="22"/>
      <c r="K681" s="22"/>
      <c r="L681" s="22"/>
      <c r="M681" s="22"/>
    </row>
    <row r="682" spans="1:13" ht="15">
      <c r="A682" s="969"/>
      <c r="B682" s="22"/>
      <c r="C682" s="22"/>
      <c r="D682" s="22"/>
      <c r="E682" s="22"/>
      <c r="F682" s="22"/>
      <c r="G682" s="22"/>
      <c r="H682" s="22"/>
      <c r="I682" s="22"/>
      <c r="J682" s="22"/>
      <c r="K682" s="22"/>
      <c r="L682" s="22"/>
      <c r="M682" s="22"/>
    </row>
    <row r="683" spans="1:13" ht="15">
      <c r="A683" s="969"/>
      <c r="B683" s="22"/>
      <c r="C683" s="22"/>
      <c r="D683" s="22"/>
      <c r="E683" s="22"/>
      <c r="F683" s="22"/>
      <c r="G683" s="22"/>
      <c r="H683" s="22"/>
      <c r="I683" s="22"/>
      <c r="J683" s="22"/>
      <c r="K683" s="22"/>
      <c r="L683" s="22"/>
      <c r="M683" s="22"/>
    </row>
    <row r="684" spans="1:13" ht="15">
      <c r="A684" s="969"/>
      <c r="B684" s="22"/>
      <c r="C684" s="22"/>
      <c r="D684" s="22"/>
      <c r="E684" s="22"/>
      <c r="F684" s="22"/>
      <c r="G684" s="22"/>
      <c r="H684" s="22"/>
      <c r="I684" s="22"/>
      <c r="J684" s="22"/>
      <c r="K684" s="22"/>
      <c r="L684" s="22"/>
      <c r="M684" s="22"/>
    </row>
    <row r="685" spans="1:13" ht="15">
      <c r="A685" s="969"/>
      <c r="B685" s="22"/>
      <c r="C685" s="22"/>
      <c r="D685" s="22"/>
      <c r="E685" s="22"/>
      <c r="F685" s="22"/>
      <c r="G685" s="22"/>
      <c r="H685" s="22"/>
      <c r="I685" s="22"/>
      <c r="J685" s="22"/>
      <c r="K685" s="22"/>
      <c r="L685" s="22"/>
      <c r="M685" s="22"/>
    </row>
    <row r="686" spans="1:13" ht="15">
      <c r="A686" s="969"/>
      <c r="B686" s="22"/>
      <c r="C686" s="22"/>
      <c r="D686" s="22"/>
      <c r="E686" s="22"/>
      <c r="F686" s="22"/>
      <c r="G686" s="22"/>
      <c r="H686" s="22"/>
      <c r="I686" s="22"/>
      <c r="J686" s="22"/>
      <c r="K686" s="22"/>
      <c r="L686" s="22"/>
      <c r="M686" s="22"/>
    </row>
    <row r="687" spans="1:13" ht="15">
      <c r="A687" s="969"/>
      <c r="B687" s="22"/>
      <c r="C687" s="22"/>
      <c r="D687" s="22"/>
      <c r="E687" s="22"/>
      <c r="F687" s="22"/>
      <c r="G687" s="22"/>
      <c r="H687" s="22"/>
      <c r="I687" s="22"/>
      <c r="J687" s="22"/>
      <c r="K687" s="22"/>
      <c r="L687" s="22"/>
      <c r="M687" s="22"/>
    </row>
    <row r="688" spans="1:13" ht="15">
      <c r="A688" s="969"/>
      <c r="B688" s="22"/>
      <c r="C688" s="22"/>
      <c r="D688" s="22"/>
      <c r="E688" s="22"/>
      <c r="F688" s="22"/>
      <c r="G688" s="22"/>
      <c r="H688" s="22"/>
      <c r="I688" s="22"/>
      <c r="J688" s="22"/>
      <c r="K688" s="22"/>
      <c r="L688" s="22"/>
      <c r="M688" s="22"/>
    </row>
    <row r="689" spans="1:13" ht="15">
      <c r="A689" s="969"/>
      <c r="B689" s="22"/>
      <c r="C689" s="22"/>
      <c r="D689" s="22"/>
      <c r="E689" s="22"/>
      <c r="F689" s="22"/>
      <c r="G689" s="22"/>
      <c r="H689" s="22"/>
      <c r="I689" s="22"/>
      <c r="J689" s="22"/>
      <c r="K689" s="22"/>
      <c r="L689" s="22"/>
      <c r="M689" s="22"/>
    </row>
    <row r="690" spans="1:13" ht="15">
      <c r="A690" s="969"/>
      <c r="B690" s="22"/>
      <c r="C690" s="22"/>
      <c r="D690" s="22"/>
      <c r="E690" s="22"/>
      <c r="F690" s="22"/>
      <c r="G690" s="22"/>
      <c r="H690" s="22"/>
      <c r="I690" s="22"/>
      <c r="J690" s="22"/>
      <c r="K690" s="22"/>
      <c r="L690" s="22"/>
      <c r="M690" s="22"/>
    </row>
    <row r="691" spans="1:13" ht="15">
      <c r="A691" s="969"/>
      <c r="B691" s="22"/>
      <c r="C691" s="22"/>
      <c r="D691" s="22"/>
      <c r="E691" s="22"/>
      <c r="F691" s="22"/>
      <c r="G691" s="22"/>
      <c r="H691" s="22"/>
      <c r="I691" s="22"/>
      <c r="J691" s="22"/>
      <c r="K691" s="22"/>
      <c r="L691" s="22"/>
      <c r="M691" s="22"/>
    </row>
    <row r="692" spans="1:13" ht="15">
      <c r="A692" s="969"/>
      <c r="B692" s="22"/>
      <c r="C692" s="22"/>
      <c r="D692" s="22"/>
      <c r="E692" s="22"/>
      <c r="F692" s="22"/>
      <c r="G692" s="22"/>
      <c r="H692" s="22"/>
      <c r="I692" s="22"/>
      <c r="J692" s="22"/>
      <c r="K692" s="22"/>
      <c r="L692" s="22"/>
      <c r="M692" s="22"/>
    </row>
    <row r="693" spans="1:13" ht="15">
      <c r="A693" s="969"/>
      <c r="B693" s="22"/>
      <c r="C693" s="22"/>
      <c r="D693" s="22"/>
      <c r="E693" s="22"/>
      <c r="F693" s="22"/>
      <c r="G693" s="22"/>
      <c r="H693" s="22"/>
      <c r="I693" s="22"/>
      <c r="J693" s="22"/>
      <c r="K693" s="22"/>
      <c r="L693" s="22"/>
      <c r="M693" s="22"/>
    </row>
    <row r="694" spans="1:13" ht="15">
      <c r="A694" s="969"/>
      <c r="B694" s="22"/>
      <c r="C694" s="22"/>
      <c r="D694" s="22"/>
      <c r="E694" s="22"/>
      <c r="F694" s="22"/>
      <c r="G694" s="22"/>
      <c r="H694" s="22"/>
      <c r="I694" s="22"/>
      <c r="J694" s="22"/>
      <c r="K694" s="22"/>
      <c r="L694" s="22"/>
      <c r="M694" s="22"/>
    </row>
    <row r="695" spans="1:13" ht="15">
      <c r="A695" s="969"/>
      <c r="B695" s="22"/>
      <c r="C695" s="22"/>
      <c r="D695" s="22"/>
      <c r="E695" s="22"/>
      <c r="F695" s="22"/>
      <c r="G695" s="22"/>
      <c r="H695" s="22"/>
      <c r="I695" s="22"/>
      <c r="J695" s="22"/>
      <c r="K695" s="22"/>
      <c r="L695" s="22"/>
      <c r="M695" s="22"/>
    </row>
    <row r="696" spans="1:13" ht="15">
      <c r="A696" s="969"/>
      <c r="B696" s="22"/>
      <c r="C696" s="22"/>
      <c r="D696" s="22"/>
      <c r="E696" s="22"/>
      <c r="F696" s="22"/>
      <c r="G696" s="22"/>
      <c r="H696" s="22"/>
      <c r="I696" s="22"/>
      <c r="J696" s="22"/>
      <c r="K696" s="22"/>
      <c r="L696" s="22"/>
      <c r="M696" s="22"/>
    </row>
    <row r="697" spans="1:13" ht="15">
      <c r="A697" s="969"/>
      <c r="B697" s="22"/>
      <c r="C697" s="22"/>
      <c r="D697" s="22"/>
      <c r="E697" s="22"/>
      <c r="F697" s="22"/>
      <c r="G697" s="22"/>
      <c r="H697" s="22"/>
      <c r="I697" s="22"/>
      <c r="J697" s="22"/>
      <c r="K697" s="22"/>
      <c r="L697" s="22"/>
      <c r="M697" s="22"/>
    </row>
    <row r="698" spans="1:13" ht="15">
      <c r="A698" s="969"/>
      <c r="B698" s="22"/>
      <c r="C698" s="22"/>
      <c r="D698" s="22"/>
      <c r="E698" s="22"/>
      <c r="F698" s="22"/>
      <c r="G698" s="22"/>
      <c r="H698" s="22"/>
      <c r="I698" s="22"/>
      <c r="J698" s="22"/>
      <c r="K698" s="22"/>
      <c r="L698" s="22"/>
      <c r="M698" s="22"/>
    </row>
    <row r="699" spans="1:13" ht="15">
      <c r="A699" s="969"/>
      <c r="B699" s="22"/>
      <c r="C699" s="22"/>
      <c r="D699" s="22"/>
      <c r="E699" s="22"/>
      <c r="F699" s="22"/>
      <c r="G699" s="22"/>
      <c r="H699" s="22"/>
      <c r="I699" s="22"/>
      <c r="J699" s="22"/>
      <c r="K699" s="22"/>
      <c r="L699" s="22"/>
      <c r="M699" s="22"/>
    </row>
    <row r="700" spans="1:13" ht="15">
      <c r="A700" s="969"/>
      <c r="B700" s="22"/>
      <c r="C700" s="22"/>
      <c r="D700" s="22"/>
      <c r="E700" s="22"/>
      <c r="F700" s="22"/>
      <c r="G700" s="22"/>
      <c r="H700" s="22"/>
      <c r="I700" s="22"/>
      <c r="J700" s="22"/>
      <c r="K700" s="22"/>
      <c r="L700" s="22"/>
      <c r="M700" s="22"/>
    </row>
    <row r="701" spans="1:13" ht="15">
      <c r="A701" s="969"/>
      <c r="B701" s="22"/>
      <c r="C701" s="22"/>
      <c r="D701" s="22"/>
      <c r="E701" s="22"/>
      <c r="F701" s="22"/>
      <c r="G701" s="22"/>
      <c r="H701" s="22"/>
      <c r="I701" s="22"/>
      <c r="J701" s="22"/>
      <c r="K701" s="22"/>
      <c r="L701" s="22"/>
      <c r="M701" s="22"/>
    </row>
    <row r="702" spans="1:13" ht="15">
      <c r="A702" s="969"/>
      <c r="B702" s="22"/>
      <c r="C702" s="22"/>
      <c r="D702" s="22"/>
      <c r="E702" s="22"/>
      <c r="F702" s="22"/>
      <c r="G702" s="22"/>
      <c r="H702" s="22"/>
      <c r="I702" s="22"/>
      <c r="J702" s="22"/>
      <c r="K702" s="22"/>
      <c r="L702" s="22"/>
      <c r="M702" s="22"/>
    </row>
    <row r="703" spans="1:13" ht="15">
      <c r="A703" s="969"/>
      <c r="B703" s="22"/>
      <c r="C703" s="22"/>
      <c r="D703" s="22"/>
      <c r="E703" s="22"/>
      <c r="F703" s="22"/>
      <c r="G703" s="22"/>
      <c r="H703" s="22"/>
      <c r="I703" s="22"/>
      <c r="J703" s="22"/>
      <c r="K703" s="22"/>
      <c r="L703" s="22"/>
      <c r="M703" s="22"/>
    </row>
    <row r="704" spans="1:13" ht="15">
      <c r="A704" s="969"/>
      <c r="B704" s="22"/>
      <c r="C704" s="22"/>
      <c r="D704" s="22"/>
      <c r="E704" s="22"/>
      <c r="F704" s="22"/>
      <c r="G704" s="22"/>
      <c r="H704" s="22"/>
      <c r="I704" s="22"/>
      <c r="J704" s="22"/>
      <c r="K704" s="22"/>
      <c r="L704" s="22"/>
      <c r="M704" s="22"/>
    </row>
    <row r="705" spans="1:13" ht="15">
      <c r="A705" s="969"/>
      <c r="B705" s="22"/>
      <c r="C705" s="22"/>
      <c r="D705" s="22"/>
      <c r="E705" s="22"/>
      <c r="F705" s="22"/>
      <c r="G705" s="22"/>
      <c r="H705" s="22"/>
      <c r="I705" s="22"/>
      <c r="J705" s="22"/>
      <c r="K705" s="22"/>
      <c r="L705" s="22"/>
      <c r="M705" s="22"/>
    </row>
    <row r="706" spans="1:13" ht="15">
      <c r="A706" s="969"/>
      <c r="B706" s="22"/>
      <c r="C706" s="22"/>
      <c r="D706" s="22"/>
      <c r="E706" s="22"/>
      <c r="F706" s="22"/>
      <c r="G706" s="22"/>
      <c r="H706" s="22"/>
      <c r="I706" s="22"/>
      <c r="J706" s="22"/>
      <c r="K706" s="22"/>
      <c r="L706" s="22"/>
      <c r="M706" s="22"/>
    </row>
    <row r="707" spans="1:13" ht="15">
      <c r="A707" s="969"/>
      <c r="B707" s="22"/>
      <c r="C707" s="22"/>
      <c r="D707" s="22"/>
      <c r="E707" s="22"/>
      <c r="F707" s="22"/>
      <c r="G707" s="22"/>
      <c r="H707" s="22"/>
      <c r="I707" s="22"/>
      <c r="J707" s="22"/>
      <c r="K707" s="22"/>
      <c r="L707" s="22"/>
      <c r="M707" s="22"/>
    </row>
    <row r="708" spans="1:13" ht="15">
      <c r="A708" s="969"/>
      <c r="B708" s="22"/>
      <c r="C708" s="22"/>
      <c r="D708" s="22"/>
      <c r="E708" s="22"/>
      <c r="F708" s="22"/>
      <c r="G708" s="22"/>
      <c r="H708" s="22"/>
      <c r="I708" s="22"/>
      <c r="J708" s="22"/>
      <c r="K708" s="22"/>
      <c r="L708" s="22"/>
      <c r="M708" s="22"/>
    </row>
    <row r="709" spans="1:13" ht="15">
      <c r="A709" s="969"/>
      <c r="B709" s="22"/>
      <c r="C709" s="22"/>
      <c r="D709" s="22"/>
      <c r="E709" s="22"/>
      <c r="F709" s="22"/>
      <c r="G709" s="22"/>
      <c r="H709" s="22"/>
      <c r="I709" s="22"/>
      <c r="J709" s="22"/>
      <c r="K709" s="22"/>
      <c r="L709" s="22"/>
      <c r="M709" s="22"/>
    </row>
    <row r="710" spans="1:13" ht="15">
      <c r="A710" s="969"/>
      <c r="B710" s="22"/>
      <c r="C710" s="22"/>
      <c r="D710" s="22"/>
      <c r="E710" s="22"/>
      <c r="F710" s="22"/>
      <c r="G710" s="22"/>
      <c r="H710" s="22"/>
      <c r="I710" s="22"/>
      <c r="J710" s="22"/>
      <c r="K710" s="22"/>
      <c r="L710" s="22"/>
      <c r="M710" s="22"/>
    </row>
    <row r="711" spans="1:13" ht="15">
      <c r="A711" s="969"/>
      <c r="B711" s="22"/>
      <c r="C711" s="22"/>
      <c r="D711" s="22"/>
      <c r="E711" s="22"/>
      <c r="F711" s="22"/>
      <c r="G711" s="22"/>
      <c r="H711" s="22"/>
      <c r="I711" s="22"/>
      <c r="J711" s="22"/>
      <c r="K711" s="22"/>
      <c r="L711" s="22"/>
      <c r="M711" s="22"/>
    </row>
    <row r="712" spans="1:13" ht="15">
      <c r="A712" s="969"/>
      <c r="B712" s="22"/>
      <c r="C712" s="22"/>
      <c r="D712" s="22"/>
      <c r="E712" s="22"/>
      <c r="F712" s="22"/>
      <c r="G712" s="22"/>
      <c r="H712" s="22"/>
      <c r="I712" s="22"/>
      <c r="J712" s="22"/>
      <c r="K712" s="22"/>
      <c r="L712" s="22"/>
      <c r="M712" s="22"/>
    </row>
    <row r="713" spans="1:13" ht="15">
      <c r="A713" s="969"/>
      <c r="B713" s="22"/>
      <c r="C713" s="22"/>
      <c r="D713" s="22"/>
      <c r="E713" s="22"/>
      <c r="F713" s="22"/>
      <c r="G713" s="22"/>
      <c r="H713" s="22"/>
      <c r="I713" s="22"/>
      <c r="J713" s="22"/>
      <c r="K713" s="22"/>
      <c r="L713" s="22"/>
      <c r="M713" s="22"/>
    </row>
    <row r="714" spans="1:13" ht="15">
      <c r="A714" s="969"/>
      <c r="B714" s="22"/>
      <c r="C714" s="22"/>
      <c r="D714" s="22"/>
      <c r="E714" s="22"/>
      <c r="F714" s="22"/>
      <c r="G714" s="22"/>
      <c r="H714" s="22"/>
      <c r="I714" s="22"/>
      <c r="J714" s="22"/>
      <c r="K714" s="22"/>
      <c r="L714" s="22"/>
      <c r="M714" s="22"/>
    </row>
    <row r="715" spans="1:13" ht="15">
      <c r="A715" s="969"/>
      <c r="B715" s="22"/>
      <c r="C715" s="22"/>
      <c r="D715" s="22"/>
      <c r="E715" s="22"/>
      <c r="F715" s="22"/>
      <c r="G715" s="22"/>
      <c r="H715" s="22"/>
      <c r="I715" s="22"/>
      <c r="J715" s="22"/>
      <c r="K715" s="22"/>
      <c r="L715" s="22"/>
      <c r="M715" s="22"/>
    </row>
    <row r="716" spans="1:13" ht="15">
      <c r="A716" s="969"/>
      <c r="B716" s="22"/>
      <c r="C716" s="22"/>
      <c r="D716" s="22"/>
      <c r="E716" s="22"/>
      <c r="F716" s="22"/>
      <c r="G716" s="22"/>
      <c r="H716" s="22"/>
      <c r="I716" s="22"/>
      <c r="J716" s="22"/>
      <c r="K716" s="22"/>
      <c r="L716" s="22"/>
      <c r="M716" s="22"/>
    </row>
    <row r="717" spans="1:13" ht="15">
      <c r="A717" s="969"/>
      <c r="B717" s="22"/>
      <c r="C717" s="22"/>
      <c r="D717" s="22"/>
      <c r="E717" s="22"/>
      <c r="F717" s="22"/>
      <c r="G717" s="22"/>
      <c r="H717" s="22"/>
      <c r="I717" s="22"/>
      <c r="J717" s="22"/>
      <c r="K717" s="22"/>
      <c r="L717" s="22"/>
      <c r="M717" s="22"/>
    </row>
    <row r="718" spans="1:13" ht="15">
      <c r="A718" s="969"/>
      <c r="B718" s="22"/>
      <c r="C718" s="22"/>
      <c r="D718" s="22"/>
      <c r="E718" s="22"/>
      <c r="F718" s="22"/>
      <c r="G718" s="22"/>
      <c r="H718" s="22"/>
      <c r="I718" s="22"/>
      <c r="J718" s="22"/>
      <c r="K718" s="22"/>
      <c r="L718" s="22"/>
      <c r="M718" s="22"/>
    </row>
    <row r="719" spans="1:13" ht="15">
      <c r="A719" s="969"/>
      <c r="B719" s="22"/>
      <c r="C719" s="22"/>
      <c r="D719" s="22"/>
      <c r="E719" s="22"/>
      <c r="F719" s="22"/>
      <c r="G719" s="22"/>
      <c r="H719" s="22"/>
      <c r="I719" s="22"/>
      <c r="J719" s="22"/>
      <c r="K719" s="22"/>
      <c r="L719" s="22"/>
      <c r="M719" s="22"/>
    </row>
    <row r="720" spans="1:13" ht="15">
      <c r="A720" s="969"/>
      <c r="B720" s="22"/>
      <c r="C720" s="22"/>
      <c r="D720" s="22"/>
      <c r="E720" s="22"/>
      <c r="F720" s="22"/>
      <c r="G720" s="22"/>
      <c r="H720" s="22"/>
      <c r="I720" s="22"/>
      <c r="J720" s="22"/>
      <c r="K720" s="22"/>
      <c r="L720" s="22"/>
      <c r="M720" s="22"/>
    </row>
    <row r="721" spans="1:13" ht="15">
      <c r="A721" s="969"/>
      <c r="B721" s="22"/>
      <c r="C721" s="22"/>
      <c r="D721" s="22"/>
      <c r="E721" s="22"/>
      <c r="F721" s="22"/>
      <c r="G721" s="22"/>
      <c r="H721" s="22"/>
      <c r="I721" s="22"/>
      <c r="J721" s="22"/>
      <c r="K721" s="22"/>
      <c r="L721" s="22"/>
      <c r="M721" s="22"/>
    </row>
    <row r="722" spans="1:13" ht="15">
      <c r="A722" s="969"/>
      <c r="B722" s="22"/>
      <c r="C722" s="22"/>
      <c r="D722" s="22"/>
      <c r="E722" s="22"/>
      <c r="F722" s="22"/>
      <c r="G722" s="22"/>
      <c r="H722" s="22"/>
      <c r="I722" s="22"/>
      <c r="J722" s="22"/>
      <c r="K722" s="22"/>
      <c r="L722" s="22"/>
      <c r="M722" s="22"/>
    </row>
    <row r="723" spans="1:13" ht="15">
      <c r="A723" s="969"/>
      <c r="B723" s="22"/>
      <c r="C723" s="22"/>
      <c r="D723" s="22"/>
      <c r="E723" s="22"/>
      <c r="F723" s="22"/>
      <c r="G723" s="22"/>
      <c r="H723" s="22"/>
      <c r="I723" s="22"/>
      <c r="J723" s="22"/>
      <c r="K723" s="22"/>
      <c r="L723" s="22"/>
      <c r="M723" s="22"/>
    </row>
    <row r="724" spans="1:13" ht="15">
      <c r="A724" s="969"/>
      <c r="B724" s="22"/>
      <c r="C724" s="22"/>
      <c r="D724" s="22"/>
      <c r="E724" s="22"/>
      <c r="F724" s="22"/>
      <c r="G724" s="22"/>
      <c r="H724" s="22"/>
      <c r="I724" s="22"/>
      <c r="J724" s="22"/>
      <c r="K724" s="22"/>
      <c r="L724" s="22"/>
      <c r="M724" s="22"/>
    </row>
    <row r="725" spans="1:13" ht="15">
      <c r="A725" s="969"/>
      <c r="B725" s="22"/>
      <c r="C725" s="22"/>
      <c r="D725" s="22"/>
      <c r="E725" s="22"/>
      <c r="F725" s="22"/>
      <c r="G725" s="22"/>
      <c r="H725" s="22"/>
      <c r="I725" s="22"/>
      <c r="J725" s="22"/>
      <c r="K725" s="22"/>
      <c r="L725" s="22"/>
      <c r="M725" s="22"/>
    </row>
    <row r="726" spans="1:13" ht="15">
      <c r="A726" s="969"/>
      <c r="B726" s="22"/>
      <c r="C726" s="22"/>
      <c r="D726" s="22"/>
      <c r="E726" s="22"/>
      <c r="F726" s="22"/>
      <c r="G726" s="22"/>
      <c r="H726" s="22"/>
      <c r="I726" s="22"/>
      <c r="J726" s="22"/>
      <c r="K726" s="22"/>
      <c r="L726" s="22"/>
      <c r="M726" s="22"/>
    </row>
    <row r="727" spans="1:13" ht="15">
      <c r="A727" s="969"/>
      <c r="B727" s="22"/>
      <c r="C727" s="22"/>
      <c r="D727" s="22"/>
      <c r="E727" s="22"/>
      <c r="F727" s="22"/>
      <c r="G727" s="22"/>
      <c r="H727" s="22"/>
      <c r="I727" s="22"/>
      <c r="J727" s="22"/>
      <c r="K727" s="22"/>
      <c r="L727" s="22"/>
      <c r="M727" s="22"/>
    </row>
    <row r="728" spans="1:13" ht="15">
      <c r="A728" s="969"/>
      <c r="B728" s="22"/>
      <c r="C728" s="22"/>
      <c r="D728" s="22"/>
      <c r="E728" s="22"/>
      <c r="F728" s="22"/>
      <c r="G728" s="22"/>
      <c r="H728" s="22"/>
      <c r="I728" s="22"/>
      <c r="J728" s="22"/>
      <c r="K728" s="22"/>
      <c r="L728" s="22"/>
      <c r="M728" s="22"/>
    </row>
    <row r="729" spans="1:13" ht="15">
      <c r="A729" s="969"/>
      <c r="B729" s="22"/>
      <c r="C729" s="22"/>
      <c r="D729" s="22"/>
      <c r="E729" s="22"/>
      <c r="F729" s="22"/>
      <c r="G729" s="22"/>
      <c r="H729" s="22"/>
      <c r="I729" s="22"/>
      <c r="J729" s="22"/>
      <c r="K729" s="22"/>
      <c r="L729" s="22"/>
      <c r="M729" s="22"/>
    </row>
    <row r="730" spans="1:13" ht="15">
      <c r="A730" s="969"/>
      <c r="B730" s="22"/>
      <c r="C730" s="22"/>
      <c r="D730" s="22"/>
      <c r="E730" s="22"/>
      <c r="F730" s="22"/>
      <c r="G730" s="22"/>
      <c r="H730" s="22"/>
      <c r="I730" s="22"/>
      <c r="J730" s="22"/>
      <c r="K730" s="22"/>
      <c r="L730" s="22"/>
      <c r="M730" s="22"/>
    </row>
    <row r="731" spans="1:13" ht="15">
      <c r="A731" s="969"/>
      <c r="B731" s="22"/>
      <c r="C731" s="22"/>
      <c r="D731" s="22"/>
      <c r="E731" s="22"/>
      <c r="F731" s="22"/>
      <c r="G731" s="22"/>
      <c r="H731" s="22"/>
      <c r="I731" s="22"/>
      <c r="J731" s="22"/>
      <c r="K731" s="22"/>
      <c r="L731" s="22"/>
      <c r="M731" s="22"/>
    </row>
    <row r="732" spans="1:13" ht="15">
      <c r="A732" s="969"/>
      <c r="B732" s="22"/>
      <c r="C732" s="22"/>
      <c r="D732" s="22"/>
      <c r="E732" s="22"/>
      <c r="F732" s="22"/>
      <c r="G732" s="22"/>
      <c r="H732" s="22"/>
      <c r="I732" s="22"/>
      <c r="J732" s="22"/>
      <c r="K732" s="22"/>
      <c r="L732" s="22"/>
      <c r="M732" s="22"/>
    </row>
    <row r="733" spans="1:13" ht="15">
      <c r="A733" s="969"/>
      <c r="B733" s="22"/>
      <c r="C733" s="22"/>
      <c r="D733" s="22"/>
      <c r="E733" s="22"/>
      <c r="F733" s="22"/>
      <c r="G733" s="22"/>
      <c r="H733" s="22"/>
      <c r="I733" s="22"/>
      <c r="J733" s="22"/>
      <c r="K733" s="22"/>
      <c r="L733" s="22"/>
      <c r="M733" s="22"/>
    </row>
    <row r="734" spans="1:13" ht="15">
      <c r="A734" s="969"/>
      <c r="B734" s="22"/>
      <c r="C734" s="22"/>
      <c r="D734" s="22"/>
      <c r="E734" s="22"/>
      <c r="F734" s="22"/>
      <c r="G734" s="22"/>
      <c r="H734" s="22"/>
      <c r="I734" s="22"/>
      <c r="J734" s="22"/>
      <c r="K734" s="22"/>
      <c r="L734" s="22"/>
      <c r="M734" s="22"/>
    </row>
    <row r="735" spans="1:13" ht="15">
      <c r="A735" s="969"/>
      <c r="B735" s="22"/>
      <c r="C735" s="22"/>
      <c r="D735" s="22"/>
      <c r="E735" s="22"/>
      <c r="F735" s="22"/>
      <c r="G735" s="22"/>
      <c r="H735" s="22"/>
      <c r="I735" s="22"/>
      <c r="J735" s="22"/>
      <c r="K735" s="22"/>
      <c r="L735" s="22"/>
      <c r="M735" s="22"/>
    </row>
    <row r="736" spans="1:13" ht="15">
      <c r="A736" s="969"/>
      <c r="B736" s="22"/>
      <c r="C736" s="22"/>
      <c r="D736" s="22"/>
      <c r="E736" s="22"/>
      <c r="F736" s="22"/>
      <c r="G736" s="22"/>
      <c r="H736" s="22"/>
      <c r="I736" s="22"/>
      <c r="J736" s="22"/>
      <c r="K736" s="22"/>
      <c r="L736" s="22"/>
      <c r="M736" s="22"/>
    </row>
    <row r="737" spans="1:13" ht="15">
      <c r="A737" s="969"/>
      <c r="B737" s="22"/>
      <c r="C737" s="22"/>
      <c r="D737" s="22"/>
      <c r="E737" s="22"/>
      <c r="F737" s="22"/>
      <c r="G737" s="22"/>
      <c r="H737" s="22"/>
      <c r="I737" s="22"/>
      <c r="J737" s="22"/>
      <c r="K737" s="22"/>
      <c r="L737" s="22"/>
      <c r="M737" s="22"/>
    </row>
    <row r="738" spans="1:13" ht="15">
      <c r="A738" s="969"/>
      <c r="B738" s="22"/>
      <c r="C738" s="22"/>
      <c r="D738" s="22"/>
      <c r="E738" s="22"/>
      <c r="F738" s="22"/>
      <c r="G738" s="22"/>
      <c r="H738" s="22"/>
      <c r="I738" s="22"/>
      <c r="J738" s="22"/>
      <c r="K738" s="22"/>
      <c r="L738" s="22"/>
      <c r="M738" s="22"/>
    </row>
    <row r="739" spans="1:13" ht="15">
      <c r="A739" s="969"/>
      <c r="B739" s="22"/>
      <c r="C739" s="22"/>
      <c r="D739" s="22"/>
      <c r="E739" s="22"/>
      <c r="F739" s="22"/>
      <c r="G739" s="22"/>
      <c r="H739" s="22"/>
      <c r="I739" s="22"/>
      <c r="J739" s="22"/>
      <c r="K739" s="22"/>
      <c r="L739" s="22"/>
      <c r="M739" s="22"/>
    </row>
    <row r="740" spans="1:13" ht="15">
      <c r="A740" s="969"/>
      <c r="B740" s="22"/>
      <c r="C740" s="22"/>
      <c r="D740" s="22"/>
      <c r="E740" s="22"/>
      <c r="F740" s="22"/>
      <c r="G740" s="22"/>
      <c r="H740" s="22"/>
      <c r="I740" s="22"/>
      <c r="J740" s="22"/>
      <c r="K740" s="22"/>
      <c r="L740" s="22"/>
      <c r="M740" s="22"/>
    </row>
    <row r="741" spans="1:13" ht="15">
      <c r="A741" s="969"/>
      <c r="B741" s="22"/>
      <c r="C741" s="22"/>
      <c r="D741" s="22"/>
      <c r="E741" s="22"/>
      <c r="F741" s="22"/>
      <c r="G741" s="22"/>
      <c r="H741" s="22"/>
      <c r="I741" s="22"/>
      <c r="J741" s="22"/>
      <c r="K741" s="22"/>
      <c r="L741" s="22"/>
      <c r="M741" s="22"/>
    </row>
    <row r="742" spans="1:13" ht="15">
      <c r="A742" s="969"/>
      <c r="B742" s="22"/>
      <c r="C742" s="22"/>
      <c r="D742" s="22"/>
      <c r="E742" s="22"/>
      <c r="F742" s="22"/>
      <c r="G742" s="22"/>
      <c r="H742" s="22"/>
      <c r="I742" s="22"/>
      <c r="J742" s="22"/>
      <c r="K742" s="22"/>
      <c r="L742" s="22"/>
      <c r="M742" s="22"/>
    </row>
    <row r="743" spans="1:13" ht="15">
      <c r="A743" s="969"/>
      <c r="B743" s="22"/>
      <c r="C743" s="22"/>
      <c r="D743" s="22"/>
      <c r="E743" s="22"/>
      <c r="F743" s="22"/>
      <c r="G743" s="22"/>
      <c r="H743" s="22"/>
      <c r="I743" s="22"/>
      <c r="J743" s="22"/>
      <c r="K743" s="22"/>
      <c r="L743" s="22"/>
      <c r="M743" s="22"/>
    </row>
    <row r="744" spans="1:13" ht="15">
      <c r="A744" s="969"/>
      <c r="B744" s="22"/>
      <c r="C744" s="22"/>
      <c r="D744" s="22"/>
      <c r="E744" s="22"/>
      <c r="F744" s="22"/>
      <c r="G744" s="22"/>
      <c r="H744" s="22"/>
      <c r="I744" s="22"/>
      <c r="J744" s="22"/>
      <c r="K744" s="22"/>
      <c r="L744" s="22"/>
      <c r="M744" s="22"/>
    </row>
    <row r="745" spans="1:13" ht="15">
      <c r="A745" s="969"/>
      <c r="B745" s="22"/>
      <c r="C745" s="22"/>
      <c r="D745" s="22"/>
      <c r="E745" s="22"/>
      <c r="F745" s="22"/>
      <c r="G745" s="22"/>
      <c r="H745" s="22"/>
      <c r="I745" s="22"/>
      <c r="J745" s="22"/>
      <c r="K745" s="22"/>
      <c r="L745" s="22"/>
      <c r="M745" s="22"/>
    </row>
    <row r="746" spans="1:13" ht="15">
      <c r="A746" s="969"/>
      <c r="B746" s="22"/>
      <c r="C746" s="22"/>
      <c r="D746" s="22"/>
      <c r="E746" s="22"/>
      <c r="F746" s="22"/>
      <c r="G746" s="22"/>
      <c r="H746" s="22"/>
      <c r="I746" s="22"/>
      <c r="J746" s="22"/>
      <c r="K746" s="22"/>
      <c r="L746" s="22"/>
      <c r="M746" s="22"/>
    </row>
    <row r="747" spans="1:13" ht="15">
      <c r="A747" s="969"/>
      <c r="B747" s="22"/>
      <c r="C747" s="22"/>
      <c r="D747" s="22"/>
      <c r="E747" s="22"/>
      <c r="F747" s="22"/>
      <c r="G747" s="22"/>
      <c r="H747" s="22"/>
      <c r="I747" s="22"/>
      <c r="J747" s="22"/>
      <c r="K747" s="22"/>
      <c r="L747" s="22"/>
      <c r="M747" s="22"/>
    </row>
    <row r="748" spans="1:13" ht="15">
      <c r="A748" s="969"/>
      <c r="B748" s="22"/>
      <c r="C748" s="22"/>
      <c r="D748" s="22"/>
      <c r="E748" s="22"/>
      <c r="F748" s="22"/>
      <c r="G748" s="22"/>
      <c r="H748" s="22"/>
      <c r="I748" s="22"/>
      <c r="J748" s="22"/>
      <c r="K748" s="22"/>
      <c r="L748" s="22"/>
      <c r="M748" s="22"/>
    </row>
    <row r="749" spans="1:13" ht="15">
      <c r="A749" s="969"/>
      <c r="B749" s="22"/>
      <c r="C749" s="22"/>
      <c r="D749" s="22"/>
      <c r="E749" s="22"/>
      <c r="F749" s="22"/>
      <c r="G749" s="22"/>
      <c r="H749" s="22"/>
      <c r="I749" s="22"/>
      <c r="J749" s="22"/>
      <c r="K749" s="22"/>
      <c r="L749" s="22"/>
      <c r="M749" s="22"/>
    </row>
    <row r="750" spans="1:13" ht="15">
      <c r="A750" s="969"/>
      <c r="B750" s="22"/>
      <c r="C750" s="22"/>
      <c r="D750" s="22"/>
      <c r="E750" s="22"/>
      <c r="F750" s="22"/>
      <c r="G750" s="22"/>
      <c r="H750" s="22"/>
      <c r="I750" s="22"/>
      <c r="J750" s="22"/>
      <c r="K750" s="22"/>
      <c r="L750" s="22"/>
      <c r="M750" s="22"/>
    </row>
    <row r="751" spans="1:13" ht="15">
      <c r="A751" s="969"/>
      <c r="B751" s="22"/>
      <c r="C751" s="22"/>
      <c r="D751" s="22"/>
      <c r="E751" s="22"/>
      <c r="F751" s="22"/>
      <c r="G751" s="22"/>
      <c r="H751" s="22"/>
      <c r="I751" s="22"/>
      <c r="J751" s="22"/>
      <c r="K751" s="22"/>
      <c r="L751" s="22"/>
      <c r="M751" s="22"/>
    </row>
    <row r="752" spans="1:13" ht="15">
      <c r="A752" s="969"/>
      <c r="B752" s="22"/>
      <c r="C752" s="22"/>
      <c r="D752" s="22"/>
      <c r="E752" s="22"/>
      <c r="F752" s="22"/>
      <c r="G752" s="22"/>
      <c r="H752" s="22"/>
      <c r="I752" s="22"/>
      <c r="J752" s="22"/>
      <c r="K752" s="22"/>
      <c r="L752" s="22"/>
      <c r="M752" s="22"/>
    </row>
    <row r="753" spans="1:13" ht="15">
      <c r="A753" s="969"/>
      <c r="B753" s="22"/>
      <c r="C753" s="22"/>
      <c r="D753" s="22"/>
      <c r="E753" s="22"/>
      <c r="F753" s="22"/>
      <c r="G753" s="22"/>
      <c r="H753" s="22"/>
      <c r="I753" s="22"/>
      <c r="J753" s="22"/>
      <c r="K753" s="22"/>
      <c r="L753" s="22"/>
      <c r="M753" s="22"/>
    </row>
    <row r="754" spans="1:13" ht="15">
      <c r="A754" s="969"/>
      <c r="B754" s="22"/>
      <c r="C754" s="22"/>
      <c r="D754" s="22"/>
      <c r="E754" s="22"/>
      <c r="F754" s="22"/>
      <c r="G754" s="22"/>
      <c r="H754" s="22"/>
      <c r="I754" s="22"/>
      <c r="J754" s="22"/>
      <c r="K754" s="22"/>
      <c r="L754" s="22"/>
      <c r="M754" s="22"/>
    </row>
    <row r="755" spans="1:13" ht="15">
      <c r="A755" s="969"/>
      <c r="B755" s="22"/>
      <c r="C755" s="22"/>
      <c r="D755" s="22"/>
      <c r="E755" s="22"/>
      <c r="F755" s="22"/>
      <c r="G755" s="22"/>
      <c r="H755" s="22"/>
      <c r="I755" s="22"/>
      <c r="J755" s="22"/>
      <c r="K755" s="22"/>
      <c r="L755" s="22"/>
      <c r="M755" s="22"/>
    </row>
    <row r="756" spans="1:13" ht="15">
      <c r="A756" s="969"/>
      <c r="B756" s="22"/>
      <c r="C756" s="22"/>
      <c r="D756" s="22"/>
      <c r="E756" s="22"/>
      <c r="F756" s="22"/>
      <c r="G756" s="22"/>
      <c r="H756" s="22"/>
      <c r="I756" s="22"/>
      <c r="J756" s="22"/>
      <c r="K756" s="22"/>
      <c r="L756" s="22"/>
      <c r="M756" s="22"/>
    </row>
    <row r="757" spans="1:13" ht="15">
      <c r="A757" s="969"/>
      <c r="B757" s="22"/>
      <c r="C757" s="22"/>
      <c r="D757" s="22"/>
      <c r="E757" s="22"/>
      <c r="F757" s="22"/>
      <c r="G757" s="22"/>
      <c r="H757" s="22"/>
      <c r="I757" s="22"/>
      <c r="J757" s="22"/>
      <c r="K757" s="22"/>
      <c r="L757" s="22"/>
      <c r="M757" s="22"/>
    </row>
    <row r="758" spans="1:13" ht="15">
      <c r="A758" s="969"/>
      <c r="B758" s="22"/>
      <c r="C758" s="22"/>
      <c r="D758" s="22"/>
      <c r="E758" s="22"/>
      <c r="F758" s="22"/>
      <c r="G758" s="22"/>
      <c r="H758" s="22"/>
      <c r="I758" s="22"/>
      <c r="J758" s="22"/>
      <c r="K758" s="22"/>
      <c r="L758" s="22"/>
      <c r="M758" s="22"/>
    </row>
    <row r="759" spans="1:13" ht="15">
      <c r="A759" s="969"/>
      <c r="B759" s="22"/>
      <c r="C759" s="22"/>
      <c r="D759" s="22"/>
      <c r="E759" s="22"/>
      <c r="F759" s="22"/>
      <c r="G759" s="22"/>
      <c r="H759" s="22"/>
      <c r="I759" s="22"/>
      <c r="J759" s="22"/>
      <c r="K759" s="22"/>
      <c r="L759" s="22"/>
      <c r="M759" s="22"/>
    </row>
    <row r="760" spans="1:13" ht="15">
      <c r="A760" s="969"/>
      <c r="B760" s="22"/>
      <c r="C760" s="22"/>
      <c r="D760" s="22"/>
      <c r="E760" s="22"/>
      <c r="F760" s="22"/>
      <c r="G760" s="22"/>
      <c r="H760" s="22"/>
      <c r="I760" s="22"/>
      <c r="J760" s="22"/>
      <c r="K760" s="22"/>
      <c r="L760" s="22"/>
      <c r="M760" s="22"/>
    </row>
    <row r="761" spans="1:13" ht="15">
      <c r="A761" s="969"/>
      <c r="B761" s="22"/>
      <c r="C761" s="22"/>
      <c r="D761" s="22"/>
      <c r="E761" s="22"/>
      <c r="F761" s="22"/>
      <c r="G761" s="22"/>
      <c r="H761" s="22"/>
      <c r="I761" s="22"/>
      <c r="J761" s="22"/>
      <c r="K761" s="22"/>
      <c r="L761" s="22"/>
      <c r="M761" s="22"/>
    </row>
    <row r="762" spans="1:13" ht="15">
      <c r="A762" s="969"/>
      <c r="B762" s="22"/>
      <c r="C762" s="22"/>
      <c r="D762" s="22"/>
      <c r="E762" s="22"/>
      <c r="F762" s="22"/>
      <c r="G762" s="22"/>
      <c r="H762" s="22"/>
      <c r="I762" s="22"/>
      <c r="J762" s="22"/>
      <c r="K762" s="22"/>
      <c r="L762" s="22"/>
      <c r="M762" s="22"/>
    </row>
    <row r="763" spans="1:13" ht="15">
      <c r="A763" s="969"/>
      <c r="B763" s="22"/>
      <c r="C763" s="22"/>
      <c r="D763" s="22"/>
      <c r="E763" s="22"/>
      <c r="F763" s="22"/>
      <c r="G763" s="22"/>
      <c r="H763" s="22"/>
      <c r="I763" s="22"/>
      <c r="J763" s="22"/>
      <c r="K763" s="22"/>
      <c r="L763" s="22"/>
      <c r="M763" s="22"/>
    </row>
    <row r="764" spans="1:13" ht="15">
      <c r="A764" s="969"/>
      <c r="B764" s="22"/>
      <c r="C764" s="22"/>
      <c r="D764" s="22"/>
      <c r="E764" s="22"/>
      <c r="F764" s="22"/>
      <c r="G764" s="22"/>
      <c r="H764" s="22"/>
      <c r="I764" s="22"/>
      <c r="J764" s="22"/>
      <c r="K764" s="22"/>
      <c r="L764" s="22"/>
      <c r="M764" s="22"/>
    </row>
    <row r="765" spans="1:13" ht="15">
      <c r="A765" s="969"/>
      <c r="B765" s="22"/>
      <c r="C765" s="22"/>
      <c r="D765" s="22"/>
      <c r="E765" s="22"/>
      <c r="F765" s="22"/>
      <c r="G765" s="22"/>
      <c r="H765" s="22"/>
      <c r="I765" s="22"/>
      <c r="J765" s="22"/>
      <c r="K765" s="22"/>
      <c r="L765" s="22"/>
      <c r="M765" s="22"/>
    </row>
    <row r="766" spans="1:13" ht="15">
      <c r="A766" s="969"/>
      <c r="B766" s="22"/>
      <c r="C766" s="22"/>
      <c r="D766" s="22"/>
      <c r="E766" s="22"/>
      <c r="F766" s="22"/>
      <c r="G766" s="22"/>
      <c r="H766" s="22"/>
      <c r="I766" s="22"/>
      <c r="J766" s="22"/>
      <c r="K766" s="22"/>
      <c r="L766" s="22"/>
      <c r="M766" s="22"/>
    </row>
    <row r="767" spans="1:13" ht="15">
      <c r="A767" s="969"/>
      <c r="B767" s="22"/>
      <c r="C767" s="22"/>
      <c r="D767" s="22"/>
      <c r="E767" s="22"/>
      <c r="F767" s="22"/>
      <c r="G767" s="22"/>
      <c r="H767" s="22"/>
      <c r="I767" s="22"/>
      <c r="J767" s="22"/>
      <c r="K767" s="22"/>
      <c r="L767" s="22"/>
      <c r="M767" s="22"/>
    </row>
    <row r="768" spans="1:13" ht="15">
      <c r="A768" s="969"/>
      <c r="B768" s="22"/>
      <c r="C768" s="22"/>
      <c r="D768" s="22"/>
      <c r="E768" s="22"/>
      <c r="F768" s="22"/>
      <c r="G768" s="22"/>
      <c r="H768" s="22"/>
      <c r="I768" s="22"/>
      <c r="J768" s="22"/>
      <c r="K768" s="22"/>
      <c r="L768" s="22"/>
      <c r="M768" s="22"/>
    </row>
    <row r="769" spans="1:13" ht="15">
      <c r="A769" s="969"/>
      <c r="B769" s="22"/>
      <c r="C769" s="22"/>
      <c r="D769" s="22"/>
      <c r="E769" s="22"/>
      <c r="F769" s="22"/>
      <c r="G769" s="22"/>
      <c r="H769" s="22"/>
      <c r="I769" s="22"/>
      <c r="J769" s="22"/>
      <c r="K769" s="22"/>
      <c r="L769" s="22"/>
      <c r="M769" s="22"/>
    </row>
    <row r="770" spans="1:13" ht="15">
      <c r="A770" s="969"/>
      <c r="B770" s="22"/>
      <c r="C770" s="22"/>
      <c r="D770" s="22"/>
      <c r="E770" s="22"/>
      <c r="F770" s="22"/>
      <c r="G770" s="22"/>
      <c r="H770" s="22"/>
      <c r="I770" s="22"/>
      <c r="J770" s="22"/>
      <c r="K770" s="22"/>
      <c r="L770" s="22"/>
      <c r="M770" s="22"/>
    </row>
    <row r="771" spans="1:13" ht="15">
      <c r="A771" s="969"/>
      <c r="B771" s="22"/>
      <c r="C771" s="22"/>
      <c r="D771" s="22"/>
      <c r="E771" s="22"/>
      <c r="F771" s="22"/>
      <c r="G771" s="22"/>
      <c r="H771" s="22"/>
      <c r="I771" s="22"/>
      <c r="J771" s="22"/>
      <c r="K771" s="22"/>
      <c r="L771" s="22"/>
      <c r="M771" s="22"/>
    </row>
    <row r="772" spans="1:13" ht="15">
      <c r="A772" s="969"/>
      <c r="B772" s="22"/>
      <c r="C772" s="22"/>
      <c r="D772" s="22"/>
      <c r="E772" s="22"/>
      <c r="F772" s="22"/>
      <c r="G772" s="22"/>
      <c r="H772" s="22"/>
      <c r="I772" s="22"/>
      <c r="J772" s="22"/>
      <c r="K772" s="22"/>
      <c r="L772" s="22"/>
      <c r="M772" s="22"/>
    </row>
    <row r="773" spans="1:13" ht="15">
      <c r="A773" s="969"/>
      <c r="B773" s="22"/>
      <c r="C773" s="22"/>
      <c r="D773" s="22"/>
      <c r="E773" s="22"/>
      <c r="F773" s="22"/>
      <c r="G773" s="22"/>
      <c r="H773" s="22"/>
      <c r="I773" s="22"/>
      <c r="J773" s="22"/>
      <c r="K773" s="22"/>
      <c r="L773" s="22"/>
      <c r="M773" s="22"/>
    </row>
    <row r="774" spans="1:13" ht="15">
      <c r="A774" s="969"/>
      <c r="B774" s="22"/>
      <c r="C774" s="22"/>
      <c r="D774" s="22"/>
      <c r="E774" s="22"/>
      <c r="F774" s="22"/>
      <c r="G774" s="22"/>
      <c r="H774" s="22"/>
      <c r="I774" s="22"/>
      <c r="J774" s="22"/>
      <c r="K774" s="22"/>
      <c r="L774" s="22"/>
      <c r="M774" s="22"/>
    </row>
    <row r="775" spans="1:13" ht="15">
      <c r="A775" s="969"/>
      <c r="B775" s="22"/>
      <c r="C775" s="22"/>
      <c r="D775" s="22"/>
      <c r="E775" s="22"/>
      <c r="F775" s="22"/>
      <c r="G775" s="22"/>
      <c r="H775" s="22"/>
      <c r="I775" s="22"/>
      <c r="J775" s="22"/>
      <c r="K775" s="22"/>
      <c r="L775" s="22"/>
      <c r="M775" s="22"/>
    </row>
    <row r="776" spans="1:13" ht="15">
      <c r="A776" s="969"/>
      <c r="B776" s="22"/>
      <c r="C776" s="22"/>
      <c r="D776" s="22"/>
      <c r="E776" s="22"/>
      <c r="F776" s="22"/>
      <c r="G776" s="22"/>
      <c r="H776" s="22"/>
      <c r="I776" s="22"/>
      <c r="J776" s="22"/>
      <c r="K776" s="22"/>
      <c r="L776" s="22"/>
      <c r="M776" s="22"/>
    </row>
    <row r="777" spans="1:13" ht="15">
      <c r="A777" s="969"/>
      <c r="B777" s="22"/>
      <c r="C777" s="22"/>
      <c r="D777" s="22"/>
      <c r="E777" s="22"/>
      <c r="F777" s="22"/>
      <c r="G777" s="22"/>
      <c r="H777" s="22"/>
      <c r="I777" s="22"/>
      <c r="J777" s="22"/>
      <c r="K777" s="22"/>
      <c r="L777" s="22"/>
      <c r="M777" s="22"/>
    </row>
    <row r="778" spans="1:13" ht="15">
      <c r="A778" s="969"/>
      <c r="B778" s="22"/>
      <c r="C778" s="22"/>
      <c r="D778" s="22"/>
      <c r="E778" s="22"/>
      <c r="F778" s="22"/>
      <c r="G778" s="22"/>
      <c r="H778" s="22"/>
      <c r="I778" s="22"/>
      <c r="J778" s="22"/>
      <c r="K778" s="22"/>
      <c r="L778" s="22"/>
      <c r="M778" s="22"/>
    </row>
    <row r="779" spans="1:13" ht="15">
      <c r="A779" s="969"/>
      <c r="B779" s="22"/>
      <c r="C779" s="22"/>
      <c r="D779" s="22"/>
      <c r="E779" s="22"/>
      <c r="F779" s="22"/>
      <c r="G779" s="22"/>
      <c r="H779" s="22"/>
      <c r="I779" s="22"/>
      <c r="J779" s="22"/>
      <c r="K779" s="22"/>
      <c r="L779" s="22"/>
      <c r="M779" s="22"/>
    </row>
    <row r="780" spans="1:13" ht="15">
      <c r="A780" s="969"/>
      <c r="B780" s="22"/>
      <c r="C780" s="22"/>
      <c r="D780" s="22"/>
      <c r="E780" s="22"/>
      <c r="F780" s="22"/>
      <c r="G780" s="22"/>
      <c r="H780" s="22"/>
      <c r="I780" s="22"/>
      <c r="J780" s="22"/>
      <c r="K780" s="22"/>
      <c r="L780" s="22"/>
      <c r="M780" s="22"/>
    </row>
    <row r="781" spans="1:13" ht="15">
      <c r="A781" s="969"/>
      <c r="B781" s="22"/>
      <c r="C781" s="22"/>
      <c r="D781" s="22"/>
      <c r="E781" s="22"/>
      <c r="F781" s="22"/>
      <c r="G781" s="22"/>
      <c r="H781" s="22"/>
      <c r="I781" s="22"/>
      <c r="J781" s="22"/>
      <c r="K781" s="22"/>
      <c r="L781" s="22"/>
      <c r="M781" s="22"/>
    </row>
    <row r="782" spans="1:13" ht="15">
      <c r="A782" s="969"/>
      <c r="B782" s="22"/>
      <c r="C782" s="22"/>
      <c r="D782" s="22"/>
      <c r="E782" s="22"/>
      <c r="F782" s="22"/>
      <c r="G782" s="22"/>
      <c r="H782" s="22"/>
      <c r="I782" s="22"/>
      <c r="J782" s="22"/>
      <c r="K782" s="22"/>
      <c r="L782" s="22"/>
      <c r="M782" s="22"/>
    </row>
    <row r="783" spans="1:13" ht="15">
      <c r="A783" s="969"/>
      <c r="B783" s="22"/>
      <c r="C783" s="22"/>
      <c r="D783" s="22"/>
      <c r="E783" s="22"/>
      <c r="F783" s="22"/>
      <c r="G783" s="22"/>
      <c r="H783" s="22"/>
      <c r="I783" s="22"/>
      <c r="J783" s="22"/>
      <c r="K783" s="22"/>
      <c r="L783" s="22"/>
      <c r="M783" s="22"/>
    </row>
    <row r="784" spans="1:13" ht="15">
      <c r="A784" s="969"/>
      <c r="B784" s="22"/>
      <c r="C784" s="22"/>
      <c r="D784" s="22"/>
      <c r="E784" s="22"/>
      <c r="F784" s="22"/>
      <c r="G784" s="22"/>
      <c r="H784" s="22"/>
      <c r="I784" s="22"/>
      <c r="J784" s="22"/>
      <c r="K784" s="22"/>
      <c r="L784" s="22"/>
      <c r="M784" s="22"/>
    </row>
    <row r="785" spans="1:13" ht="15">
      <c r="A785" s="969"/>
      <c r="B785" s="22"/>
      <c r="C785" s="22"/>
      <c r="D785" s="22"/>
      <c r="E785" s="22"/>
      <c r="F785" s="22"/>
      <c r="G785" s="22"/>
      <c r="H785" s="22"/>
      <c r="I785" s="22"/>
      <c r="J785" s="22"/>
      <c r="K785" s="22"/>
      <c r="L785" s="22"/>
      <c r="M785" s="22"/>
    </row>
    <row r="786" spans="1:13" ht="15">
      <c r="A786" s="969"/>
      <c r="B786" s="22"/>
      <c r="C786" s="22"/>
      <c r="D786" s="22"/>
      <c r="E786" s="22"/>
      <c r="F786" s="22"/>
      <c r="G786" s="22"/>
      <c r="H786" s="22"/>
      <c r="I786" s="22"/>
      <c r="J786" s="22"/>
      <c r="K786" s="22"/>
      <c r="L786" s="22"/>
      <c r="M786" s="22"/>
    </row>
    <row r="787" spans="1:13" ht="15">
      <c r="A787" s="969"/>
      <c r="B787" s="22"/>
      <c r="C787" s="22"/>
      <c r="D787" s="22"/>
      <c r="E787" s="22"/>
      <c r="F787" s="22"/>
      <c r="G787" s="22"/>
      <c r="H787" s="22"/>
      <c r="I787" s="22"/>
      <c r="J787" s="22"/>
      <c r="K787" s="22"/>
      <c r="L787" s="22"/>
      <c r="M787" s="22"/>
    </row>
    <row r="788" spans="1:13" ht="15">
      <c r="A788" s="969"/>
      <c r="B788" s="22"/>
      <c r="C788" s="22"/>
      <c r="D788" s="22"/>
      <c r="E788" s="22"/>
      <c r="F788" s="22"/>
      <c r="G788" s="22"/>
      <c r="H788" s="22"/>
      <c r="I788" s="22"/>
      <c r="J788" s="22"/>
      <c r="K788" s="22"/>
      <c r="L788" s="22"/>
      <c r="M788" s="22"/>
    </row>
    <row r="789" spans="1:13" ht="15">
      <c r="A789" s="969"/>
      <c r="B789" s="22"/>
      <c r="C789" s="22"/>
      <c r="D789" s="22"/>
      <c r="E789" s="22"/>
      <c r="F789" s="22"/>
      <c r="G789" s="22"/>
      <c r="H789" s="22"/>
      <c r="I789" s="22"/>
      <c r="J789" s="22"/>
      <c r="K789" s="22"/>
      <c r="L789" s="22"/>
      <c r="M789" s="22"/>
    </row>
    <row r="790" spans="1:13" ht="15">
      <c r="A790" s="969"/>
      <c r="B790" s="22"/>
      <c r="C790" s="22"/>
      <c r="D790" s="22"/>
      <c r="E790" s="22"/>
      <c r="F790" s="22"/>
      <c r="G790" s="22"/>
      <c r="H790" s="22"/>
      <c r="I790" s="22"/>
      <c r="J790" s="22"/>
      <c r="K790" s="22"/>
      <c r="L790" s="22"/>
      <c r="M790" s="22"/>
    </row>
    <row r="791" spans="1:13" ht="15">
      <c r="A791" s="969"/>
      <c r="B791" s="22"/>
      <c r="C791" s="22"/>
      <c r="D791" s="22"/>
      <c r="E791" s="22"/>
      <c r="F791" s="22"/>
      <c r="G791" s="22"/>
      <c r="H791" s="22"/>
      <c r="I791" s="22"/>
      <c r="J791" s="22"/>
      <c r="K791" s="22"/>
      <c r="L791" s="22"/>
      <c r="M791" s="22"/>
    </row>
    <row r="792" spans="1:13" ht="15">
      <c r="A792" s="969"/>
      <c r="B792" s="22"/>
      <c r="C792" s="22"/>
      <c r="D792" s="22"/>
      <c r="E792" s="22"/>
      <c r="F792" s="22"/>
      <c r="G792" s="22"/>
      <c r="H792" s="22"/>
      <c r="I792" s="22"/>
      <c r="J792" s="22"/>
      <c r="K792" s="22"/>
      <c r="L792" s="22"/>
      <c r="M792" s="22"/>
    </row>
    <row r="793" spans="1:13" ht="15">
      <c r="A793" s="969"/>
      <c r="B793" s="22"/>
      <c r="C793" s="22"/>
      <c r="D793" s="22"/>
      <c r="E793" s="22"/>
      <c r="F793" s="22"/>
      <c r="G793" s="22"/>
      <c r="H793" s="22"/>
      <c r="I793" s="22"/>
      <c r="J793" s="22"/>
      <c r="K793" s="22"/>
      <c r="L793" s="22"/>
      <c r="M793" s="22"/>
    </row>
    <row r="794" spans="1:13" ht="15">
      <c r="A794" s="969"/>
      <c r="B794" s="22"/>
      <c r="C794" s="22"/>
      <c r="D794" s="22"/>
      <c r="E794" s="22"/>
      <c r="F794" s="22"/>
      <c r="G794" s="22"/>
      <c r="H794" s="22"/>
      <c r="I794" s="22"/>
      <c r="J794" s="22"/>
      <c r="K794" s="22"/>
      <c r="L794" s="22"/>
      <c r="M794" s="22"/>
    </row>
    <row r="795" spans="1:13" ht="15">
      <c r="A795" s="969"/>
      <c r="B795" s="22"/>
      <c r="C795" s="22"/>
      <c r="D795" s="22"/>
      <c r="E795" s="22"/>
      <c r="F795" s="22"/>
      <c r="G795" s="22"/>
      <c r="H795" s="22"/>
      <c r="I795" s="22"/>
      <c r="J795" s="22"/>
      <c r="K795" s="22"/>
      <c r="L795" s="22"/>
      <c r="M795" s="22"/>
    </row>
    <row r="796" spans="1:13" ht="15">
      <c r="A796" s="969"/>
      <c r="B796" s="22"/>
      <c r="C796" s="22"/>
      <c r="D796" s="22"/>
      <c r="E796" s="22"/>
      <c r="F796" s="22"/>
      <c r="G796" s="22"/>
      <c r="H796" s="22"/>
      <c r="I796" s="22"/>
      <c r="J796" s="22"/>
      <c r="K796" s="22"/>
      <c r="L796" s="22"/>
      <c r="M796" s="22"/>
    </row>
    <row r="797" spans="1:13" ht="15">
      <c r="A797" s="969"/>
      <c r="B797" s="22"/>
      <c r="C797" s="22"/>
      <c r="D797" s="22"/>
      <c r="E797" s="22"/>
      <c r="F797" s="22"/>
      <c r="G797" s="22"/>
      <c r="H797" s="22"/>
      <c r="I797" s="22"/>
      <c r="J797" s="22"/>
      <c r="K797" s="22"/>
      <c r="L797" s="22"/>
      <c r="M797" s="22"/>
    </row>
    <row r="798" spans="1:13" ht="15">
      <c r="A798" s="969"/>
      <c r="B798" s="22"/>
      <c r="C798" s="22"/>
      <c r="D798" s="22"/>
      <c r="E798" s="22"/>
      <c r="F798" s="22"/>
      <c r="G798" s="22"/>
      <c r="H798" s="22"/>
      <c r="I798" s="22"/>
      <c r="J798" s="22"/>
      <c r="K798" s="22"/>
      <c r="L798" s="22"/>
      <c r="M798" s="22"/>
    </row>
    <row r="799" spans="1:13" ht="15">
      <c r="A799" s="969"/>
      <c r="B799" s="22"/>
      <c r="C799" s="22"/>
      <c r="D799" s="22"/>
      <c r="E799" s="22"/>
      <c r="F799" s="22"/>
      <c r="G799" s="22"/>
      <c r="H799" s="22"/>
      <c r="I799" s="22"/>
      <c r="J799" s="22"/>
      <c r="K799" s="22"/>
      <c r="L799" s="22"/>
      <c r="M799" s="22"/>
    </row>
    <row r="800" spans="1:13" ht="15">
      <c r="A800" s="969"/>
      <c r="B800" s="22"/>
      <c r="C800" s="22"/>
      <c r="D800" s="22"/>
      <c r="E800" s="22"/>
      <c r="F800" s="22"/>
      <c r="G800" s="22"/>
      <c r="H800" s="22"/>
      <c r="I800" s="22"/>
      <c r="J800" s="22"/>
      <c r="K800" s="22"/>
      <c r="L800" s="22"/>
      <c r="M800" s="22"/>
    </row>
    <row r="801" spans="1:13" ht="15">
      <c r="A801" s="969"/>
      <c r="B801" s="22"/>
      <c r="C801" s="22"/>
      <c r="D801" s="22"/>
      <c r="E801" s="22"/>
      <c r="F801" s="22"/>
      <c r="G801" s="22"/>
      <c r="H801" s="22"/>
      <c r="I801" s="22"/>
      <c r="J801" s="22"/>
      <c r="K801" s="22"/>
      <c r="L801" s="22"/>
      <c r="M801" s="22"/>
    </row>
    <row r="802" spans="1:13" ht="15">
      <c r="A802" s="969"/>
      <c r="B802" s="22"/>
      <c r="C802" s="22"/>
      <c r="D802" s="22"/>
      <c r="E802" s="22"/>
      <c r="F802" s="22"/>
      <c r="G802" s="22"/>
      <c r="H802" s="22"/>
      <c r="I802" s="22"/>
      <c r="J802" s="22"/>
      <c r="K802" s="22"/>
      <c r="L802" s="22"/>
      <c r="M802" s="22"/>
    </row>
    <row r="803" spans="1:13" ht="15">
      <c r="A803" s="969"/>
      <c r="B803" s="22"/>
      <c r="C803" s="22"/>
      <c r="D803" s="22"/>
      <c r="E803" s="22"/>
      <c r="F803" s="22"/>
      <c r="G803" s="22"/>
      <c r="H803" s="22"/>
      <c r="I803" s="22"/>
      <c r="J803" s="22"/>
      <c r="K803" s="22"/>
      <c r="L803" s="22"/>
      <c r="M803" s="22"/>
    </row>
    <row r="804" spans="1:13" ht="15">
      <c r="A804" s="969"/>
      <c r="B804" s="22"/>
      <c r="C804" s="22"/>
      <c r="D804" s="22"/>
      <c r="E804" s="22"/>
      <c r="F804" s="22"/>
      <c r="G804" s="22"/>
      <c r="H804" s="22"/>
      <c r="I804" s="22"/>
      <c r="J804" s="22"/>
      <c r="K804" s="22"/>
      <c r="L804" s="22"/>
      <c r="M804" s="22"/>
    </row>
    <row r="805" spans="1:13" ht="15">
      <c r="A805" s="969"/>
      <c r="B805" s="22"/>
      <c r="C805" s="22"/>
      <c r="D805" s="22"/>
      <c r="E805" s="22"/>
      <c r="F805" s="22"/>
      <c r="G805" s="22"/>
      <c r="H805" s="22"/>
      <c r="I805" s="22"/>
      <c r="J805" s="22"/>
      <c r="K805" s="22"/>
      <c r="L805" s="22"/>
      <c r="M805" s="22"/>
    </row>
    <row r="806" spans="1:13" ht="15">
      <c r="A806" s="969"/>
      <c r="B806" s="22"/>
      <c r="C806" s="22"/>
      <c r="D806" s="22"/>
      <c r="E806" s="22"/>
      <c r="F806" s="22"/>
      <c r="G806" s="22"/>
      <c r="H806" s="22"/>
      <c r="I806" s="22"/>
      <c r="J806" s="22"/>
      <c r="K806" s="22"/>
      <c r="L806" s="22"/>
      <c r="M806" s="22"/>
    </row>
    <row r="807" spans="1:13" ht="15">
      <c r="A807" s="969"/>
      <c r="B807" s="22"/>
      <c r="C807" s="22"/>
      <c r="D807" s="22"/>
      <c r="E807" s="22"/>
      <c r="F807" s="22"/>
      <c r="G807" s="22"/>
      <c r="H807" s="22"/>
      <c r="I807" s="22"/>
      <c r="J807" s="22"/>
      <c r="K807" s="22"/>
      <c r="L807" s="22"/>
      <c r="M807" s="22"/>
    </row>
    <row r="808" spans="1:13" ht="15">
      <c r="A808" s="969"/>
      <c r="B808" s="22"/>
      <c r="C808" s="22"/>
      <c r="D808" s="22"/>
      <c r="E808" s="22"/>
      <c r="F808" s="22"/>
      <c r="G808" s="22"/>
      <c r="H808" s="22"/>
      <c r="I808" s="22"/>
      <c r="J808" s="22"/>
      <c r="K808" s="22"/>
      <c r="L808" s="22"/>
      <c r="M808" s="22"/>
    </row>
    <row r="809" spans="1:13" ht="15">
      <c r="A809" s="969"/>
      <c r="B809" s="22"/>
      <c r="C809" s="22"/>
      <c r="D809" s="22"/>
      <c r="E809" s="22"/>
      <c r="F809" s="22"/>
      <c r="G809" s="22"/>
      <c r="H809" s="22"/>
      <c r="I809" s="22"/>
      <c r="J809" s="22"/>
      <c r="K809" s="22"/>
      <c r="L809" s="22"/>
      <c r="M809" s="22"/>
    </row>
    <row r="810" spans="1:13" ht="15">
      <c r="A810" s="969"/>
      <c r="B810" s="22"/>
      <c r="C810" s="22"/>
      <c r="D810" s="22"/>
      <c r="E810" s="22"/>
      <c r="F810" s="22"/>
      <c r="G810" s="22"/>
      <c r="H810" s="22"/>
      <c r="I810" s="22"/>
      <c r="J810" s="22"/>
      <c r="K810" s="22"/>
      <c r="L810" s="22"/>
      <c r="M810" s="22"/>
    </row>
    <row r="811" spans="1:13" ht="15">
      <c r="A811" s="969"/>
      <c r="B811" s="22"/>
      <c r="C811" s="22"/>
      <c r="D811" s="22"/>
      <c r="E811" s="22"/>
      <c r="F811" s="22"/>
      <c r="G811" s="22"/>
      <c r="H811" s="22"/>
      <c r="I811" s="22"/>
      <c r="J811" s="22"/>
      <c r="K811" s="22"/>
      <c r="L811" s="22"/>
      <c r="M811" s="22"/>
    </row>
    <row r="812" spans="1:13" ht="15">
      <c r="A812" s="969"/>
      <c r="B812" s="22"/>
      <c r="C812" s="22"/>
      <c r="D812" s="22"/>
      <c r="E812" s="22"/>
      <c r="F812" s="22"/>
      <c r="G812" s="22"/>
      <c r="H812" s="22"/>
      <c r="I812" s="22"/>
      <c r="J812" s="22"/>
      <c r="K812" s="22"/>
      <c r="L812" s="22"/>
      <c r="M812" s="22"/>
    </row>
    <row r="813" spans="1:13" ht="15">
      <c r="A813" s="969"/>
      <c r="B813" s="22"/>
      <c r="C813" s="22"/>
      <c r="D813" s="22"/>
      <c r="E813" s="22"/>
      <c r="F813" s="22"/>
      <c r="G813" s="22"/>
      <c r="H813" s="22"/>
      <c r="I813" s="22"/>
      <c r="J813" s="22"/>
      <c r="K813" s="22"/>
      <c r="L813" s="22"/>
      <c r="M813" s="22"/>
    </row>
    <row r="814" spans="1:13" ht="15">
      <c r="A814" s="969"/>
      <c r="B814" s="22"/>
      <c r="C814" s="22"/>
      <c r="D814" s="22"/>
      <c r="E814" s="22"/>
      <c r="F814" s="22"/>
      <c r="G814" s="22"/>
      <c r="H814" s="22"/>
      <c r="I814" s="22"/>
      <c r="J814" s="22"/>
      <c r="K814" s="22"/>
      <c r="L814" s="22"/>
      <c r="M814" s="22"/>
    </row>
    <row r="815" spans="1:13" ht="15">
      <c r="A815" s="969"/>
      <c r="B815" s="22"/>
      <c r="C815" s="22"/>
      <c r="D815" s="22"/>
      <c r="E815" s="22"/>
      <c r="F815" s="22"/>
      <c r="G815" s="22"/>
      <c r="H815" s="22"/>
      <c r="I815" s="22"/>
      <c r="J815" s="22"/>
      <c r="K815" s="22"/>
      <c r="L815" s="22"/>
      <c r="M815" s="22"/>
    </row>
    <row r="816" spans="1:13" ht="15">
      <c r="A816" s="969"/>
      <c r="B816" s="22"/>
      <c r="C816" s="22"/>
      <c r="D816" s="22"/>
      <c r="E816" s="22"/>
      <c r="F816" s="22"/>
      <c r="G816" s="22"/>
      <c r="H816" s="22"/>
      <c r="I816" s="22"/>
      <c r="J816" s="22"/>
      <c r="K816" s="22"/>
      <c r="L816" s="22"/>
      <c r="M816" s="22"/>
    </row>
    <row r="817" spans="1:13" ht="15">
      <c r="A817" s="969"/>
      <c r="B817" s="22"/>
      <c r="C817" s="22"/>
      <c r="D817" s="22"/>
      <c r="E817" s="22"/>
      <c r="F817" s="22"/>
      <c r="G817" s="22"/>
      <c r="H817" s="22"/>
      <c r="I817" s="22"/>
      <c r="J817" s="22"/>
      <c r="K817" s="22"/>
      <c r="L817" s="22"/>
      <c r="M817" s="22"/>
    </row>
    <row r="818" spans="1:13" ht="15">
      <c r="A818" s="969"/>
      <c r="B818" s="22"/>
      <c r="C818" s="22"/>
      <c r="D818" s="22"/>
      <c r="E818" s="22"/>
      <c r="F818" s="22"/>
      <c r="G818" s="22"/>
      <c r="H818" s="22"/>
      <c r="I818" s="22"/>
      <c r="J818" s="22"/>
      <c r="K818" s="22"/>
      <c r="L818" s="22"/>
      <c r="M818" s="22"/>
    </row>
    <row r="819" spans="1:13" ht="15">
      <c r="A819" s="969"/>
      <c r="B819" s="22"/>
      <c r="C819" s="22"/>
      <c r="D819" s="22"/>
      <c r="E819" s="22"/>
      <c r="F819" s="22"/>
      <c r="G819" s="22"/>
      <c r="H819" s="22"/>
      <c r="I819" s="22"/>
      <c r="J819" s="22"/>
      <c r="K819" s="22"/>
      <c r="L819" s="22"/>
      <c r="M819" s="22"/>
    </row>
    <row r="820" spans="1:13" ht="15">
      <c r="A820" s="969"/>
      <c r="B820" s="22"/>
      <c r="C820" s="22"/>
      <c r="D820" s="22"/>
      <c r="E820" s="22"/>
      <c r="F820" s="22"/>
      <c r="G820" s="22"/>
      <c r="H820" s="22"/>
      <c r="I820" s="22"/>
      <c r="J820" s="22"/>
      <c r="K820" s="22"/>
      <c r="L820" s="22"/>
      <c r="M820" s="22"/>
    </row>
    <row r="821" spans="1:13" ht="15">
      <c r="A821" s="969"/>
      <c r="B821" s="22"/>
      <c r="C821" s="22"/>
      <c r="D821" s="22"/>
      <c r="E821" s="22"/>
      <c r="F821" s="22"/>
      <c r="G821" s="22"/>
      <c r="H821" s="22"/>
      <c r="I821" s="22"/>
      <c r="J821" s="22"/>
      <c r="K821" s="22"/>
      <c r="L821" s="22"/>
      <c r="M821" s="22"/>
    </row>
    <row r="822" spans="1:13" ht="15">
      <c r="A822" s="969"/>
      <c r="B822" s="22"/>
      <c r="C822" s="22"/>
      <c r="D822" s="22"/>
      <c r="E822" s="22"/>
      <c r="F822" s="22"/>
      <c r="G822" s="22"/>
      <c r="H822" s="22"/>
      <c r="I822" s="22"/>
      <c r="J822" s="22"/>
      <c r="K822" s="22"/>
      <c r="L822" s="22"/>
      <c r="M822" s="22"/>
    </row>
    <row r="823" spans="1:13" ht="15">
      <c r="A823" s="969"/>
      <c r="B823" s="22"/>
      <c r="C823" s="22"/>
      <c r="D823" s="22"/>
      <c r="E823" s="22"/>
      <c r="F823" s="22"/>
      <c r="G823" s="22"/>
      <c r="H823" s="22"/>
      <c r="I823" s="22"/>
      <c r="J823" s="22"/>
      <c r="K823" s="22"/>
      <c r="L823" s="22"/>
      <c r="M823" s="22"/>
    </row>
    <row r="824" spans="1:13" ht="15">
      <c r="A824" s="969"/>
      <c r="B824" s="22"/>
      <c r="C824" s="22"/>
      <c r="D824" s="22"/>
      <c r="E824" s="22"/>
      <c r="F824" s="22"/>
      <c r="G824" s="22"/>
      <c r="H824" s="22"/>
      <c r="I824" s="22"/>
      <c r="J824" s="22"/>
      <c r="K824" s="22"/>
      <c r="L824" s="22"/>
      <c r="M824" s="22"/>
    </row>
    <row r="825" spans="1:13" ht="15">
      <c r="A825" s="969"/>
      <c r="B825" s="22"/>
      <c r="C825" s="22"/>
      <c r="D825" s="22"/>
      <c r="E825" s="22"/>
      <c r="F825" s="22"/>
      <c r="G825" s="22"/>
      <c r="H825" s="22"/>
      <c r="I825" s="22"/>
      <c r="J825" s="22"/>
      <c r="K825" s="22"/>
      <c r="L825" s="22"/>
      <c r="M825" s="22"/>
    </row>
    <row r="826" spans="1:13" ht="15">
      <c r="A826" s="969"/>
      <c r="B826" s="22"/>
      <c r="C826" s="22"/>
      <c r="D826" s="22"/>
      <c r="E826" s="22"/>
      <c r="F826" s="22"/>
      <c r="G826" s="22"/>
      <c r="H826" s="22"/>
      <c r="I826" s="22"/>
      <c r="J826" s="22"/>
      <c r="K826" s="22"/>
      <c r="L826" s="22"/>
      <c r="M826" s="22"/>
    </row>
    <row r="827" spans="1:13" ht="15">
      <c r="A827" s="969"/>
      <c r="B827" s="22"/>
      <c r="C827" s="22"/>
      <c r="D827" s="22"/>
      <c r="E827" s="22"/>
      <c r="F827" s="22"/>
      <c r="G827" s="22"/>
      <c r="H827" s="22"/>
      <c r="I827" s="22"/>
      <c r="J827" s="22"/>
      <c r="K827" s="22"/>
      <c r="L827" s="22"/>
      <c r="M827" s="22"/>
    </row>
    <row r="828" spans="1:13" ht="15">
      <c r="A828" s="969"/>
      <c r="B828" s="22"/>
      <c r="C828" s="22"/>
      <c r="D828" s="22"/>
      <c r="E828" s="22"/>
      <c r="F828" s="22"/>
      <c r="G828" s="22"/>
      <c r="H828" s="22"/>
      <c r="I828" s="22"/>
      <c r="J828" s="22"/>
      <c r="K828" s="22"/>
      <c r="L828" s="22"/>
      <c r="M828" s="22"/>
    </row>
    <row r="829" spans="1:13" ht="15">
      <c r="A829" s="969"/>
      <c r="B829" s="22"/>
      <c r="C829" s="22"/>
      <c r="D829" s="22"/>
      <c r="E829" s="22"/>
      <c r="F829" s="22"/>
      <c r="G829" s="22"/>
      <c r="H829" s="22"/>
      <c r="I829" s="22"/>
      <c r="J829" s="22"/>
      <c r="K829" s="22"/>
      <c r="L829" s="22"/>
      <c r="M829" s="22"/>
    </row>
    <row r="830" spans="1:13" ht="15">
      <c r="A830" s="969"/>
      <c r="B830" s="22"/>
      <c r="C830" s="22"/>
      <c r="D830" s="22"/>
      <c r="E830" s="22"/>
      <c r="F830" s="22"/>
      <c r="G830" s="22"/>
      <c r="H830" s="22"/>
      <c r="I830" s="22"/>
      <c r="J830" s="22"/>
      <c r="K830" s="22"/>
      <c r="L830" s="22"/>
      <c r="M830" s="22"/>
    </row>
    <row r="831" spans="1:13" ht="15">
      <c r="A831" s="969"/>
      <c r="B831" s="22"/>
      <c r="C831" s="22"/>
      <c r="D831" s="22"/>
      <c r="E831" s="22"/>
      <c r="F831" s="22"/>
      <c r="G831" s="22"/>
      <c r="H831" s="22"/>
      <c r="I831" s="22"/>
      <c r="J831" s="22"/>
      <c r="K831" s="22"/>
      <c r="L831" s="22"/>
      <c r="M831" s="22"/>
    </row>
    <row r="832" spans="1:13" ht="15">
      <c r="A832" s="969"/>
      <c r="B832" s="22"/>
      <c r="C832" s="22"/>
      <c r="D832" s="22"/>
      <c r="E832" s="22"/>
      <c r="F832" s="22"/>
      <c r="G832" s="22"/>
      <c r="H832" s="22"/>
      <c r="I832" s="22"/>
      <c r="J832" s="22"/>
      <c r="K832" s="22"/>
      <c r="L832" s="22"/>
      <c r="M832" s="22"/>
    </row>
    <row r="833" spans="1:13" ht="15">
      <c r="A833" s="969"/>
      <c r="B833" s="22"/>
      <c r="C833" s="22"/>
      <c r="D833" s="22"/>
      <c r="E833" s="22"/>
      <c r="F833" s="22"/>
      <c r="G833" s="22"/>
      <c r="H833" s="22"/>
      <c r="I833" s="22"/>
      <c r="J833" s="22"/>
      <c r="K833" s="22"/>
      <c r="L833" s="22"/>
      <c r="M833" s="22"/>
    </row>
    <row r="834" spans="1:13" ht="15">
      <c r="A834" s="969"/>
      <c r="B834" s="22"/>
      <c r="C834" s="22"/>
      <c r="D834" s="22"/>
      <c r="E834" s="22"/>
      <c r="F834" s="22"/>
      <c r="G834" s="22"/>
      <c r="H834" s="22"/>
      <c r="I834" s="22"/>
      <c r="J834" s="22"/>
      <c r="K834" s="22"/>
      <c r="L834" s="22"/>
      <c r="M834" s="22"/>
    </row>
    <row r="835" spans="1:13" ht="15">
      <c r="A835" s="969"/>
      <c r="B835" s="22"/>
      <c r="C835" s="22"/>
      <c r="D835" s="22"/>
      <c r="E835" s="22"/>
      <c r="F835" s="22"/>
      <c r="G835" s="22"/>
      <c r="H835" s="22"/>
      <c r="I835" s="22"/>
      <c r="J835" s="22"/>
      <c r="K835" s="22"/>
      <c r="L835" s="22"/>
      <c r="M835" s="22"/>
    </row>
    <row r="836" spans="1:13" ht="15">
      <c r="A836" s="969"/>
      <c r="B836" s="22"/>
      <c r="C836" s="22"/>
      <c r="D836" s="22"/>
      <c r="E836" s="22"/>
      <c r="F836" s="22"/>
      <c r="G836" s="22"/>
      <c r="H836" s="22"/>
      <c r="I836" s="22"/>
      <c r="J836" s="22"/>
      <c r="K836" s="22"/>
      <c r="L836" s="22"/>
      <c r="M836" s="22"/>
    </row>
    <row r="837" spans="1:13" ht="15">
      <c r="A837" s="969"/>
      <c r="B837" s="22"/>
      <c r="C837" s="22"/>
      <c r="D837" s="22"/>
      <c r="E837" s="22"/>
      <c r="F837" s="22"/>
      <c r="G837" s="22"/>
      <c r="H837" s="22"/>
      <c r="I837" s="22"/>
      <c r="J837" s="22"/>
      <c r="K837" s="22"/>
      <c r="L837" s="22"/>
      <c r="M837" s="22"/>
    </row>
    <row r="838" spans="1:13" ht="15">
      <c r="A838" s="969"/>
      <c r="B838" s="22"/>
      <c r="C838" s="22"/>
      <c r="D838" s="22"/>
      <c r="E838" s="22"/>
      <c r="F838" s="22"/>
      <c r="G838" s="22"/>
      <c r="H838" s="22"/>
      <c r="I838" s="22"/>
      <c r="J838" s="22"/>
      <c r="K838" s="22"/>
      <c r="L838" s="22"/>
      <c r="M838" s="22"/>
    </row>
    <row r="839" spans="1:13" ht="15">
      <c r="A839" s="969"/>
      <c r="B839" s="22"/>
      <c r="C839" s="22"/>
      <c r="D839" s="22"/>
      <c r="E839" s="22"/>
      <c r="F839" s="22"/>
      <c r="G839" s="22"/>
      <c r="H839" s="22"/>
      <c r="I839" s="22"/>
      <c r="J839" s="22"/>
      <c r="K839" s="22"/>
      <c r="L839" s="22"/>
      <c r="M839" s="22"/>
    </row>
    <row r="840" spans="1:13" ht="15">
      <c r="A840" s="969"/>
      <c r="B840" s="22"/>
      <c r="C840" s="22"/>
      <c r="D840" s="22"/>
      <c r="E840" s="22"/>
      <c r="F840" s="22"/>
      <c r="G840" s="22"/>
      <c r="H840" s="22"/>
      <c r="I840" s="22"/>
      <c r="J840" s="22"/>
      <c r="K840" s="22"/>
      <c r="L840" s="22"/>
      <c r="M840" s="22"/>
    </row>
    <row r="841" spans="1:13" ht="15">
      <c r="A841" s="969"/>
      <c r="B841" s="22"/>
      <c r="C841" s="22"/>
      <c r="D841" s="22"/>
      <c r="E841" s="22"/>
      <c r="F841" s="22"/>
      <c r="G841" s="22"/>
      <c r="H841" s="22"/>
      <c r="I841" s="22"/>
      <c r="J841" s="22"/>
      <c r="K841" s="22"/>
      <c r="L841" s="22"/>
      <c r="M841" s="22"/>
    </row>
    <row r="842" spans="1:13" ht="15">
      <c r="A842" s="969"/>
      <c r="B842" s="22"/>
      <c r="C842" s="22"/>
      <c r="D842" s="22"/>
      <c r="E842" s="22"/>
      <c r="F842" s="22"/>
      <c r="G842" s="22"/>
      <c r="H842" s="22"/>
      <c r="I842" s="22"/>
      <c r="J842" s="22"/>
      <c r="K842" s="22"/>
      <c r="L842" s="22"/>
      <c r="M842" s="22"/>
    </row>
    <row r="843" spans="1:13" ht="15">
      <c r="A843" s="969"/>
      <c r="B843" s="22"/>
      <c r="C843" s="22"/>
      <c r="D843" s="22"/>
      <c r="E843" s="22"/>
      <c r="F843" s="22"/>
      <c r="G843" s="22"/>
      <c r="H843" s="22"/>
      <c r="I843" s="22"/>
      <c r="J843" s="22"/>
      <c r="K843" s="22"/>
      <c r="L843" s="22"/>
      <c r="M843" s="22"/>
    </row>
    <row r="844" spans="1:13" ht="15">
      <c r="A844" s="969"/>
      <c r="B844" s="22"/>
      <c r="C844" s="22"/>
      <c r="D844" s="22"/>
      <c r="E844" s="22"/>
      <c r="F844" s="22"/>
      <c r="G844" s="22"/>
      <c r="H844" s="22"/>
      <c r="I844" s="22"/>
      <c r="J844" s="22"/>
      <c r="K844" s="22"/>
      <c r="L844" s="22"/>
      <c r="M844" s="22"/>
    </row>
    <row r="845" spans="1:13" ht="15">
      <c r="A845" s="969"/>
      <c r="B845" s="22"/>
      <c r="C845" s="22"/>
      <c r="D845" s="22"/>
      <c r="E845" s="22"/>
      <c r="F845" s="22"/>
      <c r="G845" s="22"/>
      <c r="H845" s="22"/>
      <c r="I845" s="22"/>
      <c r="J845" s="22"/>
      <c r="K845" s="22"/>
      <c r="L845" s="22"/>
      <c r="M845" s="22"/>
    </row>
    <row r="846" spans="1:13" ht="15">
      <c r="A846" s="969"/>
      <c r="B846" s="22"/>
      <c r="C846" s="22"/>
      <c r="D846" s="22"/>
      <c r="E846" s="22"/>
      <c r="F846" s="22"/>
      <c r="G846" s="22"/>
      <c r="H846" s="22"/>
      <c r="I846" s="22"/>
      <c r="J846" s="22"/>
      <c r="K846" s="22"/>
      <c r="L846" s="22"/>
      <c r="M846" s="22"/>
    </row>
    <row r="847" spans="1:13" ht="15">
      <c r="A847" s="969"/>
      <c r="B847" s="22"/>
      <c r="C847" s="22"/>
      <c r="D847" s="22"/>
      <c r="E847" s="22"/>
      <c r="F847" s="22"/>
      <c r="G847" s="22"/>
      <c r="H847" s="22"/>
      <c r="I847" s="22"/>
      <c r="J847" s="22"/>
      <c r="K847" s="22"/>
      <c r="L847" s="22"/>
      <c r="M847" s="22"/>
    </row>
    <row r="848" spans="1:13" ht="15">
      <c r="A848" s="969"/>
      <c r="B848" s="22"/>
      <c r="C848" s="22"/>
      <c r="D848" s="22"/>
      <c r="E848" s="22"/>
      <c r="F848" s="22"/>
      <c r="G848" s="22"/>
      <c r="H848" s="22"/>
      <c r="I848" s="22"/>
      <c r="J848" s="22"/>
      <c r="K848" s="22"/>
      <c r="L848" s="22"/>
      <c r="M848" s="22"/>
    </row>
    <row r="849" spans="1:13" ht="15">
      <c r="A849" s="969"/>
      <c r="B849" s="22"/>
      <c r="C849" s="22"/>
      <c r="D849" s="22"/>
      <c r="E849" s="22"/>
      <c r="F849" s="22"/>
      <c r="G849" s="22"/>
      <c r="H849" s="22"/>
      <c r="I849" s="22"/>
      <c r="J849" s="22"/>
      <c r="K849" s="22"/>
      <c r="L849" s="22"/>
      <c r="M849" s="22"/>
    </row>
    <row r="850" spans="1:13" ht="15">
      <c r="A850" s="969"/>
      <c r="B850" s="22"/>
      <c r="C850" s="22"/>
      <c r="D850" s="22"/>
      <c r="E850" s="22"/>
      <c r="F850" s="22"/>
      <c r="G850" s="22"/>
      <c r="H850" s="22"/>
      <c r="I850" s="22"/>
      <c r="J850" s="22"/>
      <c r="K850" s="22"/>
      <c r="L850" s="22"/>
      <c r="M850" s="22"/>
    </row>
    <row r="851" spans="1:13" ht="15">
      <c r="A851" s="969"/>
      <c r="B851" s="22"/>
      <c r="C851" s="22"/>
      <c r="D851" s="22"/>
      <c r="E851" s="22"/>
      <c r="F851" s="22"/>
      <c r="G851" s="22"/>
      <c r="H851" s="22"/>
      <c r="I851" s="22"/>
      <c r="J851" s="22"/>
      <c r="K851" s="22"/>
      <c r="L851" s="22"/>
      <c r="M851" s="22"/>
    </row>
    <row r="852" spans="1:13" ht="15">
      <c r="A852" s="969"/>
      <c r="B852" s="22"/>
      <c r="C852" s="22"/>
      <c r="D852" s="22"/>
      <c r="E852" s="22"/>
      <c r="F852" s="22"/>
      <c r="G852" s="22"/>
      <c r="H852" s="22"/>
      <c r="I852" s="22"/>
      <c r="J852" s="22"/>
      <c r="K852" s="22"/>
      <c r="L852" s="22"/>
      <c r="M852" s="22"/>
    </row>
    <row r="853" spans="1:13" ht="15">
      <c r="A853" s="969"/>
      <c r="B853" s="22"/>
      <c r="C853" s="22"/>
      <c r="D853" s="22"/>
      <c r="E853" s="22"/>
      <c r="F853" s="22"/>
      <c r="G853" s="22"/>
      <c r="H853" s="22"/>
      <c r="I853" s="22"/>
      <c r="J853" s="22"/>
      <c r="K853" s="22"/>
      <c r="L853" s="22"/>
      <c r="M853" s="22"/>
    </row>
    <row r="854" spans="1:13" ht="15">
      <c r="A854" s="969"/>
      <c r="B854" s="22"/>
      <c r="C854" s="22"/>
      <c r="D854" s="22"/>
      <c r="E854" s="22"/>
      <c r="F854" s="22"/>
      <c r="G854" s="22"/>
      <c r="H854" s="22"/>
      <c r="I854" s="22"/>
      <c r="J854" s="22"/>
      <c r="K854" s="22"/>
      <c r="L854" s="22"/>
      <c r="M854" s="22"/>
    </row>
    <row r="855" spans="1:13" ht="15">
      <c r="A855" s="969"/>
      <c r="B855" s="22"/>
      <c r="C855" s="22"/>
      <c r="D855" s="22"/>
      <c r="E855" s="22"/>
      <c r="F855" s="22"/>
      <c r="G855" s="22"/>
      <c r="H855" s="22"/>
      <c r="I855" s="22"/>
      <c r="J855" s="22"/>
      <c r="K855" s="22"/>
      <c r="L855" s="22"/>
      <c r="M855" s="22"/>
    </row>
    <row r="856" spans="1:13" ht="15">
      <c r="A856" s="969"/>
      <c r="B856" s="22"/>
      <c r="C856" s="22"/>
      <c r="D856" s="22"/>
      <c r="E856" s="22"/>
      <c r="F856" s="22"/>
      <c r="G856" s="22"/>
      <c r="H856" s="22"/>
      <c r="I856" s="22"/>
      <c r="J856" s="22"/>
      <c r="K856" s="22"/>
      <c r="L856" s="22"/>
      <c r="M856" s="22"/>
    </row>
    <row r="857" spans="1:13" ht="15">
      <c r="A857" s="969"/>
      <c r="B857" s="22"/>
      <c r="C857" s="22"/>
      <c r="D857" s="22"/>
      <c r="E857" s="22"/>
      <c r="F857" s="22"/>
      <c r="G857" s="22"/>
      <c r="H857" s="22"/>
      <c r="I857" s="22"/>
      <c r="J857" s="22"/>
      <c r="K857" s="22"/>
      <c r="L857" s="22"/>
      <c r="M857" s="22"/>
    </row>
    <row r="858" spans="1:13" ht="15">
      <c r="A858" s="969"/>
      <c r="B858" s="22"/>
      <c r="C858" s="22"/>
      <c r="D858" s="22"/>
      <c r="E858" s="22"/>
      <c r="F858" s="22"/>
      <c r="G858" s="22"/>
      <c r="H858" s="22"/>
      <c r="I858" s="22"/>
      <c r="J858" s="22"/>
      <c r="K858" s="22"/>
      <c r="L858" s="22"/>
      <c r="M858" s="22"/>
    </row>
    <row r="859" spans="1:13" ht="15">
      <c r="A859" s="969"/>
      <c r="B859" s="22"/>
      <c r="C859" s="22"/>
      <c r="D859" s="22"/>
      <c r="E859" s="22"/>
      <c r="F859" s="22"/>
      <c r="G859" s="22"/>
      <c r="H859" s="22"/>
      <c r="I859" s="22"/>
      <c r="J859" s="22"/>
      <c r="K859" s="22"/>
      <c r="L859" s="22"/>
      <c r="M859" s="22"/>
    </row>
    <row r="860" spans="1:13" ht="15">
      <c r="A860" s="969"/>
      <c r="B860" s="22"/>
      <c r="C860" s="22"/>
      <c r="D860" s="22"/>
      <c r="E860" s="22"/>
      <c r="F860" s="22"/>
      <c r="G860" s="22"/>
      <c r="H860" s="22"/>
      <c r="I860" s="22"/>
      <c r="J860" s="22"/>
      <c r="K860" s="22"/>
      <c r="L860" s="22"/>
      <c r="M860" s="22"/>
    </row>
    <row r="861" spans="1:13" ht="15">
      <c r="A861" s="969"/>
      <c r="B861" s="22"/>
      <c r="C861" s="22"/>
      <c r="D861" s="22"/>
      <c r="E861" s="22"/>
      <c r="F861" s="22"/>
      <c r="G861" s="22"/>
      <c r="H861" s="22"/>
      <c r="I861" s="22"/>
      <c r="J861" s="22"/>
      <c r="K861" s="22"/>
      <c r="L861" s="22"/>
      <c r="M861" s="22"/>
    </row>
    <row r="862" spans="1:13" ht="15">
      <c r="A862" s="969"/>
      <c r="B862" s="22"/>
      <c r="C862" s="22"/>
      <c r="D862" s="22"/>
      <c r="E862" s="22"/>
      <c r="F862" s="22"/>
      <c r="G862" s="22"/>
      <c r="H862" s="22"/>
      <c r="I862" s="22"/>
      <c r="J862" s="22"/>
      <c r="K862" s="22"/>
      <c r="L862" s="22"/>
      <c r="M862" s="22"/>
    </row>
    <row r="863" spans="1:13" ht="15">
      <c r="A863" s="969"/>
      <c r="B863" s="22"/>
      <c r="C863" s="22"/>
      <c r="D863" s="22"/>
      <c r="E863" s="22"/>
      <c r="F863" s="22"/>
      <c r="G863" s="22"/>
      <c r="H863" s="22"/>
      <c r="I863" s="22"/>
      <c r="J863" s="22"/>
      <c r="K863" s="22"/>
      <c r="L863" s="22"/>
      <c r="M863" s="22"/>
    </row>
    <row r="864" spans="1:13" ht="15">
      <c r="A864" s="969"/>
      <c r="B864" s="22"/>
      <c r="C864" s="22"/>
      <c r="D864" s="22"/>
      <c r="E864" s="22"/>
      <c r="F864" s="22"/>
      <c r="G864" s="22"/>
      <c r="H864" s="22"/>
      <c r="I864" s="22"/>
      <c r="J864" s="22"/>
      <c r="K864" s="22"/>
      <c r="L864" s="22"/>
      <c r="M864" s="22"/>
    </row>
    <row r="865" spans="1:13" ht="15">
      <c r="A865" s="969"/>
      <c r="B865" s="22"/>
      <c r="C865" s="22"/>
      <c r="D865" s="22"/>
      <c r="E865" s="22"/>
      <c r="F865" s="22"/>
      <c r="G865" s="22"/>
      <c r="H865" s="22"/>
      <c r="I865" s="22"/>
      <c r="J865" s="22"/>
      <c r="K865" s="22"/>
      <c r="L865" s="22"/>
      <c r="M865" s="22"/>
    </row>
    <row r="866" spans="1:13" ht="15">
      <c r="A866" s="969"/>
      <c r="B866" s="22"/>
      <c r="C866" s="22"/>
      <c r="D866" s="22"/>
      <c r="E866" s="22"/>
      <c r="F866" s="22"/>
      <c r="G866" s="22"/>
      <c r="H866" s="22"/>
      <c r="I866" s="22"/>
      <c r="J866" s="22"/>
      <c r="K866" s="22"/>
      <c r="L866" s="22"/>
      <c r="M866" s="22"/>
    </row>
    <row r="867" spans="1:13" ht="15">
      <c r="A867" s="969"/>
      <c r="B867" s="22"/>
      <c r="C867" s="22"/>
      <c r="D867" s="22"/>
      <c r="E867" s="22"/>
      <c r="F867" s="22"/>
      <c r="G867" s="22"/>
      <c r="H867" s="22"/>
      <c r="I867" s="22"/>
      <c r="J867" s="22"/>
      <c r="K867" s="22"/>
      <c r="L867" s="22"/>
      <c r="M867" s="22"/>
    </row>
    <row r="868" spans="1:13" ht="15">
      <c r="A868" s="969"/>
      <c r="B868" s="22"/>
      <c r="C868" s="22"/>
      <c r="D868" s="22"/>
      <c r="E868" s="22"/>
      <c r="F868" s="22"/>
      <c r="G868" s="22"/>
      <c r="H868" s="22"/>
      <c r="I868" s="22"/>
      <c r="J868" s="22"/>
      <c r="K868" s="22"/>
      <c r="L868" s="22"/>
      <c r="M868" s="22"/>
    </row>
    <row r="869" spans="1:13" ht="15">
      <c r="A869" s="969"/>
      <c r="B869" s="22"/>
      <c r="C869" s="22"/>
      <c r="D869" s="22"/>
      <c r="E869" s="22"/>
      <c r="F869" s="22"/>
      <c r="G869" s="22"/>
      <c r="H869" s="22"/>
      <c r="I869" s="22"/>
      <c r="J869" s="22"/>
      <c r="K869" s="22"/>
      <c r="L869" s="22"/>
      <c r="M869" s="22"/>
    </row>
    <row r="870" spans="1:13" ht="15">
      <c r="A870" s="969"/>
      <c r="B870" s="22"/>
      <c r="C870" s="22"/>
      <c r="D870" s="22"/>
      <c r="E870" s="22"/>
      <c r="F870" s="22"/>
      <c r="G870" s="22"/>
      <c r="H870" s="22"/>
      <c r="I870" s="22"/>
      <c r="J870" s="22"/>
      <c r="K870" s="22"/>
      <c r="L870" s="22"/>
      <c r="M870" s="22"/>
    </row>
    <row r="871" spans="1:13" ht="15">
      <c r="A871" s="969"/>
      <c r="B871" s="22"/>
      <c r="C871" s="22"/>
      <c r="D871" s="22"/>
      <c r="E871" s="22"/>
      <c r="F871" s="22"/>
      <c r="G871" s="22"/>
      <c r="H871" s="22"/>
      <c r="I871" s="22"/>
      <c r="J871" s="22"/>
      <c r="K871" s="22"/>
      <c r="L871" s="22"/>
      <c r="M871" s="22"/>
    </row>
    <row r="872" spans="1:13" ht="15">
      <c r="A872" s="969"/>
      <c r="B872" s="22"/>
      <c r="C872" s="22"/>
      <c r="D872" s="22"/>
      <c r="E872" s="22"/>
      <c r="F872" s="22"/>
      <c r="G872" s="22"/>
      <c r="H872" s="22"/>
      <c r="I872" s="22"/>
      <c r="J872" s="22"/>
      <c r="K872" s="22"/>
      <c r="L872" s="22"/>
      <c r="M872" s="22"/>
    </row>
    <row r="873" spans="1:13" ht="15">
      <c r="A873" s="969"/>
      <c r="B873" s="22"/>
      <c r="C873" s="22"/>
      <c r="D873" s="22"/>
      <c r="E873" s="22"/>
      <c r="F873" s="22"/>
      <c r="G873" s="22"/>
      <c r="H873" s="22"/>
      <c r="I873" s="22"/>
      <c r="J873" s="22"/>
      <c r="K873" s="22"/>
      <c r="L873" s="22"/>
      <c r="M873" s="22"/>
    </row>
    <row r="874" spans="1:13" ht="15">
      <c r="A874" s="969"/>
      <c r="B874" s="22"/>
      <c r="C874" s="22"/>
      <c r="D874" s="22"/>
      <c r="E874" s="22"/>
      <c r="F874" s="22"/>
      <c r="G874" s="22"/>
      <c r="H874" s="22"/>
      <c r="I874" s="22"/>
      <c r="J874" s="22"/>
      <c r="K874" s="22"/>
      <c r="L874" s="22"/>
      <c r="M874" s="22"/>
    </row>
    <row r="875" spans="1:13" ht="15">
      <c r="A875" s="969"/>
      <c r="B875" s="22"/>
      <c r="C875" s="22"/>
      <c r="D875" s="22"/>
      <c r="E875" s="22"/>
      <c r="F875" s="22"/>
      <c r="G875" s="22"/>
      <c r="H875" s="22"/>
      <c r="I875" s="22"/>
      <c r="J875" s="22"/>
      <c r="K875" s="22"/>
      <c r="L875" s="22"/>
      <c r="M875" s="22"/>
    </row>
    <row r="876" spans="1:13" ht="15">
      <c r="A876" s="969"/>
      <c r="B876" s="22"/>
      <c r="C876" s="22"/>
      <c r="D876" s="22"/>
      <c r="E876" s="22"/>
      <c r="F876" s="22"/>
      <c r="G876" s="22"/>
      <c r="H876" s="22"/>
      <c r="I876" s="22"/>
      <c r="J876" s="22"/>
      <c r="K876" s="22"/>
      <c r="L876" s="22"/>
      <c r="M876" s="22"/>
    </row>
    <row r="877" spans="1:13" ht="15">
      <c r="A877" s="969"/>
      <c r="B877" s="22"/>
      <c r="C877" s="22"/>
      <c r="D877" s="22"/>
      <c r="E877" s="22"/>
      <c r="F877" s="22"/>
      <c r="G877" s="22"/>
      <c r="H877" s="22"/>
      <c r="I877" s="22"/>
      <c r="J877" s="22"/>
      <c r="K877" s="22"/>
      <c r="L877" s="22"/>
      <c r="M877" s="22"/>
    </row>
    <row r="878" spans="1:13" ht="15">
      <c r="A878" s="969"/>
      <c r="B878" s="22"/>
      <c r="C878" s="22"/>
      <c r="D878" s="22"/>
      <c r="E878" s="22"/>
      <c r="F878" s="22"/>
      <c r="G878" s="22"/>
      <c r="H878" s="22"/>
      <c r="I878" s="22"/>
      <c r="J878" s="22"/>
      <c r="K878" s="22"/>
      <c r="L878" s="22"/>
      <c r="M878" s="22"/>
    </row>
    <row r="879" spans="1:13" ht="15">
      <c r="A879" s="969"/>
      <c r="B879" s="22"/>
      <c r="C879" s="22"/>
      <c r="D879" s="22"/>
      <c r="E879" s="22"/>
      <c r="F879" s="22"/>
      <c r="G879" s="22"/>
      <c r="H879" s="22"/>
      <c r="I879" s="22"/>
      <c r="J879" s="22"/>
      <c r="K879" s="22"/>
      <c r="L879" s="22"/>
      <c r="M879" s="22"/>
    </row>
    <row r="880" spans="1:13" ht="15">
      <c r="A880" s="969"/>
      <c r="B880" s="22"/>
      <c r="C880" s="22"/>
      <c r="D880" s="22"/>
      <c r="E880" s="22"/>
      <c r="F880" s="22"/>
      <c r="G880" s="22"/>
      <c r="H880" s="22"/>
      <c r="I880" s="22"/>
      <c r="J880" s="22"/>
      <c r="K880" s="22"/>
      <c r="L880" s="22"/>
      <c r="M880" s="22"/>
    </row>
    <row r="881" spans="1:13" ht="15">
      <c r="A881" s="969"/>
      <c r="B881" s="22"/>
      <c r="C881" s="22"/>
      <c r="D881" s="22"/>
      <c r="E881" s="22"/>
      <c r="F881" s="22"/>
      <c r="G881" s="22"/>
      <c r="H881" s="22"/>
      <c r="I881" s="22"/>
      <c r="J881" s="22"/>
      <c r="K881" s="22"/>
      <c r="L881" s="22"/>
      <c r="M881" s="22"/>
    </row>
    <row r="882" spans="1:13" ht="15">
      <c r="A882" s="969"/>
      <c r="B882" s="22"/>
      <c r="C882" s="22"/>
      <c r="D882" s="22"/>
      <c r="E882" s="22"/>
      <c r="F882" s="22"/>
      <c r="G882" s="22"/>
      <c r="H882" s="22"/>
      <c r="I882" s="22"/>
      <c r="J882" s="22"/>
      <c r="K882" s="22"/>
      <c r="L882" s="22"/>
      <c r="M882" s="22"/>
    </row>
    <row r="883" spans="1:13" ht="15">
      <c r="A883" s="969"/>
      <c r="B883" s="22"/>
      <c r="C883" s="22"/>
      <c r="D883" s="22"/>
      <c r="E883" s="22"/>
      <c r="F883" s="22"/>
      <c r="G883" s="22"/>
      <c r="H883" s="22"/>
      <c r="I883" s="22"/>
      <c r="J883" s="22"/>
      <c r="K883" s="22"/>
      <c r="L883" s="22"/>
      <c r="M883" s="22"/>
    </row>
    <row r="884" spans="1:13" ht="15">
      <c r="A884" s="969"/>
      <c r="B884" s="22"/>
      <c r="C884" s="22"/>
      <c r="D884" s="22"/>
      <c r="E884" s="22"/>
      <c r="F884" s="22"/>
      <c r="G884" s="22"/>
      <c r="H884" s="22"/>
      <c r="I884" s="22"/>
      <c r="J884" s="22"/>
      <c r="K884" s="22"/>
      <c r="L884" s="22"/>
      <c r="M884" s="22"/>
    </row>
    <row r="885" spans="1:13" ht="15">
      <c r="A885" s="969"/>
      <c r="B885" s="22"/>
      <c r="C885" s="22"/>
      <c r="D885" s="22"/>
      <c r="E885" s="22"/>
      <c r="F885" s="22"/>
      <c r="G885" s="22"/>
      <c r="H885" s="22"/>
      <c r="I885" s="22"/>
      <c r="J885" s="22"/>
      <c r="K885" s="22"/>
      <c r="L885" s="22"/>
      <c r="M885" s="22"/>
    </row>
    <row r="886" spans="1:13" ht="15">
      <c r="A886" s="969"/>
      <c r="B886" s="22"/>
      <c r="C886" s="22"/>
      <c r="D886" s="22"/>
      <c r="E886" s="22"/>
      <c r="F886" s="22"/>
      <c r="G886" s="22"/>
      <c r="H886" s="22"/>
      <c r="I886" s="22"/>
      <c r="J886" s="22"/>
      <c r="K886" s="22"/>
      <c r="L886" s="22"/>
      <c r="M886" s="22"/>
    </row>
    <row r="887" spans="1:13" ht="15">
      <c r="A887" s="969"/>
      <c r="B887" s="22"/>
      <c r="C887" s="22"/>
      <c r="D887" s="22"/>
      <c r="E887" s="22"/>
      <c r="F887" s="22"/>
      <c r="G887" s="22"/>
      <c r="H887" s="22"/>
      <c r="I887" s="22"/>
      <c r="J887" s="22"/>
      <c r="K887" s="22"/>
      <c r="L887" s="22"/>
      <c r="M887" s="22"/>
    </row>
    <row r="888" spans="1:13" ht="15">
      <c r="A888" s="969"/>
      <c r="B888" s="22"/>
      <c r="C888" s="22"/>
      <c r="D888" s="22"/>
      <c r="E888" s="22"/>
      <c r="F888" s="22"/>
      <c r="G888" s="22"/>
      <c r="H888" s="22"/>
      <c r="I888" s="22"/>
      <c r="J888" s="22"/>
      <c r="K888" s="22"/>
      <c r="L888" s="22"/>
      <c r="M888" s="22"/>
    </row>
    <row r="889" spans="1:13" ht="15">
      <c r="A889" s="969"/>
      <c r="B889" s="22"/>
      <c r="C889" s="22"/>
      <c r="D889" s="22"/>
      <c r="E889" s="22"/>
      <c r="F889" s="22"/>
      <c r="G889" s="22"/>
      <c r="H889" s="22"/>
      <c r="I889" s="22"/>
      <c r="J889" s="22"/>
      <c r="K889" s="22"/>
      <c r="L889" s="22"/>
      <c r="M889" s="22"/>
    </row>
    <row r="890" spans="1:13" ht="15">
      <c r="A890" s="969"/>
      <c r="B890" s="22"/>
      <c r="C890" s="22"/>
      <c r="D890" s="22"/>
      <c r="E890" s="22"/>
      <c r="F890" s="22"/>
      <c r="G890" s="22"/>
      <c r="H890" s="22"/>
      <c r="I890" s="22"/>
      <c r="J890" s="22"/>
      <c r="K890" s="22"/>
      <c r="L890" s="22"/>
      <c r="M890" s="22"/>
    </row>
    <row r="891" spans="1:13" ht="15">
      <c r="A891" s="969"/>
      <c r="B891" s="22"/>
      <c r="C891" s="22"/>
      <c r="D891" s="22"/>
      <c r="E891" s="22"/>
      <c r="F891" s="22"/>
      <c r="G891" s="22"/>
      <c r="H891" s="22"/>
      <c r="I891" s="22"/>
      <c r="J891" s="22"/>
      <c r="K891" s="22"/>
      <c r="L891" s="22"/>
      <c r="M891" s="22"/>
    </row>
    <row r="892" spans="1:13" ht="15">
      <c r="A892" s="969"/>
      <c r="B892" s="22"/>
      <c r="C892" s="22"/>
      <c r="D892" s="22"/>
      <c r="E892" s="22"/>
      <c r="F892" s="22"/>
      <c r="G892" s="22"/>
      <c r="H892" s="22"/>
      <c r="I892" s="22"/>
      <c r="J892" s="22"/>
      <c r="K892" s="22"/>
      <c r="L892" s="22"/>
      <c r="M892" s="22"/>
    </row>
    <row r="893" spans="1:13" ht="15">
      <c r="A893" s="969"/>
      <c r="B893" s="22"/>
      <c r="C893" s="22"/>
      <c r="D893" s="22"/>
      <c r="E893" s="22"/>
      <c r="F893" s="22"/>
      <c r="G893" s="22"/>
      <c r="H893" s="22"/>
      <c r="I893" s="22"/>
      <c r="J893" s="22"/>
      <c r="K893" s="22"/>
      <c r="L893" s="22"/>
      <c r="M893" s="22"/>
    </row>
    <row r="894" spans="1:13" ht="15">
      <c r="A894" s="969"/>
      <c r="B894" s="22"/>
      <c r="C894" s="22"/>
      <c r="D894" s="22"/>
      <c r="E894" s="22"/>
      <c r="F894" s="22"/>
      <c r="G894" s="22"/>
      <c r="H894" s="22"/>
      <c r="I894" s="22"/>
      <c r="J894" s="22"/>
      <c r="K894" s="22"/>
      <c r="L894" s="22"/>
      <c r="M894" s="22"/>
    </row>
    <row r="895" spans="1:13" ht="15">
      <c r="A895" s="969"/>
      <c r="B895" s="22"/>
      <c r="C895" s="22"/>
      <c r="D895" s="22"/>
      <c r="E895" s="22"/>
      <c r="F895" s="22"/>
      <c r="G895" s="22"/>
      <c r="H895" s="22"/>
      <c r="I895" s="22"/>
      <c r="J895" s="22"/>
      <c r="K895" s="22"/>
      <c r="L895" s="22"/>
      <c r="M895" s="22"/>
    </row>
    <row r="896" spans="1:13" ht="15">
      <c r="A896" s="969"/>
      <c r="B896" s="22"/>
      <c r="C896" s="22"/>
      <c r="D896" s="22"/>
      <c r="E896" s="22"/>
      <c r="F896" s="22"/>
      <c r="G896" s="22"/>
      <c r="H896" s="22"/>
      <c r="I896" s="22"/>
      <c r="J896" s="22"/>
      <c r="K896" s="22"/>
      <c r="L896" s="22"/>
      <c r="M896" s="22"/>
    </row>
    <row r="897" spans="1:13" ht="15">
      <c r="A897" s="969"/>
      <c r="B897" s="22"/>
      <c r="C897" s="22"/>
      <c r="D897" s="22"/>
      <c r="E897" s="22"/>
      <c r="F897" s="22"/>
      <c r="G897" s="22"/>
      <c r="H897" s="22"/>
      <c r="I897" s="22"/>
      <c r="J897" s="22"/>
      <c r="K897" s="22"/>
      <c r="L897" s="22"/>
      <c r="M897" s="22"/>
    </row>
    <row r="898" spans="1:13" ht="15">
      <c r="A898" s="969"/>
      <c r="B898" s="22"/>
      <c r="C898" s="22"/>
      <c r="D898" s="22"/>
      <c r="E898" s="22"/>
      <c r="F898" s="22"/>
      <c r="G898" s="22"/>
      <c r="H898" s="22"/>
      <c r="I898" s="22"/>
      <c r="J898" s="22"/>
      <c r="K898" s="22"/>
      <c r="L898" s="22"/>
      <c r="M898" s="22"/>
    </row>
    <row r="899" spans="1:13" ht="15">
      <c r="A899" s="969"/>
      <c r="B899" s="22"/>
      <c r="C899" s="22"/>
      <c r="D899" s="22"/>
      <c r="E899" s="22"/>
      <c r="F899" s="22"/>
      <c r="G899" s="22"/>
      <c r="H899" s="22"/>
      <c r="I899" s="22"/>
      <c r="J899" s="22"/>
      <c r="K899" s="22"/>
      <c r="L899" s="22"/>
      <c r="M899" s="22"/>
    </row>
    <row r="900" spans="1:13" ht="15">
      <c r="A900" s="969"/>
      <c r="B900" s="22"/>
      <c r="C900" s="22"/>
      <c r="D900" s="22"/>
      <c r="E900" s="22"/>
      <c r="F900" s="22"/>
      <c r="G900" s="22"/>
      <c r="H900" s="22"/>
      <c r="I900" s="22"/>
      <c r="J900" s="22"/>
      <c r="K900" s="22"/>
      <c r="L900" s="22"/>
      <c r="M900" s="22"/>
    </row>
    <row r="901" spans="1:13" ht="15">
      <c r="A901" s="969"/>
      <c r="B901" s="22"/>
      <c r="C901" s="22"/>
      <c r="D901" s="22"/>
      <c r="E901" s="22"/>
      <c r="F901" s="22"/>
      <c r="G901" s="22"/>
      <c r="H901" s="22"/>
      <c r="I901" s="22"/>
      <c r="J901" s="22"/>
      <c r="K901" s="22"/>
      <c r="L901" s="22"/>
      <c r="M901" s="22"/>
    </row>
    <row r="902" spans="1:13" ht="15">
      <c r="A902" s="969"/>
      <c r="B902" s="22"/>
      <c r="C902" s="22"/>
      <c r="D902" s="22"/>
      <c r="E902" s="22"/>
      <c r="F902" s="22"/>
      <c r="G902" s="22"/>
      <c r="H902" s="22"/>
      <c r="I902" s="22"/>
      <c r="J902" s="22"/>
      <c r="K902" s="22"/>
      <c r="L902" s="22"/>
      <c r="M902" s="22"/>
    </row>
    <row r="903" spans="1:13" ht="15">
      <c r="A903" s="969"/>
      <c r="B903" s="22"/>
      <c r="C903" s="22"/>
      <c r="D903" s="22"/>
      <c r="E903" s="22"/>
      <c r="F903" s="22"/>
      <c r="G903" s="22"/>
      <c r="H903" s="22"/>
      <c r="I903" s="22"/>
      <c r="J903" s="22"/>
      <c r="K903" s="22"/>
      <c r="L903" s="22"/>
      <c r="M903" s="22"/>
    </row>
    <row r="904" spans="1:13" ht="15">
      <c r="A904" s="969"/>
      <c r="B904" s="22"/>
      <c r="C904" s="22"/>
      <c r="D904" s="22"/>
      <c r="E904" s="22"/>
      <c r="F904" s="22"/>
      <c r="G904" s="22"/>
      <c r="H904" s="22"/>
      <c r="I904" s="22"/>
      <c r="J904" s="22"/>
      <c r="K904" s="22"/>
      <c r="L904" s="22"/>
      <c r="M904" s="22"/>
    </row>
    <row r="905" spans="1:13" ht="15">
      <c r="A905" s="969"/>
      <c r="B905" s="22"/>
      <c r="C905" s="22"/>
      <c r="D905" s="22"/>
      <c r="E905" s="22"/>
      <c r="F905" s="22"/>
      <c r="G905" s="22"/>
      <c r="H905" s="22"/>
      <c r="I905" s="22"/>
      <c r="J905" s="22"/>
      <c r="K905" s="22"/>
      <c r="L905" s="22"/>
      <c r="M905" s="22"/>
    </row>
    <row r="906" spans="1:13" ht="15">
      <c r="A906" s="969"/>
      <c r="B906" s="22"/>
      <c r="C906" s="22"/>
      <c r="D906" s="22"/>
      <c r="E906" s="22"/>
      <c r="F906" s="22"/>
      <c r="G906" s="22"/>
      <c r="H906" s="22"/>
      <c r="I906" s="22"/>
      <c r="J906" s="22"/>
      <c r="K906" s="22"/>
      <c r="L906" s="22"/>
      <c r="M906" s="22"/>
    </row>
    <row r="907" spans="1:13" ht="15">
      <c r="A907" s="969"/>
      <c r="B907" s="22"/>
      <c r="C907" s="22"/>
      <c r="D907" s="22"/>
      <c r="E907" s="22"/>
      <c r="F907" s="22"/>
      <c r="G907" s="22"/>
      <c r="H907" s="22"/>
      <c r="I907" s="22"/>
      <c r="J907" s="22"/>
      <c r="K907" s="22"/>
      <c r="L907" s="22"/>
      <c r="M907" s="22"/>
    </row>
    <row r="908" spans="1:13" ht="15">
      <c r="A908" s="969"/>
      <c r="B908" s="22"/>
      <c r="C908" s="22"/>
      <c r="D908" s="22"/>
      <c r="E908" s="22"/>
      <c r="F908" s="22"/>
      <c r="G908" s="22"/>
      <c r="H908" s="22"/>
      <c r="I908" s="22"/>
      <c r="J908" s="22"/>
      <c r="K908" s="22"/>
      <c r="L908" s="22"/>
      <c r="M908" s="22"/>
    </row>
    <row r="909" spans="1:13" ht="15">
      <c r="A909" s="969"/>
      <c r="B909" s="22"/>
      <c r="C909" s="22"/>
      <c r="D909" s="22"/>
      <c r="E909" s="22"/>
      <c r="F909" s="22"/>
      <c r="G909" s="22"/>
      <c r="H909" s="22"/>
      <c r="I909" s="22"/>
      <c r="J909" s="22"/>
      <c r="K909" s="22"/>
      <c r="L909" s="22"/>
      <c r="M909" s="22"/>
    </row>
    <row r="910" spans="1:13" ht="15">
      <c r="A910" s="969"/>
      <c r="B910" s="22"/>
      <c r="C910" s="22"/>
      <c r="D910" s="22"/>
      <c r="E910" s="22"/>
      <c r="F910" s="22"/>
      <c r="G910" s="22"/>
      <c r="H910" s="22"/>
      <c r="I910" s="22"/>
      <c r="J910" s="22"/>
      <c r="K910" s="22"/>
      <c r="L910" s="22"/>
      <c r="M910" s="22"/>
    </row>
    <row r="911" spans="1:13" ht="15">
      <c r="A911" s="969"/>
      <c r="B911" s="22"/>
      <c r="C911" s="22"/>
      <c r="D911" s="22"/>
      <c r="E911" s="22"/>
      <c r="F911" s="22"/>
      <c r="G911" s="22"/>
      <c r="H911" s="22"/>
      <c r="I911" s="22"/>
      <c r="J911" s="22"/>
      <c r="K911" s="22"/>
      <c r="L911" s="22"/>
      <c r="M911" s="22"/>
    </row>
    <row r="912" spans="1:13" ht="15">
      <c r="A912" s="969"/>
      <c r="B912" s="22"/>
      <c r="C912" s="22"/>
      <c r="D912" s="22"/>
      <c r="E912" s="22"/>
      <c r="F912" s="22"/>
      <c r="G912" s="22"/>
      <c r="H912" s="22"/>
      <c r="I912" s="22"/>
      <c r="J912" s="22"/>
      <c r="K912" s="22"/>
      <c r="L912" s="22"/>
      <c r="M912" s="22"/>
    </row>
    <row r="913" spans="1:13" ht="15">
      <c r="A913" s="969"/>
      <c r="B913" s="22"/>
      <c r="C913" s="22"/>
      <c r="D913" s="22"/>
      <c r="E913" s="22"/>
      <c r="F913" s="22"/>
      <c r="G913" s="22"/>
      <c r="H913" s="22"/>
      <c r="I913" s="22"/>
      <c r="J913" s="22"/>
      <c r="K913" s="22"/>
      <c r="L913" s="22"/>
      <c r="M913" s="22"/>
    </row>
    <row r="914" spans="1:13" ht="15">
      <c r="A914" s="969"/>
      <c r="B914" s="22"/>
      <c r="C914" s="22"/>
      <c r="D914" s="22"/>
      <c r="E914" s="22"/>
      <c r="F914" s="22"/>
      <c r="G914" s="22"/>
      <c r="H914" s="22"/>
      <c r="I914" s="22"/>
      <c r="J914" s="22"/>
      <c r="K914" s="22"/>
      <c r="L914" s="22"/>
      <c r="M914" s="22"/>
    </row>
    <row r="915" spans="1:13" ht="15">
      <c r="A915" s="969"/>
      <c r="B915" s="22"/>
      <c r="C915" s="22"/>
      <c r="D915" s="22"/>
      <c r="E915" s="22"/>
      <c r="F915" s="22"/>
      <c r="G915" s="22"/>
      <c r="H915" s="22"/>
      <c r="I915" s="22"/>
      <c r="J915" s="22"/>
      <c r="K915" s="22"/>
      <c r="L915" s="22"/>
      <c r="M915" s="22"/>
    </row>
    <row r="916" spans="1:13" ht="15">
      <c r="A916" s="969"/>
      <c r="B916" s="22"/>
      <c r="C916" s="22"/>
      <c r="D916" s="22"/>
      <c r="E916" s="22"/>
      <c r="F916" s="22"/>
      <c r="G916" s="22"/>
      <c r="H916" s="22"/>
      <c r="I916" s="22"/>
      <c r="J916" s="22"/>
      <c r="K916" s="22"/>
      <c r="L916" s="22"/>
      <c r="M916" s="22"/>
    </row>
    <row r="917" spans="1:13" ht="15">
      <c r="A917" s="969"/>
      <c r="B917" s="22"/>
      <c r="C917" s="22"/>
      <c r="D917" s="22"/>
      <c r="E917" s="22"/>
      <c r="F917" s="22"/>
      <c r="G917" s="22"/>
      <c r="H917" s="22"/>
      <c r="I917" s="22"/>
      <c r="J917" s="22"/>
      <c r="K917" s="22"/>
      <c r="L917" s="22"/>
      <c r="M917" s="22"/>
    </row>
    <row r="918" spans="1:13" ht="15">
      <c r="A918" s="969"/>
      <c r="B918" s="22"/>
      <c r="C918" s="22"/>
      <c r="D918" s="22"/>
      <c r="E918" s="22"/>
      <c r="F918" s="22"/>
      <c r="G918" s="22"/>
      <c r="H918" s="22"/>
      <c r="I918" s="22"/>
      <c r="J918" s="22"/>
      <c r="K918" s="22"/>
      <c r="L918" s="22"/>
      <c r="M918" s="22"/>
    </row>
    <row r="919" spans="1:13" ht="15">
      <c r="A919" s="969"/>
      <c r="B919" s="22"/>
      <c r="C919" s="22"/>
      <c r="D919" s="22"/>
      <c r="E919" s="22"/>
      <c r="F919" s="22"/>
      <c r="G919" s="22"/>
      <c r="H919" s="22"/>
      <c r="I919" s="22"/>
      <c r="J919" s="22"/>
      <c r="K919" s="22"/>
      <c r="L919" s="22"/>
      <c r="M919" s="22"/>
    </row>
    <row r="920" spans="1:13" ht="15">
      <c r="A920" s="969"/>
      <c r="B920" s="22"/>
      <c r="C920" s="22"/>
      <c r="D920" s="22"/>
      <c r="E920" s="22"/>
      <c r="F920" s="22"/>
      <c r="G920" s="22"/>
      <c r="H920" s="22"/>
      <c r="I920" s="22"/>
      <c r="J920" s="22"/>
      <c r="K920" s="22"/>
      <c r="L920" s="22"/>
      <c r="M920" s="22"/>
    </row>
    <row r="921" spans="1:13" ht="15">
      <c r="A921" s="969"/>
      <c r="B921" s="22"/>
      <c r="C921" s="22"/>
      <c r="D921" s="22"/>
      <c r="E921" s="22"/>
      <c r="F921" s="22"/>
      <c r="G921" s="22"/>
      <c r="H921" s="22"/>
      <c r="I921" s="22"/>
      <c r="J921" s="22"/>
      <c r="K921" s="22"/>
      <c r="L921" s="22"/>
      <c r="M921" s="22"/>
    </row>
    <row r="922" spans="1:13" ht="15">
      <c r="A922" s="969"/>
      <c r="B922" s="22"/>
      <c r="C922" s="22"/>
      <c r="D922" s="22"/>
      <c r="E922" s="22"/>
      <c r="F922" s="22"/>
      <c r="G922" s="22"/>
      <c r="H922" s="22"/>
      <c r="I922" s="22"/>
      <c r="J922" s="22"/>
      <c r="K922" s="22"/>
      <c r="L922" s="22"/>
      <c r="M922" s="22"/>
    </row>
    <row r="923" spans="1:13" ht="15">
      <c r="A923" s="969"/>
      <c r="B923" s="22"/>
      <c r="C923" s="22"/>
      <c r="D923" s="22"/>
      <c r="E923" s="22"/>
      <c r="F923" s="22"/>
      <c r="G923" s="22"/>
      <c r="H923" s="22"/>
      <c r="I923" s="22"/>
      <c r="J923" s="22"/>
      <c r="K923" s="22"/>
      <c r="L923" s="22"/>
      <c r="M923" s="22"/>
    </row>
    <row r="924" spans="1:13" ht="15">
      <c r="A924" s="969"/>
      <c r="B924" s="22"/>
      <c r="C924" s="22"/>
      <c r="D924" s="22"/>
      <c r="E924" s="22"/>
      <c r="F924" s="22"/>
      <c r="G924" s="22"/>
      <c r="H924" s="22"/>
      <c r="I924" s="22"/>
      <c r="J924" s="22"/>
      <c r="K924" s="22"/>
      <c r="L924" s="22"/>
      <c r="M924" s="22"/>
    </row>
    <row r="925" spans="1:13" ht="15">
      <c r="A925" s="969"/>
      <c r="B925" s="22"/>
      <c r="C925" s="22"/>
      <c r="D925" s="22"/>
      <c r="E925" s="22"/>
      <c r="F925" s="22"/>
      <c r="G925" s="22"/>
      <c r="H925" s="22"/>
      <c r="I925" s="22"/>
      <c r="J925" s="22"/>
      <c r="K925" s="22"/>
      <c r="L925" s="22"/>
      <c r="M925" s="22"/>
    </row>
    <row r="926" spans="1:13" ht="15">
      <c r="A926" s="969"/>
      <c r="B926" s="22"/>
      <c r="C926" s="22"/>
      <c r="D926" s="22"/>
      <c r="E926" s="22"/>
      <c r="F926" s="22"/>
      <c r="G926" s="22"/>
      <c r="H926" s="22"/>
      <c r="I926" s="22"/>
      <c r="J926" s="22"/>
      <c r="K926" s="22"/>
      <c r="L926" s="22"/>
      <c r="M926" s="22"/>
    </row>
    <row r="927" spans="1:13" ht="15">
      <c r="A927" s="969"/>
      <c r="B927" s="22"/>
      <c r="C927" s="22"/>
      <c r="D927" s="22"/>
      <c r="E927" s="22"/>
      <c r="F927" s="22"/>
      <c r="G927" s="22"/>
      <c r="H927" s="22"/>
      <c r="I927" s="22"/>
      <c r="J927" s="22"/>
      <c r="K927" s="22"/>
      <c r="L927" s="22"/>
      <c r="M927" s="22"/>
    </row>
    <row r="928" spans="1:13" ht="15">
      <c r="A928" s="969"/>
      <c r="B928" s="22"/>
      <c r="C928" s="22"/>
      <c r="D928" s="22"/>
      <c r="E928" s="22"/>
      <c r="F928" s="22"/>
      <c r="G928" s="22"/>
      <c r="H928" s="22"/>
      <c r="I928" s="22"/>
      <c r="J928" s="22"/>
      <c r="K928" s="22"/>
      <c r="L928" s="22"/>
      <c r="M928" s="22"/>
    </row>
    <row r="929" spans="1:13" ht="15">
      <c r="A929" s="969"/>
      <c r="B929" s="22"/>
      <c r="C929" s="22"/>
      <c r="D929" s="22"/>
      <c r="E929" s="22"/>
      <c r="F929" s="22"/>
      <c r="G929" s="22"/>
      <c r="H929" s="22"/>
      <c r="I929" s="22"/>
      <c r="J929" s="22"/>
      <c r="K929" s="22"/>
      <c r="L929" s="22"/>
      <c r="M929" s="22"/>
    </row>
    <row r="930" spans="1:13" ht="15">
      <c r="A930" s="969"/>
      <c r="B930" s="22"/>
      <c r="C930" s="22"/>
      <c r="D930" s="22"/>
      <c r="E930" s="22"/>
      <c r="F930" s="22"/>
      <c r="G930" s="22"/>
      <c r="H930" s="22"/>
      <c r="I930" s="22"/>
      <c r="J930" s="22"/>
      <c r="K930" s="22"/>
      <c r="L930" s="22"/>
      <c r="M930" s="22"/>
    </row>
    <row r="931" spans="1:13" ht="15">
      <c r="A931" s="969"/>
      <c r="B931" s="22"/>
      <c r="C931" s="22"/>
      <c r="D931" s="22"/>
      <c r="E931" s="22"/>
      <c r="F931" s="22"/>
      <c r="G931" s="22"/>
      <c r="H931" s="22"/>
      <c r="I931" s="22"/>
      <c r="J931" s="22"/>
      <c r="K931" s="22"/>
      <c r="L931" s="22"/>
      <c r="M931" s="22"/>
    </row>
    <row r="932" spans="1:13" ht="15">
      <c r="A932" s="969"/>
      <c r="B932" s="22"/>
      <c r="C932" s="22"/>
      <c r="D932" s="22"/>
      <c r="E932" s="22"/>
      <c r="F932" s="22"/>
      <c r="G932" s="22"/>
      <c r="H932" s="22"/>
      <c r="I932" s="22"/>
      <c r="J932" s="22"/>
      <c r="K932" s="22"/>
      <c r="L932" s="22"/>
      <c r="M932" s="22"/>
    </row>
    <row r="933" spans="1:13" ht="15">
      <c r="A933" s="969"/>
      <c r="B933" s="22"/>
      <c r="C933" s="22"/>
      <c r="D933" s="22"/>
      <c r="E933" s="22"/>
      <c r="F933" s="22"/>
      <c r="G933" s="22"/>
      <c r="H933" s="22"/>
      <c r="I933" s="22"/>
      <c r="J933" s="22"/>
      <c r="K933" s="22"/>
      <c r="L933" s="22"/>
      <c r="M933" s="22"/>
    </row>
    <row r="934" spans="1:13" ht="15">
      <c r="A934" s="969"/>
      <c r="B934" s="22"/>
      <c r="C934" s="22"/>
      <c r="D934" s="22"/>
      <c r="E934" s="22"/>
      <c r="F934" s="22"/>
      <c r="G934" s="22"/>
      <c r="H934" s="22"/>
      <c r="I934" s="22"/>
      <c r="J934" s="22"/>
      <c r="K934" s="22"/>
      <c r="L934" s="22"/>
      <c r="M934" s="22"/>
    </row>
    <row r="935" spans="1:13" ht="15">
      <c r="A935" s="969"/>
      <c r="B935" s="22"/>
      <c r="C935" s="22"/>
      <c r="D935" s="22"/>
      <c r="E935" s="22"/>
      <c r="F935" s="22"/>
      <c r="G935" s="22"/>
      <c r="H935" s="22"/>
      <c r="I935" s="22"/>
      <c r="J935" s="22"/>
      <c r="K935" s="22"/>
      <c r="L935" s="22"/>
      <c r="M935" s="22"/>
    </row>
    <row r="936" spans="1:13" ht="15">
      <c r="A936" s="969"/>
      <c r="B936" s="22"/>
      <c r="C936" s="22"/>
      <c r="D936" s="22"/>
      <c r="E936" s="22"/>
      <c r="F936" s="22"/>
      <c r="G936" s="22"/>
      <c r="H936" s="22"/>
      <c r="I936" s="22"/>
      <c r="J936" s="22"/>
      <c r="K936" s="22"/>
      <c r="L936" s="22"/>
      <c r="M936" s="22"/>
    </row>
    <row r="937" spans="1:13" ht="15">
      <c r="A937" s="969"/>
      <c r="B937" s="22"/>
      <c r="C937" s="22"/>
      <c r="D937" s="22"/>
      <c r="E937" s="22"/>
      <c r="F937" s="22"/>
      <c r="G937" s="22"/>
      <c r="H937" s="22"/>
      <c r="I937" s="22"/>
      <c r="J937" s="22"/>
      <c r="K937" s="22"/>
      <c r="L937" s="22"/>
      <c r="M937" s="22"/>
    </row>
    <row r="938" spans="1:13" ht="15">
      <c r="A938" s="969"/>
      <c r="B938" s="22"/>
      <c r="C938" s="22"/>
      <c r="D938" s="22"/>
      <c r="E938" s="22"/>
      <c r="F938" s="22"/>
      <c r="G938" s="22"/>
      <c r="H938" s="22"/>
      <c r="I938" s="22"/>
      <c r="J938" s="22"/>
      <c r="K938" s="22"/>
      <c r="L938" s="22"/>
      <c r="M938" s="22"/>
    </row>
    <row r="939" spans="1:13" ht="15">
      <c r="A939" s="969"/>
      <c r="B939" s="22"/>
      <c r="C939" s="22"/>
      <c r="D939" s="22"/>
      <c r="E939" s="22"/>
      <c r="F939" s="22"/>
      <c r="G939" s="22"/>
      <c r="H939" s="22"/>
      <c r="I939" s="22"/>
      <c r="J939" s="22"/>
      <c r="K939" s="22"/>
      <c r="L939" s="22"/>
      <c r="M939" s="22"/>
    </row>
    <row r="940" spans="1:13" ht="15">
      <c r="A940" s="969"/>
      <c r="B940" s="22"/>
      <c r="C940" s="22"/>
      <c r="D940" s="22"/>
      <c r="E940" s="22"/>
      <c r="F940" s="22"/>
      <c r="G940" s="22"/>
      <c r="H940" s="22"/>
      <c r="I940" s="22"/>
      <c r="J940" s="22"/>
      <c r="K940" s="22"/>
      <c r="L940" s="22"/>
      <c r="M940" s="22"/>
    </row>
    <row r="941" spans="1:13" ht="15">
      <c r="A941" s="969"/>
      <c r="B941" s="22"/>
      <c r="C941" s="22"/>
      <c r="D941" s="22"/>
      <c r="E941" s="22"/>
      <c r="F941" s="22"/>
      <c r="G941" s="22"/>
      <c r="H941" s="22"/>
      <c r="I941" s="22"/>
      <c r="J941" s="22"/>
      <c r="K941" s="22"/>
      <c r="L941" s="22"/>
      <c r="M941" s="22"/>
    </row>
    <row r="942" spans="1:13" ht="15">
      <c r="A942" s="969"/>
      <c r="B942" s="22"/>
      <c r="C942" s="22"/>
      <c r="D942" s="22"/>
      <c r="E942" s="22"/>
      <c r="F942" s="22"/>
      <c r="G942" s="22"/>
      <c r="H942" s="22"/>
      <c r="I942" s="22"/>
      <c r="J942" s="22"/>
      <c r="K942" s="22"/>
      <c r="L942" s="22"/>
      <c r="M942" s="22"/>
    </row>
    <row r="943" spans="1:13" ht="15">
      <c r="A943" s="969"/>
      <c r="B943" s="22"/>
      <c r="C943" s="22"/>
      <c r="D943" s="22"/>
      <c r="E943" s="22"/>
      <c r="F943" s="22"/>
      <c r="G943" s="22"/>
      <c r="H943" s="22"/>
      <c r="I943" s="22"/>
      <c r="J943" s="22"/>
      <c r="K943" s="22"/>
      <c r="L943" s="22"/>
      <c r="M943" s="22"/>
    </row>
    <row r="944" spans="1:13" ht="15">
      <c r="A944" s="969"/>
      <c r="B944" s="22"/>
      <c r="C944" s="22"/>
      <c r="D944" s="22"/>
      <c r="E944" s="22"/>
      <c r="F944" s="22"/>
      <c r="G944" s="22"/>
      <c r="H944" s="22"/>
      <c r="I944" s="22"/>
      <c r="J944" s="22"/>
      <c r="K944" s="22"/>
      <c r="L944" s="22"/>
      <c r="M944" s="22"/>
    </row>
    <row r="945" spans="1:13" ht="15">
      <c r="A945" s="969"/>
      <c r="B945" s="22"/>
      <c r="C945" s="22"/>
      <c r="D945" s="22"/>
      <c r="E945" s="22"/>
      <c r="F945" s="22"/>
      <c r="G945" s="22"/>
      <c r="H945" s="22"/>
      <c r="I945" s="22"/>
      <c r="J945" s="22"/>
      <c r="K945" s="22"/>
      <c r="L945" s="22"/>
      <c r="M945" s="22"/>
    </row>
    <row r="946" spans="1:13" ht="15">
      <c r="A946" s="969"/>
      <c r="B946" s="22"/>
      <c r="C946" s="22"/>
      <c r="D946" s="22"/>
      <c r="E946" s="22"/>
      <c r="F946" s="22"/>
      <c r="G946" s="22"/>
      <c r="H946" s="22"/>
      <c r="I946" s="22"/>
      <c r="J946" s="22"/>
      <c r="K946" s="22"/>
      <c r="L946" s="22"/>
      <c r="M946" s="22"/>
    </row>
    <row r="947" spans="1:13" ht="15">
      <c r="A947" s="969"/>
      <c r="B947" s="22"/>
      <c r="C947" s="22"/>
      <c r="D947" s="22"/>
      <c r="E947" s="22"/>
      <c r="F947" s="22"/>
      <c r="G947" s="22"/>
      <c r="H947" s="22"/>
      <c r="I947" s="22"/>
      <c r="J947" s="22"/>
      <c r="K947" s="22"/>
      <c r="L947" s="22"/>
      <c r="M947" s="22"/>
    </row>
    <row r="948" spans="1:13" ht="15">
      <c r="A948" s="969"/>
      <c r="B948" s="22"/>
      <c r="C948" s="22"/>
      <c r="D948" s="22"/>
      <c r="E948" s="22"/>
      <c r="F948" s="22"/>
      <c r="G948" s="22"/>
      <c r="H948" s="22"/>
      <c r="I948" s="22"/>
      <c r="J948" s="22"/>
      <c r="K948" s="22"/>
      <c r="L948" s="22"/>
      <c r="M948" s="22"/>
    </row>
    <row r="949" spans="1:13" ht="15">
      <c r="A949" s="969"/>
      <c r="B949" s="22"/>
      <c r="C949" s="22"/>
      <c r="D949" s="22"/>
      <c r="E949" s="22"/>
      <c r="F949" s="22"/>
      <c r="G949" s="22"/>
      <c r="H949" s="22"/>
      <c r="I949" s="22"/>
      <c r="J949" s="22"/>
      <c r="K949" s="22"/>
      <c r="L949" s="22"/>
      <c r="M949" s="22"/>
    </row>
    <row r="950" spans="1:13" ht="15">
      <c r="A950" s="969"/>
      <c r="B950" s="22"/>
      <c r="C950" s="22"/>
      <c r="D950" s="22"/>
      <c r="E950" s="22"/>
      <c r="F950" s="22"/>
      <c r="G950" s="22"/>
      <c r="H950" s="22"/>
      <c r="I950" s="22"/>
      <c r="J950" s="22"/>
      <c r="K950" s="22"/>
      <c r="L950" s="22"/>
      <c r="M950" s="22"/>
    </row>
    <row r="951" spans="1:13" ht="15">
      <c r="A951" s="969"/>
      <c r="B951" s="22"/>
      <c r="C951" s="22"/>
      <c r="D951" s="22"/>
      <c r="E951" s="22"/>
      <c r="F951" s="22"/>
      <c r="G951" s="22"/>
      <c r="H951" s="22"/>
      <c r="I951" s="22"/>
      <c r="J951" s="22"/>
      <c r="K951" s="22"/>
      <c r="L951" s="22"/>
      <c r="M951" s="22"/>
    </row>
    <row r="952" spans="1:13" ht="15">
      <c r="A952" s="969"/>
      <c r="B952" s="22"/>
      <c r="C952" s="22"/>
      <c r="D952" s="22"/>
      <c r="E952" s="22"/>
      <c r="F952" s="22"/>
      <c r="G952" s="22"/>
      <c r="H952" s="22"/>
      <c r="I952" s="22"/>
      <c r="J952" s="22"/>
      <c r="K952" s="22"/>
      <c r="L952" s="22"/>
      <c r="M952" s="22"/>
    </row>
    <row r="953" spans="1:13" ht="15">
      <c r="A953" s="969"/>
      <c r="B953" s="22"/>
      <c r="C953" s="22"/>
      <c r="D953" s="22"/>
      <c r="E953" s="22"/>
      <c r="F953" s="22"/>
      <c r="G953" s="22"/>
      <c r="H953" s="22"/>
      <c r="I953" s="22"/>
      <c r="J953" s="22"/>
      <c r="K953" s="22"/>
      <c r="L953" s="22"/>
      <c r="M953" s="22"/>
    </row>
    <row r="954" spans="1:13" ht="15">
      <c r="A954" s="969"/>
      <c r="B954" s="22"/>
      <c r="C954" s="22"/>
      <c r="D954" s="22"/>
      <c r="E954" s="22"/>
      <c r="F954" s="22"/>
      <c r="G954" s="22"/>
      <c r="H954" s="22"/>
      <c r="I954" s="22"/>
      <c r="J954" s="22"/>
      <c r="K954" s="22"/>
      <c r="L954" s="22"/>
      <c r="M954" s="22"/>
    </row>
    <row r="955" spans="1:13" ht="15">
      <c r="A955" s="969"/>
      <c r="B955" s="22"/>
      <c r="C955" s="22"/>
      <c r="D955" s="22"/>
      <c r="E955" s="22"/>
      <c r="F955" s="22"/>
      <c r="G955" s="22"/>
      <c r="H955" s="22"/>
      <c r="I955" s="22"/>
      <c r="J955" s="22"/>
      <c r="K955" s="22"/>
      <c r="L955" s="22"/>
      <c r="M955" s="22"/>
    </row>
    <row r="956" spans="1:13" ht="15">
      <c r="A956" s="969"/>
      <c r="B956" s="22"/>
      <c r="C956" s="22"/>
      <c r="D956" s="22"/>
      <c r="E956" s="22"/>
      <c r="F956" s="22"/>
      <c r="G956" s="22"/>
      <c r="H956" s="22"/>
      <c r="I956" s="22"/>
      <c r="J956" s="22"/>
      <c r="K956" s="22"/>
      <c r="L956" s="22"/>
      <c r="M956" s="22"/>
    </row>
    <row r="957" spans="1:13" ht="15">
      <c r="A957" s="969"/>
      <c r="B957" s="22"/>
      <c r="C957" s="22"/>
      <c r="D957" s="22"/>
      <c r="E957" s="22"/>
      <c r="F957" s="22"/>
      <c r="G957" s="22"/>
      <c r="H957" s="22"/>
      <c r="I957" s="22"/>
      <c r="J957" s="22"/>
      <c r="K957" s="22"/>
      <c r="L957" s="22"/>
      <c r="M957" s="22"/>
    </row>
    <row r="958" spans="1:13" ht="15">
      <c r="A958" s="969"/>
      <c r="B958" s="22"/>
      <c r="C958" s="22"/>
      <c r="D958" s="22"/>
      <c r="E958" s="22"/>
      <c r="F958" s="22"/>
      <c r="G958" s="22"/>
      <c r="H958" s="22"/>
      <c r="I958" s="22"/>
      <c r="J958" s="22"/>
      <c r="K958" s="22"/>
      <c r="L958" s="22"/>
      <c r="M958" s="22"/>
    </row>
    <row r="959" spans="1:13" ht="15">
      <c r="A959" s="969"/>
      <c r="B959" s="22"/>
      <c r="C959" s="22"/>
      <c r="D959" s="22"/>
      <c r="E959" s="22"/>
      <c r="F959" s="22"/>
      <c r="G959" s="22"/>
      <c r="H959" s="22"/>
      <c r="I959" s="22"/>
      <c r="J959" s="22"/>
      <c r="K959" s="22"/>
      <c r="L959" s="22"/>
      <c r="M959" s="22"/>
    </row>
    <row r="960" spans="1:13" ht="15">
      <c r="A960" s="969"/>
      <c r="B960" s="22"/>
      <c r="C960" s="22"/>
      <c r="D960" s="22"/>
      <c r="E960" s="22"/>
      <c r="F960" s="22"/>
      <c r="G960" s="22"/>
      <c r="H960" s="22"/>
      <c r="I960" s="22"/>
      <c r="J960" s="22"/>
      <c r="K960" s="22"/>
      <c r="L960" s="22"/>
      <c r="M960" s="22"/>
    </row>
    <row r="961" spans="1:13" ht="15">
      <c r="A961" s="969"/>
      <c r="B961" s="22"/>
      <c r="C961" s="22"/>
      <c r="D961" s="22"/>
      <c r="E961" s="22"/>
      <c r="F961" s="22"/>
      <c r="G961" s="22"/>
      <c r="H961" s="22"/>
      <c r="I961" s="22"/>
      <c r="J961" s="22"/>
      <c r="K961" s="22"/>
      <c r="L961" s="22"/>
      <c r="M961" s="22"/>
    </row>
    <row r="962" spans="1:13" ht="15">
      <c r="A962" s="969"/>
      <c r="B962" s="22"/>
      <c r="C962" s="22"/>
      <c r="D962" s="22"/>
      <c r="E962" s="22"/>
      <c r="F962" s="22"/>
      <c r="G962" s="22"/>
      <c r="H962" s="22"/>
      <c r="I962" s="22"/>
      <c r="J962" s="22"/>
      <c r="K962" s="22"/>
      <c r="L962" s="22"/>
      <c r="M962" s="22"/>
    </row>
    <row r="963" spans="1:13" ht="15">
      <c r="A963" s="969"/>
      <c r="B963" s="22"/>
      <c r="C963" s="22"/>
      <c r="D963" s="22"/>
      <c r="E963" s="22"/>
      <c r="F963" s="22"/>
      <c r="G963" s="22"/>
      <c r="H963" s="22"/>
      <c r="I963" s="22"/>
      <c r="J963" s="22"/>
      <c r="K963" s="22"/>
      <c r="L963" s="22"/>
      <c r="M963" s="22"/>
    </row>
    <row r="964" spans="1:13" ht="15">
      <c r="A964" s="969"/>
      <c r="B964" s="22"/>
      <c r="C964" s="22"/>
      <c r="D964" s="22"/>
      <c r="E964" s="22"/>
      <c r="F964" s="22"/>
      <c r="G964" s="22"/>
      <c r="H964" s="22"/>
      <c r="I964" s="22"/>
      <c r="J964" s="22"/>
      <c r="K964" s="22"/>
      <c r="L964" s="22"/>
      <c r="M964" s="22"/>
    </row>
    <row r="965" spans="1:13" ht="15">
      <c r="A965" s="969"/>
      <c r="B965" s="22"/>
      <c r="C965" s="22"/>
      <c r="D965" s="22"/>
      <c r="E965" s="22"/>
      <c r="F965" s="22"/>
      <c r="G965" s="22"/>
      <c r="H965" s="22"/>
      <c r="I965" s="22"/>
      <c r="J965" s="22"/>
      <c r="K965" s="22"/>
      <c r="L965" s="22"/>
      <c r="M965" s="22"/>
    </row>
    <row r="966" spans="1:13" ht="15">
      <c r="A966" s="969"/>
      <c r="B966" s="22"/>
      <c r="C966" s="22"/>
      <c r="D966" s="22"/>
      <c r="E966" s="22"/>
      <c r="F966" s="22"/>
      <c r="G966" s="22"/>
      <c r="H966" s="22"/>
      <c r="I966" s="22"/>
      <c r="J966" s="22"/>
      <c r="K966" s="22"/>
      <c r="L966" s="22"/>
      <c r="M966" s="22"/>
    </row>
    <row r="967" spans="1:13" ht="15">
      <c r="A967" s="969"/>
      <c r="B967" s="22"/>
      <c r="C967" s="22"/>
      <c r="D967" s="22"/>
      <c r="E967" s="22"/>
      <c r="F967" s="22"/>
      <c r="G967" s="22"/>
      <c r="H967" s="22"/>
      <c r="I967" s="22"/>
      <c r="J967" s="22"/>
      <c r="K967" s="22"/>
      <c r="L967" s="22"/>
      <c r="M967" s="22"/>
    </row>
    <row r="968" spans="1:13" ht="15">
      <c r="A968" s="969"/>
      <c r="B968" s="22"/>
      <c r="C968" s="22"/>
      <c r="D968" s="22"/>
      <c r="E968" s="22"/>
      <c r="F968" s="22"/>
      <c r="G968" s="22"/>
      <c r="H968" s="22"/>
      <c r="I968" s="22"/>
      <c r="J968" s="22"/>
      <c r="K968" s="22"/>
      <c r="L968" s="22"/>
      <c r="M968" s="22"/>
    </row>
    <row r="969" spans="1:13" ht="15">
      <c r="A969" s="969"/>
      <c r="B969" s="22"/>
      <c r="C969" s="22"/>
      <c r="D969" s="22"/>
      <c r="E969" s="22"/>
      <c r="F969" s="22"/>
      <c r="G969" s="22"/>
      <c r="H969" s="22"/>
      <c r="I969" s="22"/>
      <c r="J969" s="22"/>
      <c r="K969" s="22"/>
      <c r="L969" s="22"/>
      <c r="M969" s="22"/>
    </row>
    <row r="970" spans="1:13" ht="15">
      <c r="A970" s="969"/>
      <c r="B970" s="22"/>
      <c r="C970" s="22"/>
      <c r="D970" s="22"/>
      <c r="E970" s="22"/>
      <c r="F970" s="22"/>
      <c r="G970" s="22"/>
      <c r="H970" s="22"/>
      <c r="I970" s="22"/>
      <c r="J970" s="22"/>
      <c r="K970" s="22"/>
      <c r="L970" s="22"/>
      <c r="M970" s="22"/>
    </row>
    <row r="971" spans="1:13" ht="15">
      <c r="A971" s="969"/>
      <c r="B971" s="22"/>
      <c r="C971" s="22"/>
      <c r="D971" s="22"/>
      <c r="E971" s="22"/>
      <c r="F971" s="22"/>
      <c r="G971" s="22"/>
      <c r="H971" s="22"/>
      <c r="I971" s="22"/>
      <c r="J971" s="22"/>
      <c r="K971" s="22"/>
      <c r="L971" s="22"/>
      <c r="M971" s="22"/>
    </row>
    <row r="972" spans="1:13" ht="15">
      <c r="A972" s="969"/>
      <c r="B972" s="22"/>
      <c r="C972" s="22"/>
      <c r="D972" s="22"/>
      <c r="E972" s="22"/>
      <c r="F972" s="22"/>
      <c r="G972" s="22"/>
      <c r="H972" s="22"/>
      <c r="I972" s="22"/>
      <c r="J972" s="22"/>
      <c r="K972" s="22"/>
      <c r="L972" s="22"/>
      <c r="M972" s="22"/>
    </row>
    <row r="973" spans="1:13" ht="15">
      <c r="A973" s="969"/>
      <c r="B973" s="22"/>
      <c r="C973" s="22"/>
      <c r="D973" s="22"/>
      <c r="E973" s="22"/>
      <c r="F973" s="22"/>
      <c r="G973" s="22"/>
      <c r="H973" s="22"/>
      <c r="I973" s="22"/>
      <c r="J973" s="22"/>
      <c r="K973" s="22"/>
      <c r="L973" s="22"/>
      <c r="M973" s="22"/>
    </row>
    <row r="974" spans="1:13" ht="15">
      <c r="A974" s="969"/>
      <c r="B974" s="22"/>
      <c r="C974" s="22"/>
      <c r="D974" s="22"/>
      <c r="E974" s="22"/>
      <c r="F974" s="22"/>
      <c r="G974" s="22"/>
      <c r="H974" s="22"/>
      <c r="I974" s="22"/>
      <c r="J974" s="22"/>
      <c r="K974" s="22"/>
      <c r="L974" s="22"/>
      <c r="M974" s="22"/>
    </row>
    <row r="975" spans="1:13" ht="15">
      <c r="A975" s="969"/>
      <c r="B975" s="22"/>
      <c r="C975" s="22"/>
      <c r="D975" s="22"/>
      <c r="E975" s="22"/>
      <c r="F975" s="22"/>
      <c r="G975" s="22"/>
      <c r="H975" s="22"/>
      <c r="I975" s="22"/>
      <c r="J975" s="22"/>
      <c r="K975" s="22"/>
      <c r="L975" s="22"/>
      <c r="M975" s="22"/>
    </row>
    <row r="976" spans="1:13" ht="15">
      <c r="A976" s="969"/>
      <c r="B976" s="22"/>
      <c r="C976" s="22"/>
      <c r="D976" s="22"/>
      <c r="E976" s="22"/>
      <c r="F976" s="22"/>
      <c r="G976" s="22"/>
      <c r="H976" s="22"/>
      <c r="I976" s="22"/>
      <c r="J976" s="22"/>
      <c r="K976" s="22"/>
      <c r="L976" s="22"/>
      <c r="M976" s="22"/>
    </row>
    <row r="977" spans="1:13" ht="15">
      <c r="A977" s="969"/>
      <c r="B977" s="22"/>
      <c r="C977" s="22"/>
      <c r="D977" s="22"/>
      <c r="E977" s="22"/>
      <c r="F977" s="22"/>
      <c r="G977" s="22"/>
      <c r="H977" s="22"/>
      <c r="I977" s="22"/>
      <c r="J977" s="22"/>
      <c r="K977" s="22"/>
      <c r="L977" s="22"/>
      <c r="M977" s="22"/>
    </row>
    <row r="978" spans="1:13" ht="15">
      <c r="A978" s="969"/>
      <c r="B978" s="22"/>
      <c r="C978" s="22"/>
      <c r="D978" s="22"/>
      <c r="E978" s="22"/>
      <c r="F978" s="22"/>
      <c r="G978" s="22"/>
      <c r="H978" s="22"/>
      <c r="I978" s="22"/>
      <c r="J978" s="22"/>
      <c r="K978" s="22"/>
      <c r="L978" s="22"/>
      <c r="M978" s="22"/>
    </row>
    <row r="979" spans="1:13" ht="15">
      <c r="A979" s="969"/>
      <c r="B979" s="22"/>
      <c r="C979" s="22"/>
      <c r="D979" s="22"/>
      <c r="E979" s="22"/>
      <c r="F979" s="22"/>
      <c r="G979" s="22"/>
      <c r="H979" s="22"/>
      <c r="I979" s="22"/>
      <c r="J979" s="22"/>
      <c r="K979" s="22"/>
      <c r="L979" s="22"/>
      <c r="M979" s="22"/>
    </row>
    <row r="980" spans="1:13" ht="15">
      <c r="A980" s="969"/>
      <c r="B980" s="22"/>
      <c r="C980" s="22"/>
      <c r="D980" s="22"/>
      <c r="E980" s="22"/>
      <c r="F980" s="22"/>
      <c r="G980" s="22"/>
      <c r="H980" s="22"/>
      <c r="I980" s="22"/>
      <c r="J980" s="22"/>
      <c r="K980" s="22"/>
      <c r="L980" s="22"/>
      <c r="M980" s="22"/>
    </row>
    <row r="981" spans="1:13" ht="15">
      <c r="A981" s="969"/>
      <c r="B981" s="22"/>
      <c r="C981" s="22"/>
      <c r="D981" s="22"/>
      <c r="E981" s="22"/>
      <c r="F981" s="22"/>
      <c r="G981" s="22"/>
      <c r="H981" s="22"/>
      <c r="I981" s="22"/>
      <c r="J981" s="22"/>
      <c r="K981" s="22"/>
      <c r="L981" s="22"/>
      <c r="M981" s="22"/>
    </row>
    <row r="982" spans="1:13" ht="15">
      <c r="A982" s="969"/>
      <c r="B982" s="22"/>
      <c r="C982" s="22"/>
      <c r="D982" s="22"/>
      <c r="E982" s="22"/>
      <c r="F982" s="22"/>
      <c r="G982" s="22"/>
      <c r="H982" s="22"/>
      <c r="I982" s="22"/>
      <c r="J982" s="22"/>
      <c r="K982" s="22"/>
      <c r="L982" s="22"/>
      <c r="M982" s="22"/>
    </row>
    <row r="983" spans="1:13" ht="15">
      <c r="A983" s="969"/>
      <c r="B983" s="22"/>
      <c r="C983" s="22"/>
      <c r="D983" s="22"/>
      <c r="E983" s="22"/>
      <c r="F983" s="22"/>
      <c r="G983" s="22"/>
      <c r="H983" s="22"/>
      <c r="I983" s="22"/>
      <c r="J983" s="22"/>
      <c r="K983" s="22"/>
      <c r="L983" s="22"/>
      <c r="M983" s="22"/>
    </row>
    <row r="984" spans="1:13" ht="15">
      <c r="A984" s="969"/>
      <c r="B984" s="22"/>
      <c r="C984" s="22"/>
      <c r="D984" s="22"/>
      <c r="E984" s="22"/>
      <c r="F984" s="22"/>
      <c r="G984" s="22"/>
      <c r="H984" s="22"/>
      <c r="I984" s="22"/>
      <c r="J984" s="22"/>
      <c r="K984" s="22"/>
      <c r="L984" s="22"/>
      <c r="M984" s="22"/>
    </row>
    <row r="985" spans="1:13" ht="15">
      <c r="A985" s="969"/>
      <c r="B985" s="22"/>
      <c r="C985" s="22"/>
      <c r="D985" s="22"/>
      <c r="E985" s="22"/>
      <c r="F985" s="22"/>
      <c r="G985" s="22"/>
      <c r="H985" s="22"/>
      <c r="I985" s="22"/>
      <c r="J985" s="22"/>
      <c r="K985" s="22"/>
      <c r="L985" s="22"/>
      <c r="M985" s="22"/>
    </row>
    <row r="986" spans="1:13" ht="15">
      <c r="A986" s="969"/>
      <c r="B986" s="22"/>
      <c r="C986" s="22"/>
      <c r="D986" s="22"/>
      <c r="E986" s="22"/>
      <c r="F986" s="22"/>
      <c r="G986" s="22"/>
      <c r="H986" s="22"/>
      <c r="I986" s="22"/>
      <c r="J986" s="22"/>
      <c r="K986" s="22"/>
      <c r="L986" s="22"/>
      <c r="M986" s="22"/>
    </row>
    <row r="987" spans="1:13" ht="15">
      <c r="A987" s="969"/>
      <c r="B987" s="22"/>
      <c r="C987" s="22"/>
      <c r="D987" s="22"/>
      <c r="E987" s="22"/>
      <c r="F987" s="22"/>
      <c r="G987" s="22"/>
      <c r="H987" s="22"/>
      <c r="I987" s="22"/>
      <c r="J987" s="22"/>
      <c r="K987" s="22"/>
      <c r="L987" s="22"/>
      <c r="M987" s="22"/>
    </row>
    <row r="988" spans="1:13" ht="15">
      <c r="A988" s="969"/>
      <c r="B988" s="22"/>
      <c r="C988" s="22"/>
      <c r="D988" s="22"/>
      <c r="E988" s="22"/>
      <c r="F988" s="22"/>
      <c r="G988" s="22"/>
      <c r="H988" s="22"/>
      <c r="I988" s="22"/>
      <c r="J988" s="22"/>
      <c r="K988" s="22"/>
      <c r="L988" s="22"/>
      <c r="M988" s="22"/>
    </row>
    <row r="989" spans="1:13" ht="15">
      <c r="A989" s="969"/>
      <c r="B989" s="22"/>
      <c r="C989" s="22"/>
      <c r="D989" s="22"/>
      <c r="E989" s="22"/>
      <c r="F989" s="22"/>
      <c r="G989" s="22"/>
      <c r="H989" s="22"/>
      <c r="I989" s="22"/>
      <c r="J989" s="22"/>
      <c r="K989" s="22"/>
      <c r="L989" s="22"/>
      <c r="M989" s="22"/>
    </row>
    <row r="990" spans="1:13" ht="15">
      <c r="A990" s="969"/>
      <c r="B990" s="22"/>
      <c r="C990" s="22"/>
      <c r="D990" s="22"/>
      <c r="E990" s="22"/>
      <c r="F990" s="22"/>
      <c r="G990" s="22"/>
      <c r="H990" s="22"/>
      <c r="I990" s="22"/>
      <c r="J990" s="22"/>
      <c r="K990" s="22"/>
      <c r="L990" s="22"/>
      <c r="M990" s="22"/>
    </row>
    <row r="991" spans="1:13" ht="15">
      <c r="A991" s="969"/>
      <c r="B991" s="22"/>
      <c r="C991" s="22"/>
      <c r="D991" s="22"/>
      <c r="E991" s="22"/>
      <c r="F991" s="22"/>
      <c r="G991" s="22"/>
      <c r="H991" s="22"/>
      <c r="I991" s="22"/>
      <c r="J991" s="22"/>
      <c r="K991" s="22"/>
      <c r="L991" s="22"/>
      <c r="M991" s="22"/>
    </row>
    <row r="992" spans="1:13" ht="15">
      <c r="A992" s="969"/>
      <c r="B992" s="22"/>
      <c r="C992" s="22"/>
      <c r="D992" s="22"/>
      <c r="E992" s="22"/>
      <c r="F992" s="22"/>
      <c r="G992" s="22"/>
      <c r="H992" s="22"/>
      <c r="I992" s="22"/>
      <c r="J992" s="22"/>
      <c r="K992" s="22"/>
      <c r="L992" s="22"/>
      <c r="M992" s="22"/>
    </row>
    <row r="993" spans="1:13" ht="15">
      <c r="A993" s="969"/>
      <c r="B993" s="22"/>
      <c r="C993" s="22"/>
      <c r="D993" s="22"/>
      <c r="E993" s="22"/>
      <c r="F993" s="22"/>
      <c r="G993" s="22"/>
      <c r="H993" s="22"/>
      <c r="I993" s="22"/>
      <c r="J993" s="22"/>
      <c r="K993" s="22"/>
      <c r="L993" s="22"/>
      <c r="M993" s="22"/>
    </row>
    <row r="994" spans="1:13" ht="15">
      <c r="A994" s="969"/>
      <c r="B994" s="22"/>
      <c r="C994" s="22"/>
      <c r="D994" s="22"/>
      <c r="E994" s="22"/>
      <c r="F994" s="22"/>
      <c r="G994" s="22"/>
      <c r="H994" s="22"/>
      <c r="I994" s="22"/>
      <c r="J994" s="22"/>
      <c r="K994" s="22"/>
      <c r="L994" s="22"/>
      <c r="M994" s="22"/>
    </row>
    <row r="995" spans="1:13" ht="15">
      <c r="A995" s="969"/>
      <c r="B995" s="22"/>
      <c r="C995" s="22"/>
      <c r="D995" s="22"/>
      <c r="E995" s="22"/>
      <c r="F995" s="22"/>
      <c r="G995" s="22"/>
      <c r="H995" s="22"/>
      <c r="I995" s="22"/>
      <c r="J995" s="22"/>
      <c r="K995" s="22"/>
      <c r="L995" s="22"/>
      <c r="M995" s="22"/>
    </row>
    <row r="996" spans="1:13" ht="15">
      <c r="A996" s="969"/>
      <c r="B996" s="22"/>
      <c r="C996" s="22"/>
      <c r="D996" s="22"/>
      <c r="E996" s="22"/>
      <c r="F996" s="22"/>
      <c r="G996" s="22"/>
      <c r="H996" s="22"/>
      <c r="I996" s="22"/>
      <c r="J996" s="22"/>
      <c r="K996" s="22"/>
      <c r="L996" s="22"/>
      <c r="M996" s="22"/>
    </row>
    <row r="997" spans="1:13" ht="15">
      <c r="A997" s="969"/>
      <c r="B997" s="22"/>
      <c r="C997" s="22"/>
      <c r="D997" s="22"/>
      <c r="E997" s="22"/>
      <c r="F997" s="22"/>
      <c r="G997" s="22"/>
      <c r="H997" s="22"/>
      <c r="I997" s="22"/>
      <c r="J997" s="22"/>
      <c r="K997" s="22"/>
      <c r="L997" s="22"/>
      <c r="M997" s="22"/>
    </row>
    <row r="998" spans="1:13" ht="15">
      <c r="A998" s="969"/>
      <c r="B998" s="22"/>
      <c r="C998" s="22"/>
      <c r="D998" s="22"/>
      <c r="E998" s="22"/>
      <c r="F998" s="22"/>
      <c r="G998" s="22"/>
      <c r="H998" s="22"/>
      <c r="I998" s="22"/>
      <c r="J998" s="22"/>
      <c r="K998" s="22"/>
      <c r="L998" s="22"/>
      <c r="M998" s="22"/>
    </row>
    <row r="999" spans="1:13" ht="15">
      <c r="A999" s="969"/>
      <c r="B999" s="22"/>
      <c r="C999" s="22"/>
      <c r="D999" s="22"/>
      <c r="E999" s="22"/>
      <c r="F999" s="22"/>
      <c r="G999" s="22"/>
      <c r="H999" s="22"/>
      <c r="I999" s="22"/>
      <c r="J999" s="22"/>
      <c r="K999" s="22"/>
      <c r="L999" s="22"/>
      <c r="M999" s="22"/>
    </row>
    <row r="1000" spans="1:13" ht="15">
      <c r="A1000" s="969"/>
      <c r="B1000" s="22"/>
      <c r="C1000" s="22"/>
      <c r="D1000" s="22"/>
      <c r="E1000" s="22"/>
      <c r="F1000" s="22"/>
      <c r="G1000" s="22"/>
      <c r="H1000" s="22"/>
      <c r="I1000" s="22"/>
      <c r="J1000" s="22"/>
      <c r="K1000" s="22"/>
      <c r="L1000" s="22"/>
      <c r="M1000" s="22"/>
    </row>
    <row r="1001" spans="1:13" ht="15">
      <c r="A1001" s="969"/>
      <c r="B1001" s="22"/>
      <c r="C1001" s="22"/>
      <c r="D1001" s="22"/>
      <c r="E1001" s="22"/>
      <c r="F1001" s="22"/>
      <c r="G1001" s="22"/>
      <c r="H1001" s="22"/>
      <c r="I1001" s="22"/>
      <c r="J1001" s="22"/>
      <c r="K1001" s="22"/>
      <c r="L1001" s="22"/>
      <c r="M1001" s="22"/>
    </row>
    <row r="1002" spans="1:13" ht="15">
      <c r="A1002" s="969"/>
      <c r="B1002" s="22"/>
      <c r="C1002" s="22"/>
      <c r="D1002" s="22"/>
      <c r="E1002" s="22"/>
      <c r="F1002" s="22"/>
      <c r="G1002" s="22"/>
      <c r="H1002" s="22"/>
      <c r="I1002" s="22"/>
      <c r="J1002" s="22"/>
      <c r="K1002" s="22"/>
      <c r="L1002" s="22"/>
      <c r="M1002" s="22"/>
    </row>
    <row r="1003" spans="1:13" ht="15">
      <c r="A1003" s="969"/>
      <c r="B1003" s="22"/>
      <c r="C1003" s="22"/>
      <c r="D1003" s="22"/>
      <c r="E1003" s="22"/>
      <c r="F1003" s="22"/>
      <c r="G1003" s="22"/>
      <c r="H1003" s="22"/>
      <c r="I1003" s="22"/>
      <c r="J1003" s="22"/>
      <c r="K1003" s="22"/>
      <c r="L1003" s="22"/>
      <c r="M1003" s="22"/>
    </row>
    <row r="1004" spans="1:13" ht="15">
      <c r="A1004" s="969"/>
      <c r="B1004" s="22"/>
      <c r="C1004" s="22"/>
      <c r="D1004" s="22"/>
      <c r="E1004" s="22"/>
      <c r="F1004" s="22"/>
      <c r="G1004" s="22"/>
      <c r="H1004" s="22"/>
      <c r="I1004" s="22"/>
      <c r="J1004" s="22"/>
      <c r="K1004" s="22"/>
      <c r="L1004" s="22"/>
      <c r="M1004" s="22"/>
    </row>
    <row r="1005" spans="1:13" ht="15">
      <c r="A1005" s="969"/>
      <c r="B1005" s="22"/>
      <c r="C1005" s="22"/>
      <c r="D1005" s="22"/>
      <c r="E1005" s="22"/>
      <c r="F1005" s="22"/>
      <c r="G1005" s="22"/>
      <c r="H1005" s="22"/>
      <c r="I1005" s="22"/>
      <c r="J1005" s="22"/>
      <c r="K1005" s="22"/>
      <c r="L1005" s="22"/>
      <c r="M1005" s="22"/>
    </row>
    <row r="1006" spans="1:13" ht="15">
      <c r="A1006" s="969"/>
      <c r="B1006" s="22"/>
      <c r="C1006" s="22"/>
      <c r="D1006" s="22"/>
      <c r="E1006" s="22"/>
      <c r="F1006" s="22"/>
      <c r="G1006" s="22"/>
      <c r="H1006" s="22"/>
      <c r="I1006" s="22"/>
      <c r="J1006" s="22"/>
      <c r="K1006" s="22"/>
      <c r="L1006" s="22"/>
      <c r="M1006" s="22"/>
    </row>
    <row r="1007" spans="1:13" ht="15">
      <c r="A1007" s="969"/>
      <c r="B1007" s="22"/>
      <c r="C1007" s="22"/>
      <c r="D1007" s="22"/>
      <c r="E1007" s="22"/>
      <c r="F1007" s="22"/>
      <c r="G1007" s="22"/>
      <c r="H1007" s="22"/>
      <c r="I1007" s="22"/>
      <c r="J1007" s="22"/>
      <c r="K1007" s="22"/>
      <c r="L1007" s="22"/>
      <c r="M1007" s="22"/>
    </row>
    <row r="1008" spans="1:13" ht="15">
      <c r="A1008" s="969"/>
      <c r="B1008" s="22"/>
      <c r="C1008" s="22"/>
      <c r="D1008" s="22"/>
      <c r="E1008" s="22"/>
      <c r="F1008" s="22"/>
      <c r="G1008" s="22"/>
      <c r="H1008" s="22"/>
      <c r="I1008" s="22"/>
      <c r="J1008" s="22"/>
      <c r="K1008" s="22"/>
      <c r="L1008" s="22"/>
      <c r="M1008" s="22"/>
    </row>
    <row r="1009" spans="1:13" ht="15">
      <c r="A1009" s="969"/>
      <c r="B1009" s="22"/>
      <c r="C1009" s="22"/>
      <c r="D1009" s="22"/>
      <c r="E1009" s="22"/>
      <c r="F1009" s="22"/>
      <c r="G1009" s="22"/>
      <c r="H1009" s="22"/>
      <c r="I1009" s="22"/>
      <c r="J1009" s="22"/>
      <c r="K1009" s="22"/>
      <c r="L1009" s="22"/>
      <c r="M1009" s="22"/>
    </row>
    <row r="1010" spans="1:13" ht="15">
      <c r="A1010" s="969"/>
      <c r="B1010" s="22"/>
      <c r="C1010" s="22"/>
      <c r="D1010" s="22"/>
      <c r="E1010" s="22"/>
      <c r="F1010" s="22"/>
      <c r="G1010" s="22"/>
      <c r="H1010" s="22"/>
      <c r="I1010" s="22"/>
      <c r="J1010" s="22"/>
      <c r="K1010" s="22"/>
      <c r="L1010" s="22"/>
      <c r="M1010" s="22"/>
    </row>
    <row r="1011" spans="1:13" ht="15">
      <c r="A1011" s="969"/>
      <c r="B1011" s="22"/>
      <c r="C1011" s="22"/>
      <c r="D1011" s="22"/>
      <c r="E1011" s="22"/>
      <c r="F1011" s="22"/>
      <c r="G1011" s="22"/>
      <c r="H1011" s="22"/>
      <c r="I1011" s="22"/>
      <c r="J1011" s="22"/>
      <c r="K1011" s="22"/>
      <c r="L1011" s="22"/>
      <c r="M1011" s="22"/>
    </row>
    <row r="1012" spans="1:13" ht="15">
      <c r="A1012" s="969"/>
      <c r="B1012" s="22"/>
      <c r="C1012" s="22"/>
      <c r="D1012" s="22"/>
      <c r="E1012" s="22"/>
      <c r="F1012" s="22"/>
      <c r="G1012" s="22"/>
      <c r="H1012" s="22"/>
      <c r="I1012" s="22"/>
      <c r="J1012" s="22"/>
      <c r="K1012" s="22"/>
      <c r="L1012" s="22"/>
      <c r="M1012" s="22"/>
    </row>
    <row r="1013" spans="1:13" ht="15">
      <c r="A1013" s="969"/>
      <c r="B1013" s="22"/>
      <c r="C1013" s="22"/>
      <c r="D1013" s="22"/>
      <c r="E1013" s="22"/>
      <c r="F1013" s="22"/>
      <c r="G1013" s="22"/>
      <c r="H1013" s="22"/>
      <c r="I1013" s="22"/>
      <c r="J1013" s="22"/>
      <c r="K1013" s="22"/>
      <c r="L1013" s="22"/>
      <c r="M1013" s="22"/>
    </row>
    <row r="1014" spans="1:13" ht="15">
      <c r="A1014" s="969"/>
      <c r="B1014" s="22"/>
      <c r="C1014" s="22"/>
      <c r="D1014" s="22"/>
      <c r="E1014" s="22"/>
      <c r="F1014" s="22"/>
      <c r="G1014" s="22"/>
      <c r="H1014" s="22"/>
      <c r="I1014" s="22"/>
      <c r="J1014" s="22"/>
      <c r="K1014" s="22"/>
      <c r="L1014" s="22"/>
      <c r="M1014" s="22"/>
    </row>
    <row r="1015" spans="1:13" ht="15">
      <c r="A1015" s="969"/>
      <c r="B1015" s="22"/>
      <c r="C1015" s="22"/>
      <c r="D1015" s="22"/>
      <c r="E1015" s="22"/>
      <c r="F1015" s="22"/>
      <c r="G1015" s="22"/>
      <c r="H1015" s="22"/>
      <c r="I1015" s="22"/>
      <c r="J1015" s="22"/>
      <c r="K1015" s="22"/>
      <c r="L1015" s="22"/>
      <c r="M1015" s="22"/>
    </row>
    <row r="1016" spans="1:13" ht="15">
      <c r="A1016" s="969"/>
      <c r="B1016" s="22"/>
      <c r="C1016" s="22"/>
      <c r="D1016" s="22"/>
      <c r="E1016" s="22"/>
      <c r="F1016" s="22"/>
      <c r="G1016" s="22"/>
      <c r="H1016" s="22"/>
      <c r="I1016" s="22"/>
      <c r="J1016" s="22"/>
      <c r="K1016" s="22"/>
      <c r="L1016" s="22"/>
      <c r="M1016" s="22"/>
    </row>
    <row r="1017" spans="1:13" ht="15">
      <c r="A1017" s="969"/>
      <c r="B1017" s="22"/>
      <c r="C1017" s="22"/>
      <c r="D1017" s="22"/>
      <c r="E1017" s="22"/>
      <c r="F1017" s="22"/>
      <c r="G1017" s="22"/>
      <c r="H1017" s="22"/>
      <c r="I1017" s="22"/>
      <c r="J1017" s="22"/>
      <c r="K1017" s="22"/>
      <c r="L1017" s="22"/>
      <c r="M1017" s="22"/>
    </row>
    <row r="1018" spans="1:13" ht="15">
      <c r="A1018" s="969"/>
      <c r="B1018" s="22"/>
      <c r="C1018" s="22"/>
      <c r="D1018" s="22"/>
      <c r="E1018" s="22"/>
      <c r="F1018" s="22"/>
      <c r="G1018" s="22"/>
      <c r="H1018" s="22"/>
      <c r="I1018" s="22"/>
      <c r="J1018" s="22"/>
      <c r="K1018" s="22"/>
      <c r="L1018" s="22"/>
      <c r="M1018" s="22"/>
    </row>
    <row r="1019" spans="1:13" ht="15">
      <c r="A1019" s="969"/>
      <c r="B1019" s="22"/>
      <c r="C1019" s="22"/>
      <c r="D1019" s="22"/>
      <c r="E1019" s="22"/>
      <c r="F1019" s="22"/>
      <c r="G1019" s="22"/>
      <c r="H1019" s="22"/>
      <c r="I1019" s="22"/>
      <c r="J1019" s="22"/>
      <c r="K1019" s="22"/>
      <c r="L1019" s="22"/>
      <c r="M1019" s="22"/>
    </row>
    <row r="1020" spans="1:13" ht="15">
      <c r="A1020" s="969"/>
      <c r="B1020" s="22"/>
      <c r="C1020" s="22"/>
      <c r="D1020" s="22"/>
      <c r="E1020" s="22"/>
      <c r="F1020" s="22"/>
      <c r="G1020" s="22"/>
      <c r="H1020" s="22"/>
      <c r="I1020" s="22"/>
      <c r="J1020" s="22"/>
      <c r="K1020" s="22"/>
      <c r="L1020" s="22"/>
      <c r="M1020" s="22"/>
    </row>
    <row r="1021" spans="1:13" ht="15">
      <c r="A1021" s="969"/>
      <c r="B1021" s="22"/>
      <c r="C1021" s="22"/>
      <c r="D1021" s="22"/>
      <c r="E1021" s="22"/>
      <c r="F1021" s="22"/>
      <c r="G1021" s="22"/>
      <c r="H1021" s="22"/>
      <c r="I1021" s="22"/>
      <c r="J1021" s="22"/>
      <c r="K1021" s="22"/>
      <c r="L1021" s="22"/>
      <c r="M1021" s="22"/>
    </row>
    <row r="1022" spans="1:13" ht="15">
      <c r="A1022" s="969"/>
      <c r="B1022" s="22"/>
      <c r="C1022" s="22"/>
      <c r="D1022" s="22"/>
      <c r="E1022" s="22"/>
      <c r="F1022" s="22"/>
      <c r="G1022" s="22"/>
      <c r="H1022" s="22"/>
      <c r="I1022" s="22"/>
      <c r="J1022" s="22"/>
      <c r="K1022" s="22"/>
      <c r="L1022" s="22"/>
      <c r="M1022" s="22"/>
    </row>
    <row r="1023" spans="1:13" ht="15">
      <c r="A1023" s="969"/>
      <c r="B1023" s="22"/>
      <c r="C1023" s="22"/>
      <c r="D1023" s="22"/>
      <c r="E1023" s="22"/>
      <c r="F1023" s="22"/>
      <c r="G1023" s="22"/>
      <c r="H1023" s="22"/>
      <c r="I1023" s="22"/>
      <c r="J1023" s="22"/>
      <c r="K1023" s="22"/>
      <c r="L1023" s="22"/>
      <c r="M1023" s="22"/>
    </row>
    <row r="1024" spans="1:13" ht="15">
      <c r="A1024" s="969"/>
      <c r="B1024" s="22"/>
      <c r="C1024" s="22"/>
      <c r="D1024" s="22"/>
      <c r="E1024" s="22"/>
      <c r="F1024" s="22"/>
      <c r="G1024" s="22"/>
      <c r="H1024" s="22"/>
      <c r="I1024" s="22"/>
      <c r="J1024" s="22"/>
      <c r="K1024" s="22"/>
      <c r="L1024" s="22"/>
      <c r="M1024" s="22"/>
    </row>
    <row r="1025" spans="1:13" ht="15">
      <c r="A1025" s="969"/>
      <c r="B1025" s="22"/>
      <c r="C1025" s="22"/>
      <c r="D1025" s="22"/>
      <c r="E1025" s="22"/>
      <c r="F1025" s="22"/>
      <c r="G1025" s="22"/>
      <c r="H1025" s="22"/>
      <c r="I1025" s="22"/>
      <c r="J1025" s="22"/>
      <c r="K1025" s="22"/>
      <c r="L1025" s="22"/>
      <c r="M1025" s="22"/>
    </row>
    <row r="1026" spans="1:13" ht="15">
      <c r="A1026" s="969"/>
      <c r="B1026" s="22"/>
      <c r="C1026" s="22"/>
      <c r="D1026" s="22"/>
      <c r="E1026" s="22"/>
      <c r="F1026" s="22"/>
      <c r="G1026" s="22"/>
      <c r="H1026" s="22"/>
      <c r="I1026" s="22"/>
      <c r="J1026" s="22"/>
      <c r="K1026" s="22"/>
      <c r="L1026" s="22"/>
      <c r="M1026" s="22"/>
    </row>
    <row r="1027" spans="1:13" ht="15">
      <c r="A1027" s="969"/>
      <c r="B1027" s="22"/>
      <c r="C1027" s="22"/>
      <c r="D1027" s="22"/>
      <c r="E1027" s="22"/>
      <c r="F1027" s="22"/>
      <c r="G1027" s="22"/>
      <c r="H1027" s="22"/>
      <c r="I1027" s="22"/>
      <c r="J1027" s="22"/>
      <c r="K1027" s="22"/>
      <c r="L1027" s="22"/>
      <c r="M1027" s="22"/>
    </row>
    <row r="1028" spans="1:13" ht="15">
      <c r="A1028" s="969"/>
      <c r="B1028" s="22"/>
      <c r="C1028" s="22"/>
      <c r="D1028" s="22"/>
      <c r="E1028" s="22"/>
      <c r="F1028" s="22"/>
      <c r="G1028" s="22"/>
      <c r="H1028" s="22"/>
      <c r="I1028" s="22"/>
      <c r="J1028" s="22"/>
      <c r="K1028" s="22"/>
      <c r="L1028" s="22"/>
      <c r="M1028" s="22"/>
    </row>
    <row r="1029" spans="1:13" ht="15">
      <c r="A1029" s="969"/>
      <c r="B1029" s="22"/>
      <c r="C1029" s="22"/>
      <c r="D1029" s="22"/>
      <c r="E1029" s="22"/>
      <c r="F1029" s="22"/>
      <c r="G1029" s="22"/>
      <c r="H1029" s="22"/>
      <c r="I1029" s="22"/>
      <c r="J1029" s="22"/>
      <c r="K1029" s="22"/>
      <c r="L1029" s="22"/>
      <c r="M1029" s="22"/>
    </row>
    <row r="1030" spans="1:13" ht="15">
      <c r="A1030" s="969"/>
      <c r="B1030" s="22"/>
      <c r="C1030" s="22"/>
      <c r="D1030" s="22"/>
      <c r="E1030" s="22"/>
      <c r="F1030" s="22"/>
      <c r="G1030" s="22"/>
      <c r="H1030" s="22"/>
      <c r="I1030" s="22"/>
      <c r="J1030" s="22"/>
      <c r="K1030" s="22"/>
      <c r="L1030" s="22"/>
      <c r="M1030" s="22"/>
    </row>
    <row r="1031" spans="1:13" ht="15">
      <c r="A1031" s="969"/>
      <c r="B1031" s="22"/>
      <c r="C1031" s="22"/>
      <c r="D1031" s="22"/>
      <c r="E1031" s="22"/>
      <c r="F1031" s="22"/>
      <c r="G1031" s="22"/>
      <c r="H1031" s="22"/>
      <c r="I1031" s="22"/>
      <c r="J1031" s="22"/>
      <c r="K1031" s="22"/>
      <c r="L1031" s="22"/>
      <c r="M1031" s="22"/>
    </row>
    <row r="1032" spans="1:13" ht="15">
      <c r="A1032" s="969"/>
      <c r="B1032" s="22"/>
      <c r="C1032" s="22"/>
      <c r="D1032" s="22"/>
      <c r="E1032" s="22"/>
      <c r="F1032" s="22"/>
      <c r="G1032" s="22"/>
      <c r="H1032" s="22"/>
      <c r="I1032" s="22"/>
      <c r="J1032" s="22"/>
      <c r="K1032" s="22"/>
      <c r="L1032" s="22"/>
      <c r="M1032" s="22"/>
    </row>
    <row r="1033" spans="1:13" ht="15">
      <c r="A1033" s="969"/>
      <c r="B1033" s="22"/>
      <c r="C1033" s="22"/>
      <c r="D1033" s="22"/>
      <c r="E1033" s="22"/>
      <c r="F1033" s="22"/>
      <c r="G1033" s="22"/>
      <c r="H1033" s="22"/>
      <c r="I1033" s="22"/>
      <c r="J1033" s="22"/>
      <c r="K1033" s="22"/>
      <c r="L1033" s="22"/>
      <c r="M1033" s="22"/>
    </row>
    <row r="1034" spans="1:13" ht="15">
      <c r="A1034" s="969"/>
      <c r="B1034" s="22"/>
      <c r="C1034" s="22"/>
      <c r="D1034" s="22"/>
      <c r="E1034" s="22"/>
      <c r="F1034" s="22"/>
      <c r="G1034" s="22"/>
      <c r="H1034" s="22"/>
      <c r="I1034" s="22"/>
      <c r="J1034" s="22"/>
      <c r="K1034" s="22"/>
      <c r="L1034" s="22"/>
      <c r="M1034" s="22"/>
    </row>
    <row r="1035" spans="1:13" ht="15">
      <c r="A1035" s="969"/>
      <c r="B1035" s="22"/>
      <c r="C1035" s="22"/>
      <c r="D1035" s="22"/>
      <c r="E1035" s="22"/>
      <c r="F1035" s="22"/>
      <c r="G1035" s="22"/>
      <c r="H1035" s="22"/>
      <c r="I1035" s="22"/>
      <c r="J1035" s="22"/>
      <c r="K1035" s="22"/>
      <c r="L1035" s="22"/>
      <c r="M1035" s="22"/>
    </row>
    <row r="1036" spans="1:13" ht="15">
      <c r="A1036" s="969"/>
      <c r="B1036" s="22"/>
      <c r="C1036" s="22"/>
      <c r="D1036" s="22"/>
      <c r="E1036" s="22"/>
      <c r="F1036" s="22"/>
      <c r="G1036" s="22"/>
      <c r="H1036" s="22"/>
      <c r="I1036" s="22"/>
      <c r="J1036" s="22"/>
      <c r="K1036" s="22"/>
      <c r="L1036" s="22"/>
      <c r="M1036" s="22"/>
    </row>
    <row r="1037" spans="1:13" ht="15">
      <c r="A1037" s="969"/>
      <c r="B1037" s="22"/>
      <c r="C1037" s="22"/>
      <c r="D1037" s="22"/>
      <c r="E1037" s="22"/>
      <c r="F1037" s="22"/>
      <c r="G1037" s="22"/>
      <c r="H1037" s="22"/>
      <c r="I1037" s="22"/>
      <c r="J1037" s="22"/>
      <c r="K1037" s="22"/>
      <c r="L1037" s="22"/>
      <c r="M1037" s="22"/>
    </row>
    <row r="1038" spans="1:13" ht="15">
      <c r="A1038" s="969"/>
      <c r="B1038" s="22"/>
      <c r="C1038" s="22"/>
      <c r="D1038" s="22"/>
      <c r="E1038" s="22"/>
      <c r="F1038" s="22"/>
      <c r="G1038" s="22"/>
      <c r="H1038" s="22"/>
      <c r="I1038" s="22"/>
      <c r="J1038" s="22"/>
      <c r="K1038" s="22"/>
      <c r="L1038" s="22"/>
      <c r="M1038" s="22"/>
    </row>
    <row r="1039" spans="1:13" ht="15">
      <c r="A1039" s="969"/>
      <c r="B1039" s="22"/>
      <c r="C1039" s="22"/>
      <c r="D1039" s="22"/>
      <c r="E1039" s="22"/>
      <c r="F1039" s="22"/>
      <c r="G1039" s="22"/>
      <c r="H1039" s="22"/>
      <c r="I1039" s="22"/>
      <c r="J1039" s="22"/>
      <c r="K1039" s="22"/>
      <c r="L1039" s="22"/>
      <c r="M1039" s="22"/>
    </row>
    <row r="1040" spans="1:13" ht="15">
      <c r="A1040" s="969"/>
      <c r="B1040" s="22"/>
      <c r="C1040" s="22"/>
      <c r="D1040" s="22"/>
      <c r="E1040" s="22"/>
      <c r="F1040" s="22"/>
      <c r="G1040" s="22"/>
      <c r="H1040" s="22"/>
      <c r="I1040" s="22"/>
      <c r="J1040" s="22"/>
      <c r="K1040" s="22"/>
      <c r="L1040" s="22"/>
      <c r="M1040" s="22"/>
    </row>
    <row r="1041" spans="1:13" ht="15">
      <c r="A1041" s="969"/>
      <c r="B1041" s="22"/>
      <c r="C1041" s="22"/>
      <c r="D1041" s="22"/>
      <c r="E1041" s="22"/>
      <c r="F1041" s="22"/>
      <c r="G1041" s="22"/>
      <c r="H1041" s="22"/>
      <c r="I1041" s="22"/>
      <c r="J1041" s="22"/>
      <c r="K1041" s="22"/>
      <c r="L1041" s="22"/>
      <c r="M1041" s="22"/>
    </row>
    <row r="1042" spans="1:13" ht="15">
      <c r="A1042" s="969"/>
      <c r="B1042" s="22"/>
      <c r="C1042" s="22"/>
      <c r="D1042" s="22"/>
      <c r="E1042" s="22"/>
      <c r="F1042" s="22"/>
      <c r="G1042" s="22"/>
      <c r="H1042" s="22"/>
      <c r="I1042" s="22"/>
      <c r="J1042" s="22"/>
      <c r="K1042" s="22"/>
      <c r="L1042" s="22"/>
      <c r="M1042" s="22"/>
    </row>
    <row r="1043" spans="1:13" ht="15">
      <c r="A1043" s="969"/>
      <c r="B1043" s="22"/>
      <c r="C1043" s="22"/>
      <c r="D1043" s="22"/>
      <c r="E1043" s="22"/>
      <c r="F1043" s="22"/>
      <c r="G1043" s="22"/>
      <c r="H1043" s="22"/>
      <c r="I1043" s="22"/>
      <c r="J1043" s="22"/>
      <c r="K1043" s="22"/>
      <c r="L1043" s="22"/>
      <c r="M1043" s="22"/>
    </row>
    <row r="1044" spans="1:13" ht="15">
      <c r="A1044" s="969"/>
      <c r="B1044" s="22"/>
      <c r="C1044" s="22"/>
      <c r="D1044" s="22"/>
      <c r="E1044" s="22"/>
      <c r="F1044" s="22"/>
      <c r="G1044" s="22"/>
      <c r="H1044" s="22"/>
      <c r="I1044" s="22"/>
      <c r="J1044" s="22"/>
      <c r="K1044" s="22"/>
      <c r="L1044" s="22"/>
      <c r="M1044" s="22"/>
    </row>
    <row r="1045" spans="1:13" ht="15">
      <c r="A1045" s="969"/>
      <c r="B1045" s="22"/>
      <c r="C1045" s="22"/>
      <c r="D1045" s="22"/>
      <c r="E1045" s="22"/>
      <c r="F1045" s="22"/>
      <c r="G1045" s="22"/>
      <c r="H1045" s="22"/>
      <c r="I1045" s="22"/>
      <c r="J1045" s="22"/>
      <c r="K1045" s="22"/>
      <c r="L1045" s="22"/>
      <c r="M1045" s="22"/>
    </row>
    <row r="1046" spans="1:13" ht="15">
      <c r="A1046" s="969"/>
      <c r="B1046" s="22"/>
      <c r="C1046" s="22"/>
      <c r="D1046" s="22"/>
      <c r="E1046" s="22"/>
      <c r="F1046" s="22"/>
      <c r="G1046" s="22"/>
      <c r="H1046" s="22"/>
      <c r="I1046" s="22"/>
      <c r="J1046" s="22"/>
      <c r="K1046" s="22"/>
      <c r="L1046" s="22"/>
      <c r="M1046" s="22"/>
    </row>
    <row r="1047" spans="1:13" ht="15">
      <c r="A1047" s="969"/>
      <c r="B1047" s="22"/>
      <c r="C1047" s="22"/>
      <c r="D1047" s="22"/>
      <c r="E1047" s="22"/>
      <c r="F1047" s="22"/>
      <c r="G1047" s="22"/>
      <c r="H1047" s="22"/>
      <c r="I1047" s="22"/>
      <c r="J1047" s="22"/>
      <c r="K1047" s="22"/>
      <c r="L1047" s="22"/>
      <c r="M1047" s="22"/>
    </row>
    <row r="1048" spans="1:13" ht="15">
      <c r="A1048" s="969"/>
      <c r="B1048" s="22"/>
      <c r="C1048" s="22"/>
      <c r="D1048" s="22"/>
      <c r="E1048" s="22"/>
      <c r="F1048" s="22"/>
      <c r="G1048" s="22"/>
      <c r="H1048" s="22"/>
      <c r="I1048" s="22"/>
      <c r="J1048" s="22"/>
      <c r="K1048" s="22"/>
      <c r="L1048" s="22"/>
      <c r="M1048" s="22"/>
    </row>
    <row r="1049" spans="1:13" ht="15">
      <c r="A1049" s="969"/>
      <c r="B1049" s="22"/>
      <c r="C1049" s="22"/>
      <c r="D1049" s="22"/>
      <c r="E1049" s="22"/>
      <c r="F1049" s="22"/>
      <c r="G1049" s="22"/>
      <c r="H1049" s="22"/>
      <c r="I1049" s="22"/>
      <c r="J1049" s="22"/>
      <c r="K1049" s="22"/>
      <c r="L1049" s="22"/>
      <c r="M1049" s="22"/>
    </row>
    <row r="1050" spans="1:13" ht="15">
      <c r="A1050" s="969"/>
      <c r="B1050" s="22"/>
      <c r="C1050" s="22"/>
      <c r="D1050" s="22"/>
      <c r="E1050" s="22"/>
      <c r="F1050" s="22"/>
      <c r="G1050" s="22"/>
      <c r="H1050" s="22"/>
      <c r="I1050" s="22"/>
      <c r="J1050" s="22"/>
      <c r="K1050" s="22"/>
      <c r="L1050" s="22"/>
      <c r="M1050" s="22"/>
    </row>
    <row r="1051" spans="1:13" ht="15">
      <c r="A1051" s="969"/>
      <c r="B1051" s="22"/>
      <c r="C1051" s="22"/>
      <c r="D1051" s="22"/>
      <c r="E1051" s="22"/>
      <c r="F1051" s="22"/>
      <c r="G1051" s="22"/>
      <c r="H1051" s="22"/>
      <c r="I1051" s="22"/>
      <c r="J1051" s="22"/>
      <c r="K1051" s="22"/>
      <c r="L1051" s="22"/>
      <c r="M1051" s="22"/>
    </row>
    <row r="1052" spans="1:13" ht="15">
      <c r="A1052" s="969"/>
      <c r="B1052" s="22"/>
      <c r="C1052" s="22"/>
      <c r="D1052" s="22"/>
      <c r="E1052" s="22"/>
      <c r="F1052" s="22"/>
      <c r="G1052" s="22"/>
      <c r="H1052" s="22"/>
      <c r="I1052" s="22"/>
      <c r="J1052" s="22"/>
      <c r="K1052" s="22"/>
      <c r="L1052" s="22"/>
      <c r="M1052" s="22"/>
    </row>
    <row r="1053" spans="1:13" ht="15">
      <c r="A1053" s="969"/>
      <c r="B1053" s="22"/>
      <c r="C1053" s="22"/>
      <c r="D1053" s="22"/>
      <c r="E1053" s="22"/>
      <c r="F1053" s="22"/>
      <c r="G1053" s="22"/>
      <c r="H1053" s="22"/>
      <c r="I1053" s="22"/>
      <c r="J1053" s="22"/>
      <c r="K1053" s="22"/>
      <c r="L1053" s="22"/>
      <c r="M1053" s="22"/>
    </row>
    <row r="1054" spans="1:13" ht="15">
      <c r="A1054" s="969"/>
      <c r="B1054" s="22"/>
      <c r="C1054" s="22"/>
      <c r="D1054" s="22"/>
      <c r="E1054" s="22"/>
      <c r="F1054" s="22"/>
      <c r="G1054" s="22"/>
      <c r="H1054" s="22"/>
      <c r="I1054" s="22"/>
      <c r="J1054" s="22"/>
      <c r="K1054" s="22"/>
      <c r="L1054" s="22"/>
      <c r="M1054" s="22"/>
    </row>
    <row r="1055" spans="1:13" ht="15">
      <c r="A1055" s="969"/>
      <c r="B1055" s="22"/>
      <c r="C1055" s="22"/>
      <c r="D1055" s="22"/>
      <c r="E1055" s="22"/>
      <c r="F1055" s="22"/>
      <c r="G1055" s="22"/>
      <c r="H1055" s="22"/>
      <c r="I1055" s="22"/>
      <c r="J1055" s="22"/>
      <c r="K1055" s="22"/>
      <c r="L1055" s="22"/>
      <c r="M1055" s="22"/>
    </row>
    <row r="1056" spans="1:13" ht="15">
      <c r="A1056" s="969"/>
      <c r="B1056" s="22"/>
      <c r="C1056" s="22"/>
      <c r="D1056" s="22"/>
      <c r="E1056" s="22"/>
      <c r="F1056" s="22"/>
      <c r="G1056" s="22"/>
      <c r="H1056" s="22"/>
      <c r="I1056" s="22"/>
      <c r="J1056" s="22"/>
      <c r="K1056" s="22"/>
      <c r="L1056" s="22"/>
      <c r="M1056" s="22"/>
    </row>
    <row r="1057" spans="1:13" ht="15">
      <c r="A1057" s="969"/>
      <c r="B1057" s="22"/>
      <c r="C1057" s="22"/>
      <c r="D1057" s="22"/>
      <c r="E1057" s="22"/>
      <c r="F1057" s="22"/>
      <c r="G1057" s="22"/>
      <c r="H1057" s="22"/>
      <c r="I1057" s="22"/>
      <c r="J1057" s="22"/>
      <c r="K1057" s="22"/>
      <c r="L1057" s="22"/>
      <c r="M1057" s="22"/>
    </row>
    <row r="1058" spans="1:13" ht="15">
      <c r="A1058" s="969"/>
      <c r="B1058" s="22"/>
      <c r="C1058" s="22"/>
      <c r="D1058" s="22"/>
      <c r="E1058" s="22"/>
      <c r="F1058" s="22"/>
      <c r="G1058" s="22"/>
      <c r="H1058" s="22"/>
      <c r="I1058" s="22"/>
      <c r="J1058" s="22"/>
      <c r="K1058" s="22"/>
      <c r="L1058" s="22"/>
      <c r="M1058" s="22"/>
    </row>
    <row r="1059" spans="1:13" ht="15">
      <c r="A1059" s="969"/>
      <c r="B1059" s="22"/>
      <c r="C1059" s="22"/>
      <c r="D1059" s="22"/>
      <c r="E1059" s="22"/>
      <c r="F1059" s="22"/>
      <c r="G1059" s="22"/>
      <c r="H1059" s="22"/>
      <c r="I1059" s="22"/>
      <c r="J1059" s="22"/>
      <c r="K1059" s="22"/>
      <c r="L1059" s="22"/>
      <c r="M1059" s="22"/>
    </row>
    <row r="1060" spans="1:13" ht="15">
      <c r="A1060" s="969"/>
      <c r="B1060" s="22"/>
      <c r="C1060" s="22"/>
      <c r="D1060" s="22"/>
      <c r="E1060" s="22"/>
      <c r="F1060" s="22"/>
      <c r="G1060" s="22"/>
      <c r="H1060" s="22"/>
      <c r="I1060" s="22"/>
      <c r="J1060" s="22"/>
      <c r="K1060" s="22"/>
      <c r="L1060" s="22"/>
      <c r="M1060" s="22"/>
    </row>
    <row r="1061" spans="1:13" ht="15">
      <c r="A1061" s="969"/>
      <c r="B1061" s="22"/>
      <c r="C1061" s="22"/>
      <c r="D1061" s="22"/>
      <c r="E1061" s="22"/>
      <c r="F1061" s="22"/>
      <c r="G1061" s="22"/>
      <c r="H1061" s="22"/>
      <c r="I1061" s="22"/>
      <c r="J1061" s="22"/>
      <c r="K1061" s="22"/>
      <c r="L1061" s="22"/>
      <c r="M1061" s="22"/>
    </row>
    <row r="1062" spans="1:13" ht="15">
      <c r="A1062" s="969"/>
      <c r="B1062" s="22"/>
      <c r="C1062" s="22"/>
      <c r="D1062" s="22"/>
      <c r="E1062" s="22"/>
      <c r="F1062" s="22"/>
      <c r="G1062" s="22"/>
      <c r="H1062" s="22"/>
      <c r="I1062" s="22"/>
      <c r="J1062" s="22"/>
      <c r="K1062" s="22"/>
      <c r="L1062" s="22"/>
      <c r="M1062" s="22"/>
    </row>
    <row r="1063" spans="1:13" ht="15">
      <c r="A1063" s="969"/>
      <c r="B1063" s="22"/>
      <c r="C1063" s="22"/>
      <c r="D1063" s="22"/>
      <c r="E1063" s="22"/>
      <c r="F1063" s="22"/>
      <c r="G1063" s="22"/>
      <c r="H1063" s="22"/>
      <c r="I1063" s="22"/>
      <c r="J1063" s="22"/>
      <c r="K1063" s="22"/>
      <c r="L1063" s="22"/>
      <c r="M1063" s="22"/>
    </row>
    <row r="1064" spans="1:13" ht="15">
      <c r="A1064" s="969"/>
      <c r="B1064" s="22"/>
      <c r="C1064" s="22"/>
      <c r="D1064" s="22"/>
      <c r="E1064" s="22"/>
      <c r="F1064" s="22"/>
      <c r="G1064" s="22"/>
      <c r="H1064" s="22"/>
      <c r="I1064" s="22"/>
      <c r="J1064" s="22"/>
      <c r="K1064" s="22"/>
      <c r="L1064" s="22"/>
      <c r="M1064" s="22"/>
    </row>
    <row r="1065" spans="1:13" ht="15">
      <c r="A1065" s="969"/>
      <c r="B1065" s="22"/>
      <c r="C1065" s="22"/>
      <c r="D1065" s="22"/>
      <c r="E1065" s="22"/>
      <c r="F1065" s="22"/>
      <c r="G1065" s="22"/>
      <c r="H1065" s="22"/>
      <c r="I1065" s="22"/>
      <c r="J1065" s="22"/>
      <c r="K1065" s="22"/>
      <c r="L1065" s="22"/>
      <c r="M1065" s="22"/>
    </row>
    <row r="1066" spans="1:13" ht="15">
      <c r="A1066" s="969"/>
      <c r="B1066" s="22"/>
      <c r="C1066" s="22"/>
      <c r="D1066" s="22"/>
      <c r="E1066" s="22"/>
      <c r="F1066" s="22"/>
      <c r="G1066" s="22"/>
      <c r="H1066" s="22"/>
      <c r="I1066" s="22"/>
      <c r="J1066" s="22"/>
      <c r="K1066" s="22"/>
      <c r="L1066" s="22"/>
      <c r="M1066" s="22"/>
    </row>
    <row r="1067" spans="1:13" ht="15">
      <c r="A1067" s="969"/>
      <c r="B1067" s="22"/>
      <c r="C1067" s="22"/>
      <c r="D1067" s="22"/>
      <c r="E1067" s="22"/>
      <c r="F1067" s="22"/>
      <c r="G1067" s="22"/>
      <c r="H1067" s="22"/>
      <c r="I1067" s="22"/>
      <c r="J1067" s="22"/>
      <c r="K1067" s="22"/>
      <c r="L1067" s="22"/>
      <c r="M1067" s="22"/>
    </row>
    <row r="1068" spans="1:13" ht="15">
      <c r="A1068" s="969"/>
      <c r="B1068" s="22"/>
      <c r="C1068" s="22"/>
      <c r="D1068" s="22"/>
      <c r="E1068" s="22"/>
      <c r="F1068" s="22"/>
      <c r="G1068" s="22"/>
      <c r="H1068" s="22"/>
      <c r="I1068" s="22"/>
      <c r="J1068" s="22"/>
      <c r="K1068" s="22"/>
      <c r="L1068" s="22"/>
      <c r="M1068" s="22"/>
    </row>
    <row r="1069" spans="1:13" ht="15">
      <c r="A1069" s="969"/>
      <c r="B1069" s="22"/>
      <c r="C1069" s="22"/>
      <c r="D1069" s="22"/>
      <c r="E1069" s="22"/>
      <c r="F1069" s="22"/>
      <c r="G1069" s="22"/>
      <c r="H1069" s="22"/>
      <c r="I1069" s="22"/>
      <c r="J1069" s="22"/>
      <c r="K1069" s="22"/>
      <c r="L1069" s="22"/>
      <c r="M1069" s="22"/>
    </row>
    <row r="1070" spans="1:13" ht="15">
      <c r="A1070" s="969"/>
      <c r="B1070" s="22"/>
      <c r="C1070" s="22"/>
      <c r="D1070" s="22"/>
      <c r="E1070" s="22"/>
      <c r="F1070" s="22"/>
      <c r="G1070" s="22"/>
      <c r="H1070" s="22"/>
      <c r="I1070" s="22"/>
      <c r="J1070" s="22"/>
      <c r="K1070" s="22"/>
      <c r="L1070" s="22"/>
      <c r="M1070" s="22"/>
    </row>
    <row r="1071" spans="1:13" ht="15">
      <c r="A1071" s="969"/>
      <c r="B1071" s="22"/>
      <c r="C1071" s="22"/>
      <c r="D1071" s="22"/>
      <c r="E1071" s="22"/>
      <c r="F1071" s="22"/>
      <c r="G1071" s="22"/>
      <c r="H1071" s="22"/>
      <c r="I1071" s="22"/>
      <c r="J1071" s="22"/>
      <c r="K1071" s="22"/>
      <c r="L1071" s="22"/>
      <c r="M1071" s="22"/>
    </row>
    <row r="1072" spans="1:13" ht="15">
      <c r="A1072" s="969"/>
      <c r="B1072" s="22"/>
      <c r="C1072" s="22"/>
      <c r="D1072" s="22"/>
      <c r="E1072" s="22"/>
      <c r="F1072" s="22"/>
      <c r="G1072" s="22"/>
      <c r="H1072" s="22"/>
      <c r="I1072" s="22"/>
      <c r="J1072" s="22"/>
      <c r="K1072" s="22"/>
      <c r="L1072" s="22"/>
      <c r="M1072" s="22"/>
    </row>
    <row r="1073" spans="1:13" ht="15">
      <c r="A1073" s="969"/>
      <c r="B1073" s="22"/>
      <c r="C1073" s="22"/>
      <c r="D1073" s="22"/>
      <c r="E1073" s="22"/>
      <c r="F1073" s="22"/>
      <c r="G1073" s="22"/>
      <c r="H1073" s="22"/>
      <c r="I1073" s="22"/>
      <c r="J1073" s="22"/>
      <c r="K1073" s="22"/>
      <c r="L1073" s="22"/>
      <c r="M1073" s="22"/>
    </row>
    <row r="1074" spans="1:13" ht="15">
      <c r="A1074" s="969"/>
      <c r="B1074" s="22"/>
      <c r="C1074" s="22"/>
      <c r="D1074" s="22"/>
      <c r="E1074" s="22"/>
      <c r="F1074" s="22"/>
      <c r="G1074" s="22"/>
      <c r="H1074" s="22"/>
      <c r="I1074" s="22"/>
      <c r="J1074" s="22"/>
      <c r="K1074" s="22"/>
      <c r="L1074" s="22"/>
      <c r="M1074" s="22"/>
    </row>
    <row r="1075" spans="1:13" ht="15">
      <c r="A1075" s="969"/>
      <c r="B1075" s="22"/>
      <c r="C1075" s="22"/>
      <c r="D1075" s="22"/>
      <c r="E1075" s="22"/>
      <c r="F1075" s="22"/>
      <c r="G1075" s="22"/>
      <c r="H1075" s="22"/>
      <c r="I1075" s="22"/>
      <c r="J1075" s="22"/>
      <c r="K1075" s="22"/>
      <c r="L1075" s="22"/>
      <c r="M1075" s="22"/>
    </row>
    <row r="1076" spans="1:13" ht="15">
      <c r="A1076" s="969"/>
      <c r="B1076" s="22"/>
      <c r="C1076" s="22"/>
      <c r="D1076" s="22"/>
      <c r="E1076" s="22"/>
      <c r="F1076" s="22"/>
      <c r="G1076" s="22"/>
      <c r="H1076" s="22"/>
      <c r="I1076" s="22"/>
      <c r="J1076" s="22"/>
      <c r="K1076" s="22"/>
      <c r="L1076" s="22"/>
      <c r="M1076" s="22"/>
    </row>
    <row r="1077" spans="1:13" ht="15">
      <c r="A1077" s="969"/>
      <c r="B1077" s="22"/>
      <c r="C1077" s="22"/>
      <c r="D1077" s="22"/>
      <c r="E1077" s="22"/>
      <c r="F1077" s="22"/>
      <c r="G1077" s="22"/>
      <c r="H1077" s="22"/>
      <c r="I1077" s="22"/>
      <c r="J1077" s="22"/>
      <c r="K1077" s="22"/>
      <c r="L1077" s="22"/>
      <c r="M1077" s="22"/>
    </row>
    <row r="1078" spans="1:13" ht="15">
      <c r="A1078" s="969"/>
      <c r="B1078" s="22"/>
      <c r="C1078" s="22"/>
      <c r="D1078" s="22"/>
      <c r="E1078" s="22"/>
      <c r="F1078" s="22"/>
      <c r="G1078" s="22"/>
      <c r="H1078" s="22"/>
      <c r="I1078" s="22"/>
      <c r="J1078" s="22"/>
      <c r="K1078" s="22"/>
      <c r="L1078" s="22"/>
      <c r="M1078" s="22"/>
    </row>
    <row r="1079" spans="1:13" ht="15">
      <c r="A1079" s="969"/>
      <c r="B1079" s="22"/>
      <c r="C1079" s="22"/>
      <c r="D1079" s="22"/>
      <c r="E1079" s="22"/>
      <c r="F1079" s="22"/>
      <c r="G1079" s="22"/>
      <c r="H1079" s="22"/>
      <c r="I1079" s="22"/>
      <c r="J1079" s="22"/>
      <c r="K1079" s="22"/>
      <c r="L1079" s="22"/>
      <c r="M1079" s="22"/>
    </row>
    <row r="1080" spans="1:13" ht="15">
      <c r="A1080" s="969"/>
      <c r="B1080" s="22"/>
      <c r="C1080" s="22"/>
      <c r="D1080" s="22"/>
      <c r="E1080" s="22"/>
      <c r="F1080" s="22"/>
      <c r="G1080" s="22"/>
      <c r="H1080" s="22"/>
      <c r="I1080" s="22"/>
      <c r="J1080" s="22"/>
      <c r="K1080" s="22"/>
      <c r="L1080" s="22"/>
      <c r="M1080" s="22"/>
    </row>
    <row r="1081" spans="1:13" ht="15">
      <c r="A1081" s="969"/>
      <c r="B1081" s="22"/>
      <c r="C1081" s="22"/>
      <c r="D1081" s="22"/>
      <c r="E1081" s="22"/>
      <c r="F1081" s="22"/>
      <c r="G1081" s="22"/>
      <c r="H1081" s="22"/>
      <c r="I1081" s="22"/>
      <c r="J1081" s="22"/>
      <c r="K1081" s="22"/>
      <c r="L1081" s="22"/>
      <c r="M1081" s="22"/>
    </row>
    <row r="1082" spans="1:13" ht="15">
      <c r="A1082" s="969"/>
      <c r="B1082" s="22"/>
      <c r="C1082" s="22"/>
      <c r="D1082" s="22"/>
      <c r="E1082" s="22"/>
      <c r="F1082" s="22"/>
      <c r="G1082" s="22"/>
      <c r="H1082" s="22"/>
      <c r="I1082" s="22"/>
      <c r="J1082" s="22"/>
      <c r="K1082" s="22"/>
      <c r="L1082" s="22"/>
      <c r="M1082" s="22"/>
    </row>
    <row r="1083" spans="1:13" ht="15">
      <c r="A1083" s="969"/>
      <c r="B1083" s="22"/>
      <c r="C1083" s="22"/>
      <c r="D1083" s="22"/>
      <c r="E1083" s="22"/>
      <c r="F1083" s="22"/>
      <c r="G1083" s="22"/>
      <c r="H1083" s="22"/>
      <c r="I1083" s="22"/>
      <c r="J1083" s="22"/>
      <c r="K1083" s="22"/>
      <c r="L1083" s="22"/>
      <c r="M1083" s="22"/>
    </row>
    <row r="1084" spans="1:13" ht="15">
      <c r="A1084" s="969"/>
      <c r="B1084" s="22"/>
      <c r="C1084" s="22"/>
      <c r="D1084" s="22"/>
      <c r="E1084" s="22"/>
      <c r="F1084" s="22"/>
      <c r="G1084" s="22"/>
      <c r="H1084" s="22"/>
      <c r="I1084" s="22"/>
      <c r="J1084" s="22"/>
      <c r="K1084" s="22"/>
      <c r="L1084" s="22"/>
      <c r="M1084" s="22"/>
    </row>
    <row r="1085" spans="1:13" ht="15">
      <c r="A1085" s="969"/>
      <c r="B1085" s="22"/>
      <c r="C1085" s="22"/>
      <c r="D1085" s="22"/>
      <c r="E1085" s="22"/>
      <c r="F1085" s="22"/>
      <c r="G1085" s="22"/>
      <c r="H1085" s="22"/>
      <c r="I1085" s="22"/>
      <c r="J1085" s="22"/>
      <c r="K1085" s="22"/>
      <c r="L1085" s="22"/>
      <c r="M1085" s="22"/>
    </row>
    <row r="1086" spans="1:13" ht="15">
      <c r="A1086" s="969"/>
      <c r="B1086" s="22"/>
      <c r="C1086" s="22"/>
      <c r="D1086" s="22"/>
      <c r="E1086" s="22"/>
      <c r="F1086" s="22"/>
      <c r="G1086" s="22"/>
      <c r="H1086" s="22"/>
      <c r="I1086" s="22"/>
      <c r="J1086" s="22"/>
      <c r="K1086" s="22"/>
      <c r="L1086" s="22"/>
      <c r="M1086" s="22"/>
    </row>
    <row r="1087" spans="1:13" ht="15">
      <c r="A1087" s="969"/>
      <c r="B1087" s="22"/>
      <c r="C1087" s="22"/>
      <c r="D1087" s="22"/>
      <c r="E1087" s="22"/>
      <c r="F1087" s="22"/>
      <c r="G1087" s="22"/>
      <c r="H1087" s="22"/>
      <c r="I1087" s="22"/>
      <c r="J1087" s="22"/>
      <c r="K1087" s="22"/>
      <c r="L1087" s="22"/>
      <c r="M1087" s="22"/>
    </row>
    <row r="1088" spans="1:13" ht="15">
      <c r="A1088" s="969"/>
      <c r="B1088" s="22"/>
      <c r="C1088" s="22"/>
      <c r="D1088" s="22"/>
      <c r="E1088" s="22"/>
      <c r="F1088" s="22"/>
      <c r="G1088" s="22"/>
      <c r="H1088" s="22"/>
      <c r="I1088" s="22"/>
      <c r="J1088" s="22"/>
      <c r="K1088" s="22"/>
      <c r="L1088" s="22"/>
      <c r="M1088" s="22"/>
    </row>
    <row r="1089" spans="1:13" ht="15">
      <c r="A1089" s="969"/>
      <c r="B1089" s="22"/>
      <c r="C1089" s="22"/>
      <c r="D1089" s="22"/>
      <c r="E1089" s="22"/>
      <c r="F1089" s="22"/>
      <c r="G1089" s="22"/>
      <c r="H1089" s="22"/>
      <c r="I1089" s="22"/>
      <c r="J1089" s="22"/>
      <c r="K1089" s="22"/>
      <c r="L1089" s="22"/>
      <c r="M1089" s="22"/>
    </row>
    <row r="1090" spans="1:13" ht="15">
      <c r="A1090" s="969"/>
      <c r="B1090" s="22"/>
      <c r="C1090" s="22"/>
      <c r="D1090" s="22"/>
      <c r="E1090" s="22"/>
      <c r="F1090" s="22"/>
      <c r="G1090" s="22"/>
      <c r="H1090" s="22"/>
      <c r="I1090" s="22"/>
      <c r="J1090" s="22"/>
      <c r="K1090" s="22"/>
      <c r="L1090" s="22"/>
      <c r="M1090" s="22"/>
    </row>
    <row r="1091" spans="1:13" ht="15">
      <c r="A1091" s="969"/>
      <c r="B1091" s="22"/>
      <c r="C1091" s="22"/>
      <c r="D1091" s="22"/>
      <c r="E1091" s="22"/>
      <c r="F1091" s="22"/>
      <c r="G1091" s="22"/>
      <c r="H1091" s="22"/>
      <c r="I1091" s="22"/>
      <c r="J1091" s="22"/>
      <c r="K1091" s="22"/>
      <c r="L1091" s="22"/>
      <c r="M1091" s="22"/>
    </row>
    <row r="1092" spans="1:13" ht="15">
      <c r="A1092" s="969"/>
      <c r="B1092" s="22"/>
      <c r="C1092" s="22"/>
      <c r="D1092" s="22"/>
      <c r="E1092" s="22"/>
      <c r="F1092" s="22"/>
      <c r="G1092" s="22"/>
      <c r="H1092" s="22"/>
      <c r="I1092" s="22"/>
      <c r="J1092" s="22"/>
      <c r="K1092" s="22"/>
      <c r="L1092" s="22"/>
      <c r="M1092" s="22"/>
    </row>
    <row r="1093" spans="1:13" ht="15">
      <c r="A1093" s="969"/>
      <c r="B1093" s="22"/>
      <c r="C1093" s="22"/>
      <c r="D1093" s="22"/>
      <c r="E1093" s="22"/>
      <c r="F1093" s="22"/>
      <c r="G1093" s="22"/>
      <c r="H1093" s="22"/>
      <c r="I1093" s="22"/>
      <c r="J1093" s="22"/>
      <c r="K1093" s="22"/>
      <c r="L1093" s="22"/>
      <c r="M1093" s="22"/>
    </row>
    <row r="1094" spans="1:13" ht="15">
      <c r="A1094" s="969"/>
      <c r="B1094" s="22"/>
      <c r="C1094" s="22"/>
      <c r="D1094" s="22"/>
      <c r="E1094" s="22"/>
      <c r="F1094" s="22"/>
      <c r="G1094" s="22"/>
      <c r="H1094" s="22"/>
      <c r="I1094" s="22"/>
      <c r="J1094" s="22"/>
      <c r="K1094" s="22"/>
      <c r="L1094" s="22"/>
      <c r="M1094" s="22"/>
    </row>
    <row r="1095" spans="1:13" ht="15">
      <c r="A1095" s="969"/>
      <c r="B1095" s="22"/>
      <c r="C1095" s="22"/>
      <c r="D1095" s="22"/>
      <c r="E1095" s="22"/>
      <c r="F1095" s="22"/>
      <c r="G1095" s="22"/>
      <c r="H1095" s="22"/>
      <c r="I1095" s="22"/>
      <c r="J1095" s="22"/>
      <c r="K1095" s="22"/>
      <c r="L1095" s="22"/>
      <c r="M1095" s="22"/>
    </row>
    <row r="1096" spans="1:13" ht="15">
      <c r="A1096" s="969"/>
      <c r="B1096" s="22"/>
      <c r="C1096" s="22"/>
      <c r="D1096" s="22"/>
      <c r="E1096" s="22"/>
      <c r="F1096" s="22"/>
      <c r="G1096" s="22"/>
      <c r="H1096" s="22"/>
      <c r="I1096" s="22"/>
      <c r="J1096" s="22"/>
      <c r="K1096" s="22"/>
      <c r="L1096" s="22"/>
      <c r="M1096" s="22"/>
    </row>
    <row r="1097" spans="1:13" ht="15">
      <c r="A1097" s="969"/>
      <c r="B1097" s="22"/>
      <c r="C1097" s="22"/>
      <c r="D1097" s="22"/>
      <c r="E1097" s="22"/>
      <c r="F1097" s="22"/>
      <c r="G1097" s="22"/>
      <c r="H1097" s="22"/>
      <c r="I1097" s="22"/>
      <c r="J1097" s="22"/>
      <c r="K1097" s="22"/>
      <c r="L1097" s="22"/>
      <c r="M1097" s="22"/>
    </row>
    <row r="1098" spans="1:13" ht="15">
      <c r="A1098" s="969"/>
      <c r="B1098" s="22"/>
      <c r="C1098" s="22"/>
      <c r="D1098" s="22"/>
      <c r="E1098" s="22"/>
      <c r="F1098" s="22"/>
      <c r="G1098" s="22"/>
      <c r="H1098" s="22"/>
      <c r="I1098" s="22"/>
      <c r="J1098" s="22"/>
      <c r="K1098" s="22"/>
      <c r="L1098" s="22"/>
      <c r="M1098" s="22"/>
    </row>
    <row r="1099" spans="1:13" ht="15">
      <c r="A1099" s="969"/>
      <c r="B1099" s="22"/>
      <c r="C1099" s="22"/>
      <c r="D1099" s="22"/>
      <c r="E1099" s="22"/>
      <c r="F1099" s="22"/>
      <c r="G1099" s="22"/>
      <c r="H1099" s="22"/>
      <c r="I1099" s="22"/>
      <c r="J1099" s="22"/>
      <c r="K1099" s="22"/>
      <c r="L1099" s="22"/>
      <c r="M1099" s="22"/>
    </row>
    <row r="1100" spans="1:13" ht="15">
      <c r="A1100" s="969"/>
      <c r="B1100" s="22"/>
      <c r="C1100" s="22"/>
      <c r="D1100" s="22"/>
      <c r="E1100" s="22"/>
      <c r="F1100" s="22"/>
      <c r="G1100" s="22"/>
      <c r="H1100" s="22"/>
      <c r="I1100" s="22"/>
      <c r="J1100" s="22"/>
      <c r="K1100" s="22"/>
      <c r="L1100" s="22"/>
      <c r="M1100" s="22"/>
    </row>
    <row r="1101" spans="1:13" ht="15">
      <c r="A1101" s="969"/>
      <c r="B1101" s="22"/>
      <c r="C1101" s="22"/>
      <c r="D1101" s="22"/>
      <c r="E1101" s="22"/>
      <c r="F1101" s="22"/>
      <c r="G1101" s="22"/>
      <c r="H1101" s="22"/>
      <c r="I1101" s="22"/>
      <c r="J1101" s="22"/>
      <c r="K1101" s="22"/>
      <c r="L1101" s="22"/>
      <c r="M1101" s="22"/>
    </row>
    <row r="1102" spans="1:13" ht="15">
      <c r="A1102" s="969"/>
      <c r="B1102" s="22"/>
      <c r="C1102" s="22"/>
      <c r="D1102" s="22"/>
      <c r="E1102" s="22"/>
      <c r="F1102" s="22"/>
      <c r="G1102" s="22"/>
      <c r="H1102" s="22"/>
      <c r="I1102" s="22"/>
      <c r="J1102" s="22"/>
      <c r="K1102" s="22"/>
      <c r="L1102" s="22"/>
      <c r="M1102" s="22"/>
    </row>
    <row r="1103" spans="1:13" ht="15">
      <c r="A1103" s="969"/>
      <c r="B1103" s="22"/>
      <c r="C1103" s="22"/>
      <c r="D1103" s="22"/>
      <c r="E1103" s="22"/>
      <c r="F1103" s="22"/>
      <c r="G1103" s="22"/>
      <c r="H1103" s="22"/>
      <c r="I1103" s="22"/>
      <c r="J1103" s="22"/>
      <c r="K1103" s="22"/>
      <c r="L1103" s="22"/>
      <c r="M1103" s="22"/>
    </row>
    <row r="1104" spans="1:13" ht="15">
      <c r="A1104" s="969"/>
      <c r="B1104" s="22"/>
      <c r="C1104" s="22"/>
      <c r="D1104" s="22"/>
      <c r="E1104" s="22"/>
      <c r="F1104" s="22"/>
      <c r="G1104" s="22"/>
      <c r="H1104" s="22"/>
      <c r="I1104" s="22"/>
      <c r="J1104" s="22"/>
      <c r="K1104" s="22"/>
      <c r="L1104" s="22"/>
      <c r="M1104" s="22"/>
    </row>
    <row r="1105" spans="1:13" ht="15">
      <c r="A1105" s="969"/>
      <c r="B1105" s="22"/>
      <c r="C1105" s="22"/>
      <c r="D1105" s="22"/>
      <c r="E1105" s="22"/>
      <c r="F1105" s="22"/>
      <c r="G1105" s="22"/>
      <c r="H1105" s="22"/>
      <c r="I1105" s="22"/>
      <c r="J1105" s="22"/>
      <c r="K1105" s="22"/>
      <c r="L1105" s="22"/>
      <c r="M1105" s="22"/>
    </row>
    <row r="1106" spans="1:13" ht="15">
      <c r="A1106" s="969"/>
      <c r="B1106" s="22"/>
      <c r="C1106" s="22"/>
      <c r="D1106" s="22"/>
      <c r="E1106" s="22"/>
      <c r="F1106" s="22"/>
      <c r="G1106" s="22"/>
      <c r="H1106" s="22"/>
      <c r="I1106" s="22"/>
      <c r="J1106" s="22"/>
      <c r="K1106" s="22"/>
      <c r="L1106" s="22"/>
      <c r="M1106" s="22"/>
    </row>
    <row r="1107" spans="1:13" ht="15">
      <c r="A1107" s="969"/>
      <c r="B1107" s="22"/>
      <c r="C1107" s="22"/>
      <c r="D1107" s="22"/>
      <c r="E1107" s="22"/>
      <c r="F1107" s="22"/>
      <c r="G1107" s="22"/>
      <c r="H1107" s="22"/>
      <c r="I1107" s="22"/>
      <c r="J1107" s="22"/>
      <c r="K1107" s="22"/>
      <c r="L1107" s="22"/>
      <c r="M1107" s="22"/>
    </row>
    <row r="1108" spans="1:13" ht="15">
      <c r="A1108" s="969"/>
      <c r="B1108" s="22"/>
      <c r="C1108" s="22"/>
      <c r="D1108" s="22"/>
      <c r="E1108" s="22"/>
      <c r="F1108" s="22"/>
      <c r="G1108" s="22"/>
      <c r="H1108" s="22"/>
      <c r="I1108" s="22"/>
      <c r="J1108" s="22"/>
      <c r="K1108" s="22"/>
      <c r="L1108" s="22"/>
      <c r="M1108" s="22"/>
    </row>
    <row r="1109" spans="1:13" ht="15">
      <c r="A1109" s="969"/>
      <c r="B1109" s="22"/>
      <c r="C1109" s="22"/>
      <c r="D1109" s="22"/>
      <c r="E1109" s="22"/>
      <c r="F1109" s="22"/>
      <c r="G1109" s="22"/>
      <c r="H1109" s="22"/>
      <c r="I1109" s="22"/>
      <c r="J1109" s="22"/>
      <c r="K1109" s="22"/>
      <c r="L1109" s="22"/>
      <c r="M1109" s="22"/>
    </row>
    <row r="1110" spans="1:13" ht="15">
      <c r="A1110" s="969"/>
      <c r="B1110" s="22"/>
      <c r="C1110" s="22"/>
      <c r="D1110" s="22"/>
      <c r="E1110" s="22"/>
      <c r="F1110" s="22"/>
      <c r="G1110" s="22"/>
      <c r="H1110" s="22"/>
      <c r="I1110" s="22"/>
      <c r="J1110" s="22"/>
      <c r="K1110" s="22"/>
      <c r="L1110" s="22"/>
      <c r="M1110" s="22"/>
    </row>
    <row r="1111" spans="1:13" ht="15">
      <c r="A1111" s="969"/>
      <c r="B1111" s="22"/>
      <c r="C1111" s="22"/>
      <c r="D1111" s="22"/>
      <c r="E1111" s="22"/>
      <c r="F1111" s="22"/>
      <c r="G1111" s="22"/>
      <c r="H1111" s="22"/>
      <c r="I1111" s="22"/>
      <c r="J1111" s="22"/>
      <c r="K1111" s="22"/>
      <c r="L1111" s="22"/>
      <c r="M1111" s="22"/>
    </row>
    <row r="1112" spans="1:13" ht="15">
      <c r="A1112" s="969"/>
      <c r="B1112" s="22"/>
      <c r="C1112" s="22"/>
      <c r="D1112" s="22"/>
      <c r="E1112" s="22"/>
      <c r="F1112" s="22"/>
      <c r="G1112" s="22"/>
      <c r="H1112" s="22"/>
      <c r="I1112" s="22"/>
      <c r="J1112" s="22"/>
      <c r="K1112" s="22"/>
      <c r="L1112" s="22"/>
      <c r="M1112" s="22"/>
    </row>
    <row r="1113" spans="1:13" ht="15">
      <c r="A1113" s="969"/>
      <c r="B1113" s="22"/>
      <c r="C1113" s="22"/>
      <c r="D1113" s="22"/>
      <c r="E1113" s="22"/>
      <c r="F1113" s="22"/>
      <c r="G1113" s="22"/>
      <c r="H1113" s="22"/>
      <c r="I1113" s="22"/>
      <c r="J1113" s="22"/>
      <c r="K1113" s="22"/>
      <c r="L1113" s="22"/>
      <c r="M1113" s="22"/>
    </row>
    <row r="1114" spans="1:13" ht="15">
      <c r="A1114" s="969"/>
      <c r="B1114" s="22"/>
      <c r="C1114" s="22"/>
      <c r="D1114" s="22"/>
      <c r="E1114" s="22"/>
      <c r="F1114" s="22"/>
      <c r="G1114" s="22"/>
      <c r="H1114" s="22"/>
      <c r="I1114" s="22"/>
      <c r="J1114" s="22"/>
      <c r="K1114" s="22"/>
      <c r="L1114" s="22"/>
      <c r="M1114" s="22"/>
    </row>
    <row r="1115" spans="1:13" ht="15">
      <c r="A1115" s="969"/>
      <c r="B1115" s="22"/>
      <c r="C1115" s="22"/>
      <c r="D1115" s="22"/>
      <c r="E1115" s="22"/>
      <c r="F1115" s="22"/>
      <c r="G1115" s="22"/>
      <c r="H1115" s="22"/>
      <c r="I1115" s="22"/>
      <c r="J1115" s="22"/>
      <c r="K1115" s="22"/>
      <c r="L1115" s="22"/>
      <c r="M1115" s="22"/>
    </row>
    <row r="1116" spans="1:13" ht="15">
      <c r="A1116" s="969"/>
      <c r="B1116" s="22"/>
      <c r="C1116" s="22"/>
      <c r="D1116" s="22"/>
      <c r="E1116" s="22"/>
      <c r="F1116" s="22"/>
      <c r="G1116" s="22"/>
      <c r="H1116" s="22"/>
      <c r="I1116" s="22"/>
      <c r="J1116" s="22"/>
      <c r="K1116" s="22"/>
      <c r="L1116" s="22"/>
      <c r="M1116" s="22"/>
    </row>
    <row r="1117" spans="1:13" ht="15">
      <c r="A1117" s="969"/>
      <c r="B1117" s="22"/>
      <c r="C1117" s="22"/>
      <c r="D1117" s="22"/>
      <c r="E1117" s="22"/>
      <c r="F1117" s="22"/>
      <c r="G1117" s="22"/>
      <c r="H1117" s="22"/>
      <c r="I1117" s="22"/>
      <c r="J1117" s="22"/>
      <c r="K1117" s="22"/>
      <c r="L1117" s="22"/>
      <c r="M1117" s="22"/>
    </row>
    <row r="1118" spans="1:13" ht="15">
      <c r="A1118" s="969"/>
      <c r="B1118" s="22"/>
      <c r="C1118" s="22"/>
      <c r="D1118" s="22"/>
      <c r="E1118" s="22"/>
      <c r="F1118" s="22"/>
      <c r="G1118" s="22"/>
      <c r="H1118" s="22"/>
      <c r="I1118" s="22"/>
      <c r="J1118" s="22"/>
      <c r="K1118" s="22"/>
      <c r="L1118" s="22"/>
      <c r="M1118" s="22"/>
    </row>
    <row r="1119" spans="1:13" ht="15">
      <c r="A1119" s="969"/>
      <c r="B1119" s="22"/>
      <c r="C1119" s="22"/>
      <c r="D1119" s="22"/>
      <c r="E1119" s="22"/>
      <c r="F1119" s="22"/>
      <c r="G1119" s="22"/>
      <c r="H1119" s="22"/>
      <c r="I1119" s="22"/>
      <c r="J1119" s="22"/>
      <c r="K1119" s="22"/>
      <c r="L1119" s="22"/>
      <c r="M1119" s="22"/>
    </row>
    <row r="1120" spans="1:13" ht="15">
      <c r="A1120" s="969"/>
      <c r="B1120" s="22"/>
      <c r="C1120" s="22"/>
      <c r="D1120" s="22"/>
      <c r="E1120" s="22"/>
      <c r="F1120" s="22"/>
      <c r="G1120" s="22"/>
      <c r="H1120" s="22"/>
      <c r="I1120" s="22"/>
      <c r="J1120" s="22"/>
      <c r="K1120" s="22"/>
      <c r="L1120" s="22"/>
      <c r="M1120" s="22"/>
    </row>
    <row r="1121" spans="1:13" ht="15">
      <c r="A1121" s="969"/>
      <c r="B1121" s="22"/>
      <c r="C1121" s="22"/>
      <c r="D1121" s="22"/>
      <c r="E1121" s="22"/>
      <c r="F1121" s="22"/>
      <c r="G1121" s="22"/>
      <c r="H1121" s="22"/>
      <c r="I1121" s="22"/>
      <c r="J1121" s="22"/>
      <c r="K1121" s="22"/>
      <c r="L1121" s="22"/>
      <c r="M1121" s="22"/>
    </row>
    <row r="1122" spans="1:13" ht="15">
      <c r="A1122" s="969"/>
      <c r="B1122" s="22"/>
      <c r="C1122" s="22"/>
      <c r="D1122" s="22"/>
      <c r="E1122" s="22"/>
      <c r="F1122" s="22"/>
      <c r="G1122" s="22"/>
      <c r="H1122" s="22"/>
      <c r="I1122" s="22"/>
      <c r="J1122" s="22"/>
      <c r="K1122" s="22"/>
      <c r="L1122" s="22"/>
      <c r="M1122" s="22"/>
    </row>
    <row r="1123" spans="1:13" ht="15">
      <c r="A1123" s="969"/>
      <c r="B1123" s="22"/>
      <c r="C1123" s="22"/>
      <c r="D1123" s="22"/>
      <c r="E1123" s="22"/>
      <c r="F1123" s="22"/>
      <c r="G1123" s="22"/>
      <c r="H1123" s="22"/>
      <c r="I1123" s="22"/>
      <c r="J1123" s="22"/>
      <c r="K1123" s="22"/>
      <c r="L1123" s="22"/>
      <c r="M1123" s="22"/>
    </row>
    <row r="1124" spans="1:13" ht="15">
      <c r="A1124" s="969"/>
      <c r="B1124" s="22"/>
      <c r="C1124" s="22"/>
      <c r="D1124" s="22"/>
      <c r="E1124" s="22"/>
      <c r="F1124" s="22"/>
      <c r="G1124" s="22"/>
      <c r="H1124" s="22"/>
      <c r="I1124" s="22"/>
      <c r="J1124" s="22"/>
      <c r="K1124" s="22"/>
      <c r="L1124" s="22"/>
      <c r="M1124" s="22"/>
    </row>
    <row r="1125" spans="1:13" ht="15">
      <c r="A1125" s="969"/>
      <c r="B1125" s="22"/>
      <c r="C1125" s="22"/>
      <c r="D1125" s="22"/>
      <c r="E1125" s="22"/>
      <c r="F1125" s="22"/>
      <c r="G1125" s="22"/>
      <c r="H1125" s="22"/>
      <c r="I1125" s="22"/>
      <c r="J1125" s="22"/>
      <c r="K1125" s="22"/>
      <c r="L1125" s="22"/>
      <c r="M1125" s="22"/>
    </row>
    <row r="1126" spans="1:13" ht="15">
      <c r="A1126" s="969"/>
      <c r="B1126" s="22"/>
      <c r="C1126" s="22"/>
      <c r="D1126" s="22"/>
      <c r="E1126" s="22"/>
      <c r="F1126" s="22"/>
      <c r="G1126" s="22"/>
      <c r="H1126" s="22"/>
      <c r="I1126" s="22"/>
      <c r="J1126" s="22"/>
      <c r="K1126" s="22"/>
      <c r="L1126" s="22"/>
      <c r="M1126" s="22"/>
    </row>
    <row r="1127" spans="1:13" ht="15">
      <c r="A1127" s="969"/>
      <c r="B1127" s="22"/>
      <c r="C1127" s="22"/>
      <c r="D1127" s="22"/>
      <c r="E1127" s="22"/>
      <c r="F1127" s="22"/>
      <c r="G1127" s="22"/>
      <c r="H1127" s="22"/>
      <c r="I1127" s="22"/>
      <c r="J1127" s="22"/>
      <c r="K1127" s="22"/>
      <c r="L1127" s="22"/>
      <c r="M1127" s="22"/>
    </row>
    <row r="1128" spans="1:13" ht="15">
      <c r="A1128" s="969"/>
      <c r="B1128" s="22"/>
      <c r="C1128" s="22"/>
      <c r="D1128" s="22"/>
      <c r="E1128" s="22"/>
      <c r="F1128" s="22"/>
      <c r="G1128" s="22"/>
      <c r="H1128" s="22"/>
      <c r="I1128" s="22"/>
      <c r="J1128" s="22"/>
      <c r="K1128" s="22"/>
      <c r="L1128" s="22"/>
      <c r="M1128" s="22"/>
    </row>
    <row r="1129" spans="1:13" ht="15">
      <c r="A1129" s="969"/>
      <c r="B1129" s="22"/>
      <c r="C1129" s="22"/>
      <c r="D1129" s="22"/>
      <c r="E1129" s="22"/>
      <c r="F1129" s="22"/>
      <c r="G1129" s="22"/>
      <c r="H1129" s="22"/>
      <c r="I1129" s="22"/>
      <c r="J1129" s="22"/>
      <c r="K1129" s="22"/>
      <c r="L1129" s="22"/>
      <c r="M1129" s="22"/>
    </row>
    <row r="1130" spans="1:13" ht="15">
      <c r="A1130" s="969"/>
      <c r="B1130" s="22"/>
      <c r="C1130" s="22"/>
      <c r="D1130" s="22"/>
      <c r="E1130" s="22"/>
      <c r="F1130" s="22"/>
      <c r="G1130" s="22"/>
      <c r="H1130" s="22"/>
      <c r="I1130" s="22"/>
      <c r="J1130" s="22"/>
      <c r="K1130" s="22"/>
      <c r="L1130" s="22"/>
      <c r="M1130" s="22"/>
    </row>
    <row r="1131" spans="1:13" ht="15">
      <c r="A1131" s="969"/>
      <c r="B1131" s="22"/>
      <c r="C1131" s="22"/>
      <c r="D1131" s="22"/>
      <c r="E1131" s="22"/>
      <c r="F1131" s="22"/>
      <c r="G1131" s="22"/>
      <c r="H1131" s="22"/>
      <c r="I1131" s="22"/>
      <c r="J1131" s="22"/>
      <c r="K1131" s="22"/>
      <c r="L1131" s="22"/>
      <c r="M1131" s="22"/>
    </row>
    <row r="1132" spans="1:13" ht="15">
      <c r="A1132" s="969"/>
      <c r="B1132" s="22"/>
      <c r="C1132" s="22"/>
      <c r="D1132" s="22"/>
      <c r="E1132" s="22"/>
      <c r="F1132" s="22"/>
      <c r="G1132" s="22"/>
      <c r="H1132" s="22"/>
      <c r="I1132" s="22"/>
      <c r="J1132" s="22"/>
      <c r="K1132" s="22"/>
      <c r="L1132" s="22"/>
      <c r="M1132" s="22"/>
    </row>
    <row r="1133" spans="1:13" ht="15">
      <c r="A1133" s="969"/>
      <c r="B1133" s="22"/>
      <c r="C1133" s="22"/>
      <c r="D1133" s="22"/>
      <c r="E1133" s="22"/>
      <c r="F1133" s="22"/>
      <c r="G1133" s="22"/>
      <c r="H1133" s="22"/>
      <c r="I1133" s="22"/>
      <c r="J1133" s="22"/>
      <c r="K1133" s="22"/>
      <c r="L1133" s="22"/>
      <c r="M1133" s="22"/>
    </row>
    <row r="1134" spans="1:13" ht="15">
      <c r="A1134" s="969"/>
      <c r="B1134" s="22"/>
      <c r="C1134" s="22"/>
      <c r="D1134" s="22"/>
      <c r="E1134" s="22"/>
      <c r="F1134" s="22"/>
      <c r="G1134" s="22"/>
      <c r="H1134" s="22"/>
      <c r="I1134" s="22"/>
      <c r="J1134" s="22"/>
      <c r="K1134" s="22"/>
      <c r="L1134" s="22"/>
      <c r="M1134" s="22"/>
    </row>
    <row r="1135" spans="1:13" ht="15">
      <c r="A1135" s="969"/>
      <c r="B1135" s="22"/>
      <c r="C1135" s="22"/>
      <c r="D1135" s="22"/>
      <c r="E1135" s="22"/>
      <c r="F1135" s="22"/>
      <c r="G1135" s="22"/>
      <c r="H1135" s="22"/>
      <c r="I1135" s="22"/>
      <c r="J1135" s="22"/>
      <c r="K1135" s="22"/>
      <c r="L1135" s="22"/>
      <c r="M1135" s="22"/>
    </row>
    <row r="1136" spans="1:13" ht="15">
      <c r="A1136" s="969"/>
      <c r="B1136" s="22"/>
      <c r="C1136" s="22"/>
      <c r="D1136" s="22"/>
      <c r="E1136" s="22"/>
      <c r="F1136" s="22"/>
      <c r="G1136" s="22"/>
      <c r="H1136" s="22"/>
      <c r="I1136" s="22"/>
      <c r="J1136" s="22"/>
      <c r="K1136" s="22"/>
      <c r="L1136" s="22"/>
      <c r="M1136" s="22"/>
    </row>
    <row r="1137" spans="1:13" ht="15">
      <c r="A1137" s="969"/>
      <c r="B1137" s="22"/>
      <c r="C1137" s="22"/>
      <c r="D1137" s="22"/>
      <c r="E1137" s="22"/>
      <c r="F1137" s="22"/>
      <c r="G1137" s="22"/>
      <c r="H1137" s="22"/>
      <c r="I1137" s="22"/>
      <c r="J1137" s="22"/>
      <c r="K1137" s="22"/>
      <c r="L1137" s="22"/>
      <c r="M1137" s="22"/>
    </row>
    <row r="1138" spans="1:13" ht="15">
      <c r="A1138" s="969"/>
      <c r="B1138" s="22"/>
      <c r="C1138" s="22"/>
      <c r="D1138" s="22"/>
      <c r="E1138" s="22"/>
      <c r="F1138" s="22"/>
      <c r="G1138" s="22"/>
      <c r="H1138" s="22"/>
      <c r="I1138" s="22"/>
      <c r="J1138" s="22"/>
      <c r="K1138" s="22"/>
      <c r="L1138" s="22"/>
      <c r="M1138" s="22"/>
    </row>
    <row r="1139" spans="1:13" ht="15">
      <c r="A1139" s="969"/>
      <c r="B1139" s="22"/>
      <c r="C1139" s="22"/>
      <c r="D1139" s="22"/>
      <c r="E1139" s="22"/>
      <c r="F1139" s="22"/>
      <c r="G1139" s="22"/>
      <c r="H1139" s="22"/>
      <c r="I1139" s="22"/>
      <c r="J1139" s="22"/>
      <c r="K1139" s="22"/>
      <c r="L1139" s="22"/>
      <c r="M1139" s="22"/>
    </row>
    <row r="1140" spans="1:13" ht="15">
      <c r="A1140" s="969"/>
      <c r="B1140" s="22"/>
      <c r="C1140" s="22"/>
      <c r="D1140" s="22"/>
      <c r="E1140" s="22"/>
      <c r="F1140" s="22"/>
      <c r="G1140" s="22"/>
      <c r="H1140" s="22"/>
      <c r="I1140" s="22"/>
      <c r="J1140" s="22"/>
      <c r="K1140" s="22"/>
      <c r="L1140" s="22"/>
      <c r="M1140" s="22"/>
    </row>
    <row r="1141" spans="1:13" ht="15">
      <c r="A1141" s="969"/>
      <c r="B1141" s="22"/>
      <c r="C1141" s="22"/>
      <c r="D1141" s="22"/>
      <c r="E1141" s="22"/>
      <c r="F1141" s="22"/>
      <c r="G1141" s="22"/>
      <c r="H1141" s="22"/>
      <c r="I1141" s="22"/>
      <c r="J1141" s="22"/>
      <c r="K1141" s="22"/>
      <c r="L1141" s="22"/>
      <c r="M1141" s="22"/>
    </row>
    <row r="1142" spans="1:13" ht="15">
      <c r="A1142" s="969"/>
      <c r="B1142" s="22"/>
      <c r="C1142" s="22"/>
      <c r="D1142" s="22"/>
      <c r="E1142" s="22"/>
      <c r="F1142" s="22"/>
      <c r="G1142" s="22"/>
      <c r="H1142" s="22"/>
      <c r="I1142" s="22"/>
      <c r="J1142" s="22"/>
      <c r="K1142" s="22"/>
      <c r="L1142" s="22"/>
      <c r="M1142" s="22"/>
    </row>
    <row r="1143" spans="1:13" ht="15">
      <c r="A1143" s="969"/>
      <c r="B1143" s="22"/>
      <c r="C1143" s="22"/>
      <c r="D1143" s="22"/>
      <c r="E1143" s="22"/>
      <c r="F1143" s="22"/>
      <c r="G1143" s="22"/>
      <c r="H1143" s="22"/>
      <c r="I1143" s="22"/>
      <c r="J1143" s="22"/>
      <c r="K1143" s="22"/>
      <c r="L1143" s="22"/>
      <c r="M1143" s="22"/>
    </row>
    <row r="1144" spans="1:13" ht="15">
      <c r="A1144" s="969"/>
      <c r="B1144" s="22"/>
      <c r="C1144" s="22"/>
      <c r="D1144" s="22"/>
      <c r="E1144" s="22"/>
      <c r="F1144" s="22"/>
      <c r="G1144" s="22"/>
      <c r="H1144" s="22"/>
      <c r="I1144" s="22"/>
      <c r="J1144" s="22"/>
      <c r="K1144" s="22"/>
      <c r="L1144" s="22"/>
      <c r="M1144" s="22"/>
    </row>
    <row r="1145" spans="1:13" ht="15">
      <c r="A1145" s="969"/>
      <c r="B1145" s="22"/>
      <c r="C1145" s="22"/>
      <c r="D1145" s="22"/>
      <c r="E1145" s="22"/>
      <c r="F1145" s="22"/>
      <c r="G1145" s="22"/>
      <c r="H1145" s="22"/>
      <c r="I1145" s="22"/>
      <c r="J1145" s="22"/>
      <c r="K1145" s="22"/>
      <c r="L1145" s="22"/>
      <c r="M1145" s="22"/>
    </row>
    <row r="1146" spans="1:13" ht="15">
      <c r="A1146" s="969"/>
      <c r="B1146" s="22"/>
      <c r="C1146" s="22"/>
      <c r="D1146" s="22"/>
      <c r="E1146" s="22"/>
      <c r="F1146" s="22"/>
      <c r="G1146" s="22"/>
      <c r="H1146" s="22"/>
      <c r="I1146" s="22"/>
      <c r="J1146" s="22"/>
      <c r="K1146" s="22"/>
      <c r="L1146" s="22"/>
      <c r="M1146" s="22"/>
    </row>
    <row r="1147" spans="1:13" ht="15">
      <c r="A1147" s="969"/>
      <c r="B1147" s="22"/>
      <c r="C1147" s="22"/>
      <c r="D1147" s="22"/>
      <c r="E1147" s="22"/>
      <c r="F1147" s="22"/>
      <c r="G1147" s="22"/>
      <c r="H1147" s="22"/>
      <c r="I1147" s="22"/>
      <c r="J1147" s="22"/>
      <c r="K1147" s="22"/>
      <c r="L1147" s="22"/>
      <c r="M1147" s="22"/>
    </row>
    <row r="1148" spans="1:13" ht="15">
      <c r="A1148" s="969"/>
      <c r="B1148" s="22"/>
      <c r="C1148" s="22"/>
      <c r="D1148" s="22"/>
      <c r="E1148" s="22"/>
      <c r="F1148" s="22"/>
      <c r="G1148" s="22"/>
      <c r="H1148" s="22"/>
      <c r="I1148" s="22"/>
      <c r="J1148" s="22"/>
      <c r="K1148" s="22"/>
      <c r="L1148" s="22"/>
      <c r="M1148" s="22"/>
    </row>
    <row r="1149" spans="1:13" ht="15">
      <c r="A1149" s="969"/>
      <c r="B1149" s="22"/>
      <c r="C1149" s="22"/>
      <c r="D1149" s="22"/>
      <c r="E1149" s="22"/>
      <c r="F1149" s="22"/>
      <c r="G1149" s="22"/>
      <c r="H1149" s="22"/>
      <c r="I1149" s="22"/>
      <c r="J1149" s="22"/>
      <c r="K1149" s="22"/>
      <c r="L1149" s="22"/>
      <c r="M1149" s="22"/>
    </row>
    <row r="1150" spans="1:13" ht="15">
      <c r="A1150" s="969"/>
      <c r="B1150" s="22"/>
      <c r="C1150" s="22"/>
      <c r="D1150" s="22"/>
      <c r="E1150" s="22"/>
      <c r="F1150" s="22"/>
      <c r="G1150" s="22"/>
      <c r="H1150" s="22"/>
      <c r="I1150" s="22"/>
      <c r="J1150" s="22"/>
      <c r="K1150" s="22"/>
      <c r="L1150" s="22"/>
      <c r="M1150" s="22"/>
    </row>
    <row r="1151" spans="1:13" ht="15">
      <c r="A1151" s="969"/>
      <c r="B1151" s="22"/>
      <c r="C1151" s="22"/>
      <c r="D1151" s="22"/>
      <c r="E1151" s="22"/>
      <c r="F1151" s="22"/>
      <c r="G1151" s="22"/>
      <c r="H1151" s="22"/>
      <c r="I1151" s="22"/>
      <c r="J1151" s="22"/>
      <c r="K1151" s="22"/>
      <c r="L1151" s="22"/>
      <c r="M1151" s="22"/>
    </row>
    <row r="1152" spans="1:13" ht="15">
      <c r="A1152" s="969"/>
      <c r="B1152" s="22"/>
      <c r="C1152" s="22"/>
      <c r="D1152" s="22"/>
      <c r="E1152" s="22"/>
      <c r="F1152" s="22"/>
      <c r="G1152" s="22"/>
      <c r="H1152" s="22"/>
      <c r="I1152" s="22"/>
      <c r="J1152" s="22"/>
      <c r="K1152" s="22"/>
      <c r="L1152" s="22"/>
      <c r="M1152" s="22"/>
    </row>
    <row r="1153" spans="1:13" ht="15">
      <c r="A1153" s="969"/>
      <c r="B1153" s="22"/>
      <c r="C1153" s="22"/>
      <c r="D1153" s="22"/>
      <c r="E1153" s="22"/>
      <c r="F1153" s="22"/>
      <c r="G1153" s="22"/>
      <c r="H1153" s="22"/>
      <c r="I1153" s="22"/>
      <c r="J1153" s="22"/>
      <c r="K1153" s="22"/>
      <c r="L1153" s="22"/>
      <c r="M1153" s="22"/>
    </row>
    <row r="1154" spans="1:13" ht="15">
      <c r="A1154" s="969"/>
      <c r="B1154" s="22"/>
      <c r="C1154" s="22"/>
      <c r="D1154" s="22"/>
      <c r="E1154" s="22"/>
      <c r="F1154" s="22"/>
      <c r="G1154" s="22"/>
      <c r="H1154" s="22"/>
      <c r="I1154" s="22"/>
      <c r="J1154" s="22"/>
      <c r="K1154" s="22"/>
      <c r="L1154" s="22"/>
      <c r="M1154" s="22"/>
    </row>
    <row r="1155" spans="1:13" ht="15">
      <c r="A1155" s="969"/>
      <c r="B1155" s="22"/>
      <c r="C1155" s="22"/>
      <c r="D1155" s="22"/>
      <c r="E1155" s="22"/>
      <c r="F1155" s="22"/>
      <c r="G1155" s="22"/>
      <c r="H1155" s="22"/>
      <c r="I1155" s="22"/>
      <c r="J1155" s="22"/>
      <c r="K1155" s="22"/>
      <c r="L1155" s="22"/>
      <c r="M1155" s="22"/>
    </row>
    <row r="1156" spans="1:13" ht="15">
      <c r="A1156" s="969"/>
      <c r="B1156" s="22"/>
      <c r="C1156" s="22"/>
      <c r="D1156" s="22"/>
      <c r="E1156" s="22"/>
      <c r="F1156" s="22"/>
      <c r="G1156" s="22"/>
      <c r="H1156" s="22"/>
      <c r="I1156" s="22"/>
      <c r="J1156" s="22"/>
      <c r="K1156" s="22"/>
      <c r="L1156" s="22"/>
      <c r="M1156" s="22"/>
    </row>
    <row r="1157" spans="1:13" ht="15">
      <c r="A1157" s="969"/>
      <c r="B1157" s="22"/>
      <c r="C1157" s="22"/>
      <c r="D1157" s="22"/>
      <c r="E1157" s="22"/>
      <c r="F1157" s="22"/>
      <c r="G1157" s="22"/>
      <c r="H1157" s="22"/>
      <c r="I1157" s="22"/>
      <c r="J1157" s="22"/>
      <c r="K1157" s="22"/>
      <c r="L1157" s="22"/>
      <c r="M1157" s="22"/>
    </row>
    <row r="1158" spans="1:13" ht="15">
      <c r="A1158" s="969"/>
      <c r="B1158" s="22"/>
      <c r="C1158" s="22"/>
      <c r="D1158" s="22"/>
      <c r="E1158" s="22"/>
      <c r="F1158" s="22"/>
      <c r="G1158" s="22"/>
      <c r="H1158" s="22"/>
      <c r="I1158" s="22"/>
      <c r="J1158" s="22"/>
      <c r="K1158" s="22"/>
      <c r="L1158" s="22"/>
      <c r="M1158" s="22"/>
    </row>
    <row r="1159" spans="1:13" ht="15">
      <c r="A1159" s="969"/>
      <c r="B1159" s="22"/>
      <c r="C1159" s="22"/>
      <c r="D1159" s="22"/>
      <c r="E1159" s="22"/>
      <c r="F1159" s="22"/>
      <c r="G1159" s="22"/>
      <c r="H1159" s="22"/>
      <c r="I1159" s="22"/>
      <c r="J1159" s="22"/>
      <c r="K1159" s="22"/>
      <c r="L1159" s="22"/>
      <c r="M1159" s="22"/>
    </row>
    <row r="1160" spans="1:13" ht="15">
      <c r="A1160" s="969"/>
      <c r="B1160" s="22"/>
      <c r="C1160" s="22"/>
      <c r="D1160" s="22"/>
      <c r="E1160" s="22"/>
      <c r="F1160" s="22"/>
      <c r="G1160" s="22"/>
      <c r="H1160" s="22"/>
      <c r="I1160" s="22"/>
      <c r="J1160" s="22"/>
      <c r="K1160" s="22"/>
      <c r="L1160" s="22"/>
      <c r="M1160" s="22"/>
    </row>
    <row r="1161" spans="1:13" ht="15">
      <c r="A1161" s="969"/>
      <c r="B1161" s="22"/>
      <c r="C1161" s="22"/>
      <c r="D1161" s="22"/>
      <c r="E1161" s="22"/>
      <c r="F1161" s="22"/>
      <c r="G1161" s="22"/>
      <c r="H1161" s="22"/>
      <c r="I1161" s="22"/>
      <c r="J1161" s="22"/>
      <c r="K1161" s="22"/>
      <c r="L1161" s="22"/>
      <c r="M1161" s="22"/>
    </row>
    <row r="1162" spans="1:13" ht="15">
      <c r="A1162" s="969"/>
      <c r="B1162" s="22"/>
      <c r="C1162" s="22"/>
      <c r="D1162" s="22"/>
      <c r="E1162" s="22"/>
      <c r="F1162" s="22"/>
      <c r="G1162" s="22"/>
      <c r="H1162" s="22"/>
      <c r="I1162" s="22"/>
      <c r="J1162" s="22"/>
      <c r="K1162" s="22"/>
      <c r="L1162" s="22"/>
      <c r="M1162" s="22"/>
    </row>
    <row r="1163" spans="1:13" ht="15">
      <c r="A1163" s="969"/>
      <c r="B1163" s="22"/>
      <c r="C1163" s="22"/>
      <c r="D1163" s="22"/>
      <c r="E1163" s="22"/>
      <c r="F1163" s="22"/>
      <c r="G1163" s="22"/>
      <c r="H1163" s="22"/>
      <c r="I1163" s="22"/>
      <c r="J1163" s="22"/>
      <c r="K1163" s="22"/>
      <c r="L1163" s="22"/>
      <c r="M1163" s="22"/>
    </row>
    <row r="1164" spans="1:13" ht="15">
      <c r="A1164" s="969"/>
      <c r="B1164" s="22"/>
      <c r="C1164" s="22"/>
      <c r="D1164" s="22"/>
      <c r="E1164" s="22"/>
      <c r="F1164" s="22"/>
      <c r="G1164" s="22"/>
      <c r="H1164" s="22"/>
      <c r="I1164" s="22"/>
      <c r="J1164" s="22"/>
      <c r="K1164" s="22"/>
      <c r="L1164" s="22"/>
      <c r="M1164" s="22"/>
    </row>
    <row r="1165" spans="1:13" ht="15">
      <c r="A1165" s="969"/>
      <c r="B1165" s="22"/>
      <c r="C1165" s="22"/>
      <c r="D1165" s="22"/>
      <c r="E1165" s="22"/>
      <c r="F1165" s="22"/>
      <c r="G1165" s="22"/>
      <c r="H1165" s="22"/>
      <c r="I1165" s="22"/>
      <c r="J1165" s="22"/>
      <c r="K1165" s="22"/>
      <c r="L1165" s="22"/>
      <c r="M1165" s="22"/>
    </row>
    <row r="1166" spans="1:13" ht="15">
      <c r="A1166" s="969"/>
      <c r="B1166" s="22"/>
      <c r="C1166" s="22"/>
      <c r="D1166" s="22"/>
      <c r="E1166" s="22"/>
      <c r="F1166" s="22"/>
      <c r="G1166" s="22"/>
      <c r="H1166" s="22"/>
      <c r="I1166" s="22"/>
      <c r="J1166" s="22"/>
      <c r="K1166" s="22"/>
      <c r="L1166" s="22"/>
      <c r="M1166" s="22"/>
    </row>
    <row r="1167" spans="1:13" ht="15">
      <c r="A1167" s="969"/>
      <c r="B1167" s="22"/>
      <c r="C1167" s="22"/>
      <c r="D1167" s="22"/>
      <c r="E1167" s="22"/>
      <c r="F1167" s="22"/>
      <c r="G1167" s="22"/>
      <c r="H1167" s="22"/>
      <c r="I1167" s="22"/>
      <c r="J1167" s="22"/>
      <c r="K1167" s="22"/>
      <c r="L1167" s="22"/>
      <c r="M1167" s="22"/>
    </row>
    <row r="1168" spans="1:13" ht="15">
      <c r="A1168" s="969"/>
      <c r="B1168" s="22"/>
      <c r="C1168" s="22"/>
      <c r="D1168" s="22"/>
      <c r="E1168" s="22"/>
      <c r="F1168" s="22"/>
      <c r="G1168" s="22"/>
      <c r="H1168" s="22"/>
      <c r="I1168" s="22"/>
      <c r="J1168" s="22"/>
      <c r="K1168" s="22"/>
      <c r="L1168" s="22"/>
      <c r="M1168" s="22"/>
    </row>
    <row r="1169" spans="1:13" ht="15">
      <c r="A1169" s="969"/>
      <c r="B1169" s="22"/>
      <c r="C1169" s="22"/>
      <c r="D1169" s="22"/>
      <c r="E1169" s="22"/>
      <c r="F1169" s="22"/>
      <c r="G1169" s="22"/>
      <c r="H1169" s="22"/>
      <c r="I1169" s="22"/>
      <c r="J1169" s="22"/>
      <c r="K1169" s="22"/>
      <c r="L1169" s="22"/>
      <c r="M1169" s="22"/>
    </row>
    <row r="1170" spans="1:13" ht="15">
      <c r="A1170" s="969"/>
      <c r="B1170" s="22"/>
      <c r="C1170" s="22"/>
      <c r="D1170" s="22"/>
      <c r="E1170" s="22"/>
      <c r="F1170" s="22"/>
      <c r="G1170" s="22"/>
      <c r="H1170" s="22"/>
      <c r="I1170" s="22"/>
      <c r="J1170" s="22"/>
      <c r="K1170" s="22"/>
      <c r="L1170" s="22"/>
      <c r="M1170" s="22"/>
    </row>
    <row r="1171" spans="1:13" ht="15">
      <c r="A1171" s="969"/>
      <c r="B1171" s="22"/>
      <c r="C1171" s="22"/>
      <c r="D1171" s="22"/>
      <c r="E1171" s="22"/>
      <c r="F1171" s="22"/>
      <c r="G1171" s="22"/>
      <c r="H1171" s="22"/>
      <c r="I1171" s="22"/>
      <c r="J1171" s="22"/>
      <c r="K1171" s="22"/>
      <c r="L1171" s="22"/>
      <c r="M1171" s="22"/>
    </row>
    <row r="1172" spans="1:13" ht="15">
      <c r="A1172" s="969"/>
      <c r="B1172" s="22"/>
      <c r="C1172" s="22"/>
      <c r="D1172" s="22"/>
      <c r="E1172" s="22"/>
      <c r="F1172" s="22"/>
      <c r="G1172" s="22"/>
      <c r="H1172" s="22"/>
      <c r="I1172" s="22"/>
      <c r="J1172" s="22"/>
      <c r="K1172" s="22"/>
      <c r="L1172" s="22"/>
      <c r="M1172" s="22"/>
    </row>
    <row r="1173" spans="1:13" ht="15">
      <c r="A1173" s="969"/>
      <c r="B1173" s="22"/>
      <c r="C1173" s="22"/>
      <c r="D1173" s="22"/>
      <c r="E1173" s="22"/>
      <c r="F1173" s="22"/>
      <c r="G1173" s="22"/>
      <c r="H1173" s="22"/>
      <c r="I1173" s="22"/>
      <c r="J1173" s="22"/>
      <c r="K1173" s="22"/>
      <c r="L1173" s="22"/>
      <c r="M1173" s="22"/>
    </row>
    <row r="1174" spans="1:13" ht="15">
      <c r="A1174" s="969"/>
      <c r="B1174" s="22"/>
      <c r="C1174" s="22"/>
      <c r="D1174" s="22"/>
      <c r="E1174" s="22"/>
      <c r="F1174" s="22"/>
      <c r="G1174" s="22"/>
      <c r="H1174" s="22"/>
      <c r="I1174" s="22"/>
      <c r="J1174" s="22"/>
      <c r="K1174" s="22"/>
      <c r="L1174" s="22"/>
      <c r="M1174" s="22"/>
    </row>
    <row r="1175" spans="1:13" ht="15">
      <c r="A1175" s="969"/>
      <c r="B1175" s="22"/>
      <c r="C1175" s="22"/>
      <c r="D1175" s="22"/>
      <c r="E1175" s="22"/>
      <c r="F1175" s="22"/>
      <c r="G1175" s="22"/>
      <c r="H1175" s="22"/>
      <c r="I1175" s="22"/>
      <c r="J1175" s="22"/>
      <c r="K1175" s="22"/>
      <c r="L1175" s="22"/>
      <c r="M1175" s="22"/>
    </row>
    <row r="1176" spans="1:13" ht="15">
      <c r="A1176" s="969"/>
      <c r="B1176" s="22"/>
      <c r="C1176" s="22"/>
      <c r="D1176" s="22"/>
      <c r="E1176" s="22"/>
      <c r="F1176" s="22"/>
      <c r="G1176" s="22"/>
      <c r="H1176" s="22"/>
      <c r="I1176" s="22"/>
      <c r="J1176" s="22"/>
      <c r="K1176" s="22"/>
      <c r="L1176" s="22"/>
      <c r="M1176" s="22"/>
    </row>
    <row r="1177" spans="1:13" ht="15">
      <c r="A1177" s="969"/>
      <c r="B1177" s="22"/>
      <c r="C1177" s="22"/>
      <c r="D1177" s="22"/>
      <c r="E1177" s="22"/>
      <c r="F1177" s="22"/>
      <c r="G1177" s="22"/>
      <c r="H1177" s="22"/>
      <c r="I1177" s="22"/>
      <c r="J1177" s="22"/>
      <c r="K1177" s="22"/>
      <c r="L1177" s="22"/>
      <c r="M1177" s="22"/>
    </row>
    <row r="1178" spans="1:13" ht="15">
      <c r="A1178" s="969"/>
      <c r="B1178" s="22"/>
      <c r="C1178" s="22"/>
      <c r="D1178" s="22"/>
      <c r="E1178" s="22"/>
      <c r="F1178" s="22"/>
      <c r="G1178" s="22"/>
      <c r="H1178" s="22"/>
      <c r="I1178" s="22"/>
      <c r="J1178" s="22"/>
      <c r="K1178" s="22"/>
      <c r="L1178" s="22"/>
      <c r="M1178" s="22"/>
    </row>
    <row r="1179" spans="1:13" ht="15">
      <c r="A1179" s="969"/>
      <c r="B1179" s="22"/>
      <c r="C1179" s="22"/>
      <c r="D1179" s="22"/>
      <c r="E1179" s="22"/>
      <c r="F1179" s="22"/>
      <c r="G1179" s="22"/>
      <c r="H1179" s="22"/>
      <c r="I1179" s="22"/>
      <c r="J1179" s="22"/>
      <c r="K1179" s="22"/>
      <c r="L1179" s="22"/>
      <c r="M1179" s="22"/>
    </row>
    <row r="1180" spans="1:13" ht="15">
      <c r="A1180" s="969"/>
      <c r="B1180" s="22"/>
      <c r="C1180" s="22"/>
      <c r="D1180" s="22"/>
      <c r="E1180" s="22"/>
      <c r="F1180" s="22"/>
      <c r="G1180" s="22"/>
      <c r="H1180" s="22"/>
      <c r="I1180" s="22"/>
      <c r="J1180" s="22"/>
      <c r="K1180" s="22"/>
      <c r="L1180" s="22"/>
      <c r="M1180" s="22"/>
    </row>
    <row r="1181" spans="1:13" ht="15">
      <c r="A1181" s="969"/>
      <c r="B1181" s="22"/>
      <c r="C1181" s="22"/>
      <c r="D1181" s="22"/>
      <c r="E1181" s="22"/>
      <c r="F1181" s="22"/>
      <c r="G1181" s="22"/>
      <c r="H1181" s="22"/>
      <c r="I1181" s="22"/>
      <c r="J1181" s="22"/>
      <c r="K1181" s="22"/>
      <c r="L1181" s="22"/>
      <c r="M1181" s="22"/>
    </row>
    <row r="1182" spans="1:13" ht="15">
      <c r="A1182" s="969"/>
      <c r="B1182" s="22"/>
      <c r="C1182" s="22"/>
      <c r="D1182" s="22"/>
      <c r="E1182" s="22"/>
      <c r="F1182" s="22"/>
      <c r="G1182" s="22"/>
      <c r="H1182" s="22"/>
      <c r="I1182" s="22"/>
      <c r="J1182" s="22"/>
      <c r="K1182" s="22"/>
      <c r="L1182" s="22"/>
      <c r="M1182" s="22"/>
    </row>
    <row r="1183" spans="1:13" ht="15">
      <c r="A1183" s="969"/>
      <c r="B1183" s="22"/>
      <c r="C1183" s="22"/>
      <c r="D1183" s="22"/>
      <c r="E1183" s="22"/>
      <c r="F1183" s="22"/>
      <c r="G1183" s="22"/>
      <c r="H1183" s="22"/>
      <c r="I1183" s="22"/>
      <c r="J1183" s="22"/>
      <c r="K1183" s="22"/>
      <c r="L1183" s="22"/>
      <c r="M1183" s="22"/>
    </row>
    <row r="1184" spans="1:13" ht="15">
      <c r="A1184" s="969"/>
      <c r="B1184" s="22"/>
      <c r="C1184" s="22"/>
      <c r="D1184" s="22"/>
      <c r="E1184" s="22"/>
      <c r="F1184" s="22"/>
      <c r="G1184" s="22"/>
      <c r="H1184" s="22"/>
      <c r="I1184" s="22"/>
      <c r="J1184" s="22"/>
      <c r="K1184" s="22"/>
      <c r="L1184" s="22"/>
      <c r="M1184" s="22"/>
    </row>
    <row r="1185" spans="1:13" ht="15">
      <c r="A1185" s="969"/>
      <c r="B1185" s="22"/>
      <c r="C1185" s="22"/>
      <c r="D1185" s="22"/>
      <c r="E1185" s="22"/>
      <c r="F1185" s="22"/>
      <c r="G1185" s="22"/>
      <c r="H1185" s="22"/>
      <c r="I1185" s="22"/>
      <c r="J1185" s="22"/>
      <c r="K1185" s="22"/>
      <c r="L1185" s="22"/>
      <c r="M1185" s="22"/>
    </row>
    <row r="1186" spans="1:13" ht="15">
      <c r="A1186" s="969"/>
      <c r="B1186" s="22"/>
      <c r="C1186" s="22"/>
      <c r="D1186" s="22"/>
      <c r="E1186" s="22"/>
      <c r="F1186" s="22"/>
      <c r="G1186" s="22"/>
      <c r="H1186" s="22"/>
      <c r="I1186" s="22"/>
      <c r="J1186" s="22"/>
      <c r="K1186" s="22"/>
      <c r="L1186" s="22"/>
      <c r="M1186" s="22"/>
    </row>
    <row r="1187" spans="1:13" ht="15">
      <c r="A1187" s="969"/>
      <c r="B1187" s="22"/>
      <c r="C1187" s="22"/>
      <c r="D1187" s="22"/>
      <c r="E1187" s="22"/>
      <c r="F1187" s="22"/>
      <c r="G1187" s="22"/>
      <c r="H1187" s="22"/>
      <c r="I1187" s="22"/>
      <c r="J1187" s="22"/>
      <c r="K1187" s="22"/>
      <c r="L1187" s="22"/>
      <c r="M1187" s="22"/>
    </row>
    <row r="1188" spans="1:13" ht="15">
      <c r="A1188" s="969"/>
      <c r="B1188" s="22"/>
      <c r="C1188" s="22"/>
      <c r="D1188" s="22"/>
      <c r="E1188" s="22"/>
      <c r="F1188" s="22"/>
      <c r="G1188" s="22"/>
      <c r="H1188" s="22"/>
      <c r="I1188" s="22"/>
      <c r="J1188" s="22"/>
      <c r="K1188" s="22"/>
      <c r="L1188" s="22"/>
      <c r="M1188" s="22"/>
    </row>
    <row r="1189" spans="1:13" ht="15">
      <c r="A1189" s="969"/>
      <c r="B1189" s="22"/>
      <c r="C1189" s="22"/>
      <c r="D1189" s="22"/>
      <c r="E1189" s="22"/>
      <c r="F1189" s="22"/>
      <c r="G1189" s="22"/>
      <c r="H1189" s="22"/>
      <c r="I1189" s="22"/>
      <c r="J1189" s="22"/>
      <c r="K1189" s="22"/>
      <c r="L1189" s="22"/>
      <c r="M1189" s="22"/>
    </row>
    <row r="1190" spans="1:13" ht="15">
      <c r="A1190" s="969"/>
      <c r="B1190" s="22"/>
      <c r="C1190" s="22"/>
      <c r="D1190" s="22"/>
      <c r="E1190" s="22"/>
      <c r="F1190" s="22"/>
      <c r="G1190" s="22"/>
      <c r="H1190" s="22"/>
      <c r="I1190" s="22"/>
      <c r="J1190" s="22"/>
      <c r="K1190" s="22"/>
      <c r="L1190" s="22"/>
      <c r="M1190" s="22"/>
    </row>
    <row r="1191" spans="1:13" ht="15">
      <c r="A1191" s="969"/>
      <c r="B1191" s="22"/>
      <c r="C1191" s="22"/>
      <c r="D1191" s="22"/>
      <c r="E1191" s="22"/>
      <c r="F1191" s="22"/>
      <c r="G1191" s="22"/>
      <c r="H1191" s="22"/>
      <c r="I1191" s="22"/>
      <c r="J1191" s="22"/>
      <c r="K1191" s="22"/>
      <c r="L1191" s="22"/>
      <c r="M1191" s="22"/>
    </row>
    <row r="1192" spans="1:13" ht="15">
      <c r="A1192" s="969"/>
      <c r="B1192" s="22"/>
      <c r="C1192" s="22"/>
      <c r="D1192" s="22"/>
      <c r="E1192" s="22"/>
      <c r="F1192" s="22"/>
      <c r="G1192" s="22"/>
      <c r="H1192" s="22"/>
      <c r="I1192" s="22"/>
      <c r="J1192" s="22"/>
      <c r="K1192" s="22"/>
      <c r="L1192" s="22"/>
      <c r="M1192" s="22"/>
    </row>
    <row r="1193" spans="1:13" ht="15">
      <c r="A1193" s="969"/>
      <c r="B1193" s="22"/>
      <c r="C1193" s="22"/>
      <c r="D1193" s="22"/>
      <c r="E1193" s="22"/>
      <c r="F1193" s="22"/>
      <c r="G1193" s="22"/>
      <c r="H1193" s="22"/>
      <c r="I1193" s="22"/>
      <c r="J1193" s="22"/>
      <c r="K1193" s="22"/>
      <c r="L1193" s="22"/>
      <c r="M1193" s="22"/>
    </row>
    <row r="1194" spans="1:13" ht="15">
      <c r="A1194" s="969"/>
      <c r="B1194" s="22"/>
      <c r="C1194" s="22"/>
      <c r="D1194" s="22"/>
      <c r="E1194" s="22"/>
      <c r="F1194" s="22"/>
      <c r="G1194" s="22"/>
      <c r="H1194" s="22"/>
      <c r="I1194" s="22"/>
      <c r="J1194" s="22"/>
      <c r="K1194" s="22"/>
      <c r="L1194" s="22"/>
      <c r="M1194" s="22"/>
    </row>
    <row r="1195" spans="1:13" ht="15">
      <c r="A1195" s="969"/>
      <c r="B1195" s="22"/>
      <c r="C1195" s="22"/>
      <c r="D1195" s="22"/>
      <c r="E1195" s="22"/>
      <c r="F1195" s="22"/>
      <c r="G1195" s="22"/>
      <c r="H1195" s="22"/>
      <c r="I1195" s="22"/>
      <c r="J1195" s="22"/>
      <c r="K1195" s="22"/>
      <c r="L1195" s="22"/>
      <c r="M1195" s="22"/>
    </row>
    <row r="1196" spans="1:13" ht="15">
      <c r="A1196" s="969"/>
      <c r="B1196" s="22"/>
      <c r="C1196" s="22"/>
      <c r="D1196" s="22"/>
      <c r="E1196" s="22"/>
      <c r="F1196" s="22"/>
      <c r="G1196" s="22"/>
      <c r="H1196" s="22"/>
      <c r="I1196" s="22"/>
      <c r="J1196" s="22"/>
      <c r="K1196" s="22"/>
      <c r="L1196" s="22"/>
      <c r="M1196" s="22"/>
    </row>
    <row r="1197" spans="1:13" ht="15">
      <c r="A1197" s="969"/>
      <c r="B1197" s="22"/>
      <c r="C1197" s="22"/>
      <c r="D1197" s="22"/>
      <c r="E1197" s="22"/>
      <c r="F1197" s="22"/>
      <c r="G1197" s="22"/>
      <c r="H1197" s="22"/>
      <c r="I1197" s="22"/>
      <c r="J1197" s="22"/>
      <c r="K1197" s="22"/>
      <c r="L1197" s="22"/>
      <c r="M1197" s="22"/>
    </row>
    <row r="1198" spans="1:13" ht="15">
      <c r="A1198" s="969"/>
      <c r="B1198" s="22"/>
      <c r="C1198" s="22"/>
      <c r="D1198" s="22"/>
      <c r="E1198" s="22"/>
      <c r="F1198" s="22"/>
      <c r="G1198" s="22"/>
      <c r="H1198" s="22"/>
      <c r="I1198" s="22"/>
      <c r="J1198" s="22"/>
      <c r="K1198" s="22"/>
      <c r="L1198" s="22"/>
      <c r="M1198" s="22"/>
    </row>
    <row r="1199" spans="1:13" ht="15">
      <c r="A1199" s="969"/>
      <c r="B1199" s="22"/>
      <c r="C1199" s="22"/>
      <c r="D1199" s="22"/>
      <c r="E1199" s="22"/>
      <c r="F1199" s="22"/>
      <c r="G1199" s="22"/>
      <c r="H1199" s="22"/>
      <c r="I1199" s="22"/>
      <c r="J1199" s="22"/>
      <c r="K1199" s="22"/>
      <c r="L1199" s="22"/>
      <c r="M1199" s="22"/>
    </row>
    <row r="1200" spans="1:13" ht="15">
      <c r="A1200" s="969"/>
      <c r="B1200" s="22"/>
      <c r="C1200" s="22"/>
      <c r="D1200" s="22"/>
      <c r="E1200" s="22"/>
      <c r="F1200" s="22"/>
      <c r="G1200" s="22"/>
      <c r="H1200" s="22"/>
      <c r="I1200" s="22"/>
      <c r="J1200" s="22"/>
      <c r="K1200" s="22"/>
      <c r="L1200" s="22"/>
      <c r="M1200" s="22"/>
    </row>
    <row r="1201" spans="1:13" ht="15">
      <c r="A1201" s="969"/>
      <c r="B1201" s="22"/>
      <c r="C1201" s="22"/>
      <c r="D1201" s="22"/>
      <c r="E1201" s="22"/>
      <c r="F1201" s="22"/>
      <c r="G1201" s="22"/>
      <c r="H1201" s="22"/>
      <c r="I1201" s="22"/>
      <c r="J1201" s="22"/>
      <c r="K1201" s="22"/>
      <c r="L1201" s="22"/>
      <c r="M1201" s="22"/>
    </row>
    <row r="1202" spans="1:13" ht="15">
      <c r="A1202" s="969"/>
      <c r="B1202" s="22"/>
      <c r="C1202" s="22"/>
      <c r="D1202" s="22"/>
      <c r="E1202" s="22"/>
      <c r="F1202" s="22"/>
      <c r="G1202" s="22"/>
      <c r="H1202" s="22"/>
      <c r="I1202" s="22"/>
      <c r="J1202" s="22"/>
      <c r="K1202" s="22"/>
      <c r="L1202" s="22"/>
      <c r="M1202" s="22"/>
    </row>
    <row r="1203" spans="1:13" ht="15">
      <c r="A1203" s="969"/>
      <c r="B1203" s="22"/>
      <c r="C1203" s="22"/>
      <c r="D1203" s="22"/>
      <c r="E1203" s="22"/>
      <c r="F1203" s="22"/>
      <c r="G1203" s="22"/>
      <c r="H1203" s="22"/>
      <c r="I1203" s="22"/>
      <c r="J1203" s="22"/>
      <c r="K1203" s="22"/>
      <c r="L1203" s="22"/>
      <c r="M1203" s="22"/>
    </row>
    <row r="1204" spans="1:13" ht="15">
      <c r="A1204" s="969"/>
      <c r="B1204" s="22"/>
      <c r="C1204" s="22"/>
      <c r="D1204" s="22"/>
      <c r="E1204" s="22"/>
      <c r="F1204" s="22"/>
      <c r="G1204" s="22"/>
      <c r="H1204" s="22"/>
      <c r="I1204" s="22"/>
      <c r="J1204" s="22"/>
      <c r="K1204" s="22"/>
      <c r="L1204" s="22"/>
      <c r="M1204" s="22"/>
    </row>
    <row r="1205" spans="1:13" ht="15">
      <c r="A1205" s="969"/>
      <c r="B1205" s="22"/>
      <c r="C1205" s="22"/>
      <c r="D1205" s="22"/>
      <c r="E1205" s="22"/>
      <c r="F1205" s="22"/>
      <c r="G1205" s="22"/>
      <c r="H1205" s="22"/>
      <c r="I1205" s="22"/>
      <c r="J1205" s="22"/>
      <c r="K1205" s="22"/>
      <c r="L1205" s="22"/>
      <c r="M1205" s="22"/>
    </row>
    <row r="1206" spans="1:13" ht="15">
      <c r="A1206" s="969"/>
      <c r="B1206" s="22"/>
      <c r="C1206" s="22"/>
      <c r="D1206" s="22"/>
      <c r="E1206" s="22"/>
      <c r="F1206" s="22"/>
      <c r="G1206" s="22"/>
      <c r="H1206" s="22"/>
      <c r="I1206" s="22"/>
      <c r="J1206" s="22"/>
      <c r="K1206" s="22"/>
      <c r="L1206" s="22"/>
      <c r="M1206" s="22"/>
    </row>
    <row r="1207" spans="1:13" ht="15">
      <c r="A1207" s="969"/>
      <c r="B1207" s="22"/>
      <c r="C1207" s="22"/>
      <c r="D1207" s="22"/>
      <c r="E1207" s="22"/>
      <c r="F1207" s="22"/>
      <c r="G1207" s="22"/>
      <c r="H1207" s="22"/>
      <c r="I1207" s="22"/>
      <c r="J1207" s="22"/>
      <c r="K1207" s="22"/>
      <c r="L1207" s="22"/>
      <c r="M1207" s="22"/>
    </row>
    <row r="1208" spans="1:13" ht="15">
      <c r="A1208" s="969"/>
      <c r="B1208" s="22"/>
      <c r="C1208" s="22"/>
      <c r="D1208" s="22"/>
      <c r="E1208" s="22"/>
      <c r="F1208" s="22"/>
      <c r="G1208" s="22"/>
      <c r="H1208" s="22"/>
      <c r="I1208" s="22"/>
      <c r="J1208" s="22"/>
      <c r="K1208" s="22"/>
      <c r="L1208" s="22"/>
      <c r="M1208" s="22"/>
    </row>
    <row r="1209" spans="1:13" ht="15">
      <c r="A1209" s="969"/>
      <c r="B1209" s="22"/>
      <c r="C1209" s="22"/>
      <c r="D1209" s="22"/>
      <c r="E1209" s="22"/>
      <c r="F1209" s="22"/>
      <c r="G1209" s="22"/>
      <c r="H1209" s="22"/>
      <c r="I1209" s="22"/>
      <c r="J1209" s="22"/>
      <c r="K1209" s="22"/>
      <c r="L1209" s="22"/>
      <c r="M1209" s="22"/>
    </row>
    <row r="1210" spans="1:13" ht="15">
      <c r="A1210" s="969"/>
      <c r="B1210" s="22"/>
      <c r="C1210" s="22"/>
      <c r="D1210" s="22"/>
      <c r="E1210" s="22"/>
      <c r="F1210" s="22"/>
      <c r="G1210" s="22"/>
      <c r="H1210" s="22"/>
      <c r="I1210" s="22"/>
      <c r="J1210" s="22"/>
      <c r="K1210" s="22"/>
      <c r="L1210" s="22"/>
      <c r="M1210" s="22"/>
    </row>
    <row r="1211" spans="1:13" ht="15">
      <c r="A1211" s="969"/>
      <c r="B1211" s="22"/>
      <c r="C1211" s="22"/>
      <c r="D1211" s="22"/>
      <c r="E1211" s="22"/>
      <c r="F1211" s="22"/>
      <c r="G1211" s="22"/>
      <c r="H1211" s="22"/>
      <c r="I1211" s="22"/>
      <c r="J1211" s="22"/>
      <c r="K1211" s="22"/>
      <c r="L1211" s="22"/>
      <c r="M1211" s="22"/>
    </row>
    <row r="1212" spans="1:13" ht="15">
      <c r="A1212" s="969"/>
      <c r="B1212" s="22"/>
      <c r="C1212" s="22"/>
      <c r="D1212" s="22"/>
      <c r="E1212" s="22"/>
      <c r="F1212" s="22"/>
      <c r="G1212" s="22"/>
      <c r="H1212" s="22"/>
      <c r="I1212" s="22"/>
      <c r="J1212" s="22"/>
      <c r="K1212" s="22"/>
      <c r="L1212" s="22"/>
      <c r="M1212" s="22"/>
    </row>
    <row r="1213" spans="1:13" ht="15">
      <c r="A1213" s="969"/>
      <c r="B1213" s="22"/>
      <c r="C1213" s="22"/>
      <c r="D1213" s="22"/>
      <c r="E1213" s="22"/>
      <c r="F1213" s="22"/>
      <c r="G1213" s="22"/>
      <c r="H1213" s="22"/>
      <c r="I1213" s="22"/>
      <c r="J1213" s="22"/>
      <c r="K1213" s="22"/>
      <c r="L1213" s="22"/>
      <c r="M1213" s="22"/>
    </row>
    <row r="1214" spans="1:13" ht="15">
      <c r="A1214" s="969"/>
      <c r="B1214" s="22"/>
      <c r="C1214" s="22"/>
      <c r="D1214" s="22"/>
      <c r="E1214" s="22"/>
      <c r="F1214" s="22"/>
      <c r="G1214" s="22"/>
      <c r="H1214" s="22"/>
      <c r="I1214" s="22"/>
      <c r="J1214" s="22"/>
      <c r="K1214" s="22"/>
      <c r="L1214" s="22"/>
      <c r="M1214" s="22"/>
    </row>
    <row r="1215" spans="1:13" ht="15">
      <c r="A1215" s="969"/>
      <c r="B1215" s="22"/>
      <c r="C1215" s="22"/>
      <c r="D1215" s="22"/>
      <c r="E1215" s="22"/>
      <c r="F1215" s="22"/>
      <c r="G1215" s="22"/>
      <c r="H1215" s="22"/>
      <c r="I1215" s="22"/>
      <c r="J1215" s="22"/>
      <c r="K1215" s="22"/>
      <c r="L1215" s="22"/>
      <c r="M1215" s="22"/>
    </row>
    <row r="1216" spans="1:13" ht="15">
      <c r="A1216" s="969"/>
      <c r="B1216" s="22"/>
      <c r="C1216" s="22"/>
      <c r="D1216" s="22"/>
      <c r="E1216" s="22"/>
      <c r="F1216" s="22"/>
      <c r="G1216" s="22"/>
      <c r="H1216" s="22"/>
      <c r="I1216" s="22"/>
      <c r="J1216" s="22"/>
      <c r="K1216" s="22"/>
      <c r="L1216" s="22"/>
      <c r="M1216" s="22"/>
    </row>
    <row r="1217" spans="1:13" ht="15">
      <c r="A1217" s="969"/>
      <c r="B1217" s="22"/>
      <c r="C1217" s="22"/>
      <c r="D1217" s="22"/>
      <c r="E1217" s="22"/>
      <c r="F1217" s="22"/>
      <c r="G1217" s="22"/>
      <c r="H1217" s="22"/>
      <c r="I1217" s="22"/>
      <c r="J1217" s="22"/>
      <c r="K1217" s="22"/>
      <c r="L1217" s="22"/>
      <c r="M1217" s="22"/>
    </row>
    <row r="1218" spans="1:13" ht="15">
      <c r="A1218" s="969"/>
      <c r="B1218" s="22"/>
      <c r="C1218" s="22"/>
      <c r="D1218" s="22"/>
      <c r="E1218" s="22"/>
      <c r="F1218" s="22"/>
      <c r="G1218" s="22"/>
      <c r="H1218" s="22"/>
      <c r="I1218" s="22"/>
      <c r="J1218" s="22"/>
      <c r="K1218" s="22"/>
      <c r="L1218" s="22"/>
      <c r="M1218" s="22"/>
    </row>
    <row r="1219" spans="1:13" ht="15">
      <c r="A1219" s="969"/>
      <c r="B1219" s="22"/>
      <c r="C1219" s="22"/>
      <c r="D1219" s="22"/>
      <c r="E1219" s="22"/>
      <c r="F1219" s="22"/>
      <c r="G1219" s="22"/>
      <c r="H1219" s="22"/>
      <c r="I1219" s="22"/>
      <c r="J1219" s="22"/>
      <c r="K1219" s="22"/>
      <c r="L1219" s="22"/>
      <c r="M1219" s="22"/>
    </row>
    <row r="1220" spans="1:13" ht="15">
      <c r="A1220" s="969"/>
      <c r="B1220" s="22"/>
      <c r="C1220" s="22"/>
      <c r="D1220" s="22"/>
      <c r="E1220" s="22"/>
      <c r="F1220" s="22"/>
      <c r="G1220" s="22"/>
      <c r="H1220" s="22"/>
      <c r="I1220" s="22"/>
      <c r="J1220" s="22"/>
      <c r="K1220" s="22"/>
      <c r="L1220" s="22"/>
      <c r="M1220" s="22"/>
    </row>
    <row r="1221" spans="1:13" ht="15">
      <c r="A1221" s="969"/>
      <c r="B1221" s="22"/>
      <c r="C1221" s="22"/>
      <c r="D1221" s="22"/>
      <c r="E1221" s="22"/>
      <c r="F1221" s="22"/>
      <c r="G1221" s="22"/>
      <c r="H1221" s="22"/>
      <c r="I1221" s="22"/>
      <c r="J1221" s="22"/>
      <c r="K1221" s="22"/>
      <c r="L1221" s="22"/>
      <c r="M1221" s="22"/>
    </row>
    <row r="1222" spans="1:13" ht="15">
      <c r="A1222" s="969"/>
      <c r="B1222" s="22"/>
      <c r="C1222" s="22"/>
      <c r="D1222" s="22"/>
      <c r="E1222" s="22"/>
      <c r="F1222" s="22"/>
      <c r="G1222" s="22"/>
      <c r="H1222" s="22"/>
      <c r="I1222" s="22"/>
      <c r="J1222" s="22"/>
      <c r="K1222" s="22"/>
      <c r="L1222" s="22"/>
      <c r="M1222" s="22"/>
    </row>
    <row r="1223" spans="1:13" ht="15">
      <c r="A1223" s="969"/>
      <c r="B1223" s="22"/>
      <c r="C1223" s="22"/>
      <c r="D1223" s="22"/>
      <c r="E1223" s="22"/>
      <c r="F1223" s="22"/>
      <c r="G1223" s="22"/>
      <c r="H1223" s="22"/>
      <c r="I1223" s="22"/>
      <c r="J1223" s="22"/>
      <c r="K1223" s="22"/>
      <c r="L1223" s="22"/>
      <c r="M1223" s="22"/>
    </row>
    <row r="1224" spans="1:13" ht="15">
      <c r="A1224" s="969"/>
      <c r="B1224" s="22"/>
      <c r="C1224" s="22"/>
      <c r="D1224" s="22"/>
      <c r="E1224" s="22"/>
      <c r="F1224" s="22"/>
      <c r="G1224" s="22"/>
      <c r="H1224" s="22"/>
      <c r="I1224" s="22"/>
      <c r="J1224" s="22"/>
      <c r="K1224" s="22"/>
      <c r="L1224" s="22"/>
      <c r="M1224" s="22"/>
    </row>
    <row r="1225" spans="1:13" ht="15">
      <c r="A1225" s="969"/>
      <c r="B1225" s="22"/>
      <c r="C1225" s="22"/>
      <c r="D1225" s="22"/>
      <c r="E1225" s="22"/>
      <c r="F1225" s="22"/>
      <c r="G1225" s="22"/>
      <c r="H1225" s="22"/>
      <c r="I1225" s="22"/>
      <c r="J1225" s="22"/>
      <c r="K1225" s="22"/>
      <c r="L1225" s="22"/>
      <c r="M1225" s="22"/>
    </row>
    <row r="1226" spans="1:13" ht="15">
      <c r="A1226" s="969"/>
      <c r="B1226" s="22"/>
      <c r="C1226" s="22"/>
      <c r="D1226" s="22"/>
      <c r="E1226" s="22"/>
      <c r="F1226" s="22"/>
      <c r="G1226" s="22"/>
      <c r="H1226" s="22"/>
      <c r="I1226" s="22"/>
      <c r="J1226" s="22"/>
      <c r="K1226" s="22"/>
      <c r="L1226" s="22"/>
      <c r="M1226" s="22"/>
    </row>
    <row r="1227" spans="1:13" ht="15">
      <c r="A1227" s="969"/>
      <c r="B1227" s="22"/>
      <c r="C1227" s="22"/>
      <c r="D1227" s="22"/>
      <c r="E1227" s="22"/>
      <c r="F1227" s="22"/>
      <c r="G1227" s="22"/>
      <c r="H1227" s="22"/>
      <c r="I1227" s="22"/>
      <c r="J1227" s="22"/>
      <c r="K1227" s="22"/>
      <c r="L1227" s="22"/>
      <c r="M1227" s="22"/>
    </row>
    <row r="1228" spans="1:13" ht="15">
      <c r="A1228" s="969"/>
      <c r="B1228" s="22"/>
      <c r="C1228" s="22"/>
      <c r="D1228" s="22"/>
      <c r="E1228" s="22"/>
      <c r="F1228" s="22"/>
      <c r="G1228" s="22"/>
      <c r="H1228" s="22"/>
      <c r="I1228" s="22"/>
      <c r="J1228" s="22"/>
      <c r="K1228" s="22"/>
      <c r="L1228" s="22"/>
      <c r="M1228" s="22"/>
    </row>
    <row r="1229" spans="1:13" ht="15">
      <c r="A1229" s="969"/>
      <c r="B1229" s="22"/>
      <c r="C1229" s="22"/>
      <c r="D1229" s="22"/>
      <c r="E1229" s="22"/>
      <c r="F1229" s="22"/>
      <c r="G1229" s="22"/>
      <c r="H1229" s="22"/>
      <c r="I1229" s="22"/>
      <c r="J1229" s="22"/>
      <c r="K1229" s="22"/>
      <c r="L1229" s="22"/>
      <c r="M1229" s="22"/>
    </row>
    <row r="1230" spans="1:13" ht="15">
      <c r="A1230" s="969"/>
      <c r="B1230" s="22"/>
      <c r="C1230" s="22"/>
      <c r="D1230" s="22"/>
      <c r="E1230" s="22"/>
      <c r="F1230" s="22"/>
      <c r="G1230" s="22"/>
      <c r="H1230" s="22"/>
      <c r="I1230" s="22"/>
      <c r="J1230" s="22"/>
      <c r="K1230" s="22"/>
      <c r="L1230" s="22"/>
      <c r="M1230" s="22"/>
    </row>
    <row r="1231" spans="1:13" ht="15">
      <c r="A1231" s="969"/>
      <c r="B1231" s="22"/>
      <c r="C1231" s="22"/>
      <c r="D1231" s="22"/>
      <c r="E1231" s="22"/>
      <c r="F1231" s="22"/>
      <c r="G1231" s="22"/>
      <c r="H1231" s="22"/>
      <c r="I1231" s="22"/>
      <c r="J1231" s="22"/>
      <c r="K1231" s="22"/>
      <c r="L1231" s="22"/>
      <c r="M1231" s="22"/>
    </row>
    <row r="1232" spans="1:13" ht="15">
      <c r="A1232" s="969"/>
      <c r="B1232" s="22"/>
      <c r="C1232" s="22"/>
      <c r="D1232" s="22"/>
      <c r="E1232" s="22"/>
      <c r="F1232" s="22"/>
      <c r="G1232" s="22"/>
      <c r="H1232" s="22"/>
      <c r="I1232" s="22"/>
      <c r="J1232" s="22"/>
      <c r="K1232" s="22"/>
      <c r="L1232" s="22"/>
      <c r="M1232" s="22"/>
    </row>
    <row r="1233" spans="1:13" ht="15">
      <c r="A1233" s="969"/>
      <c r="B1233" s="22"/>
      <c r="C1233" s="22"/>
      <c r="D1233" s="22"/>
      <c r="E1233" s="22"/>
      <c r="F1233" s="22"/>
      <c r="G1233" s="22"/>
      <c r="H1233" s="22"/>
      <c r="I1233" s="22"/>
      <c r="J1233" s="22"/>
      <c r="K1233" s="22"/>
      <c r="L1233" s="22"/>
      <c r="M1233" s="22"/>
    </row>
    <row r="1234" spans="1:13" ht="15">
      <c r="A1234" s="969"/>
      <c r="B1234" s="22"/>
      <c r="C1234" s="22"/>
      <c r="D1234" s="22"/>
      <c r="E1234" s="22"/>
      <c r="F1234" s="22"/>
      <c r="G1234" s="22"/>
      <c r="H1234" s="22"/>
      <c r="I1234" s="22"/>
      <c r="J1234" s="22"/>
      <c r="K1234" s="22"/>
      <c r="L1234" s="22"/>
      <c r="M1234" s="22"/>
    </row>
    <row r="1235" spans="1:13" ht="15">
      <c r="A1235" s="969"/>
      <c r="B1235" s="22"/>
      <c r="C1235" s="22"/>
      <c r="D1235" s="22"/>
      <c r="E1235" s="22"/>
      <c r="F1235" s="22"/>
      <c r="G1235" s="22"/>
      <c r="H1235" s="22"/>
      <c r="I1235" s="22"/>
      <c r="J1235" s="22"/>
      <c r="K1235" s="22"/>
      <c r="L1235" s="22"/>
      <c r="M1235" s="22"/>
    </row>
    <row r="1236" spans="1:13" ht="15">
      <c r="A1236" s="969"/>
      <c r="B1236" s="22"/>
      <c r="C1236" s="22"/>
      <c r="D1236" s="22"/>
      <c r="E1236" s="22"/>
      <c r="F1236" s="22"/>
      <c r="G1236" s="22"/>
      <c r="H1236" s="22"/>
      <c r="I1236" s="22"/>
      <c r="J1236" s="22"/>
      <c r="K1236" s="22"/>
      <c r="L1236" s="22"/>
      <c r="M1236" s="22"/>
    </row>
    <row r="1237" spans="1:13" ht="15">
      <c r="A1237" s="969"/>
      <c r="B1237" s="22"/>
      <c r="C1237" s="22"/>
      <c r="D1237" s="22"/>
      <c r="E1237" s="22"/>
      <c r="F1237" s="22"/>
      <c r="G1237" s="22"/>
      <c r="H1237" s="22"/>
      <c r="I1237" s="22"/>
      <c r="J1237" s="22"/>
      <c r="K1237" s="22"/>
      <c r="L1237" s="22"/>
      <c r="M1237" s="22"/>
    </row>
    <row r="1238" spans="1:13" ht="15">
      <c r="A1238" s="969"/>
      <c r="B1238" s="22"/>
      <c r="C1238" s="22"/>
      <c r="D1238" s="22"/>
      <c r="E1238" s="22"/>
      <c r="F1238" s="22"/>
      <c r="G1238" s="22"/>
      <c r="H1238" s="22"/>
      <c r="I1238" s="22"/>
      <c r="J1238" s="22"/>
      <c r="K1238" s="22"/>
      <c r="L1238" s="22"/>
      <c r="M1238" s="22"/>
    </row>
    <row r="1239" spans="1:13" ht="15">
      <c r="A1239" s="969"/>
      <c r="B1239" s="22"/>
      <c r="C1239" s="22"/>
      <c r="D1239" s="22"/>
      <c r="E1239" s="22"/>
      <c r="F1239" s="22"/>
      <c r="G1239" s="22"/>
      <c r="H1239" s="22"/>
      <c r="I1239" s="22"/>
      <c r="J1239" s="22"/>
      <c r="K1239" s="22"/>
      <c r="L1239" s="22"/>
      <c r="M1239" s="22"/>
    </row>
    <row r="1240" spans="1:13" ht="15">
      <c r="A1240" s="969"/>
      <c r="B1240" s="22"/>
      <c r="C1240" s="22"/>
      <c r="D1240" s="22"/>
      <c r="E1240" s="22"/>
      <c r="F1240" s="22"/>
      <c r="G1240" s="22"/>
      <c r="H1240" s="22"/>
      <c r="I1240" s="22"/>
      <c r="J1240" s="22"/>
      <c r="K1240" s="22"/>
      <c r="L1240" s="22"/>
      <c r="M1240" s="22"/>
    </row>
    <row r="1241" spans="1:13" ht="15">
      <c r="A1241" s="969"/>
      <c r="B1241" s="22"/>
      <c r="C1241" s="22"/>
      <c r="D1241" s="22"/>
      <c r="E1241" s="22"/>
      <c r="F1241" s="22"/>
      <c r="G1241" s="22"/>
      <c r="H1241" s="22"/>
      <c r="I1241" s="22"/>
      <c r="J1241" s="22"/>
      <c r="K1241" s="22"/>
      <c r="L1241" s="22"/>
      <c r="M1241" s="22"/>
    </row>
    <row r="1242" spans="1:13" ht="15">
      <c r="A1242" s="969"/>
      <c r="B1242" s="22"/>
      <c r="C1242" s="22"/>
      <c r="D1242" s="22"/>
      <c r="E1242" s="22"/>
      <c r="F1242" s="22"/>
      <c r="G1242" s="22"/>
      <c r="H1242" s="22"/>
      <c r="I1242" s="22"/>
      <c r="J1242" s="22"/>
      <c r="K1242" s="22"/>
      <c r="L1242" s="22"/>
      <c r="M1242" s="22"/>
    </row>
    <row r="1243" spans="1:13" ht="15">
      <c r="A1243" s="969"/>
      <c r="B1243" s="22"/>
      <c r="C1243" s="22"/>
      <c r="D1243" s="22"/>
      <c r="E1243" s="22"/>
      <c r="F1243" s="22"/>
      <c r="G1243" s="22"/>
      <c r="H1243" s="22"/>
      <c r="I1243" s="22"/>
      <c r="J1243" s="22"/>
      <c r="K1243" s="22"/>
      <c r="L1243" s="22"/>
      <c r="M1243" s="22"/>
    </row>
    <row r="1244" spans="1:13" ht="15">
      <c r="A1244" s="969"/>
      <c r="B1244" s="22"/>
      <c r="C1244" s="22"/>
      <c r="D1244" s="22"/>
      <c r="E1244" s="22"/>
      <c r="F1244" s="22"/>
      <c r="G1244" s="22"/>
      <c r="H1244" s="22"/>
      <c r="I1244" s="22"/>
      <c r="J1244" s="22"/>
      <c r="K1244" s="22"/>
      <c r="L1244" s="22"/>
      <c r="M1244" s="22"/>
    </row>
    <row r="1245" spans="1:13" ht="15">
      <c r="A1245" s="969"/>
      <c r="B1245" s="22"/>
      <c r="C1245" s="22"/>
      <c r="D1245" s="22"/>
      <c r="E1245" s="22"/>
      <c r="F1245" s="22"/>
      <c r="G1245" s="22"/>
      <c r="H1245" s="22"/>
      <c r="I1245" s="22"/>
      <c r="J1245" s="22"/>
      <c r="K1245" s="22"/>
      <c r="L1245" s="22"/>
      <c r="M1245" s="22"/>
    </row>
    <row r="1246" spans="1:13" ht="15">
      <c r="A1246" s="969"/>
      <c r="B1246" s="22"/>
      <c r="C1246" s="22"/>
      <c r="D1246" s="22"/>
      <c r="E1246" s="22"/>
      <c r="F1246" s="22"/>
      <c r="G1246" s="22"/>
      <c r="H1246" s="22"/>
      <c r="I1246" s="22"/>
      <c r="J1246" s="22"/>
      <c r="K1246" s="22"/>
      <c r="L1246" s="22"/>
      <c r="M1246" s="22"/>
    </row>
    <row r="1247" spans="1:13" ht="15">
      <c r="A1247" s="969"/>
      <c r="B1247" s="22"/>
      <c r="C1247" s="22"/>
      <c r="D1247" s="22"/>
      <c r="E1247" s="22"/>
      <c r="F1247" s="22"/>
      <c r="G1247" s="22"/>
      <c r="H1247" s="22"/>
      <c r="I1247" s="22"/>
      <c r="J1247" s="22"/>
      <c r="K1247" s="22"/>
      <c r="L1247" s="22"/>
      <c r="M1247" s="22"/>
    </row>
    <row r="1248" spans="1:13" ht="15">
      <c r="A1248" s="969"/>
      <c r="B1248" s="22"/>
      <c r="C1248" s="22"/>
      <c r="D1248" s="22"/>
      <c r="E1248" s="22"/>
      <c r="F1248" s="22"/>
      <c r="G1248" s="22"/>
      <c r="H1248" s="22"/>
      <c r="I1248" s="22"/>
      <c r="J1248" s="22"/>
      <c r="K1248" s="22"/>
      <c r="L1248" s="22"/>
      <c r="M1248" s="22"/>
    </row>
    <row r="1249" spans="1:13" ht="15">
      <c r="A1249" s="969"/>
      <c r="B1249" s="22"/>
      <c r="C1249" s="22"/>
      <c r="D1249" s="22"/>
      <c r="E1249" s="22"/>
      <c r="F1249" s="22"/>
      <c r="G1249" s="22"/>
      <c r="H1249" s="22"/>
      <c r="I1249" s="22"/>
      <c r="J1249" s="22"/>
      <c r="K1249" s="22"/>
      <c r="L1249" s="22"/>
      <c r="M1249" s="22"/>
    </row>
    <row r="1250" spans="1:13" ht="15">
      <c r="A1250" s="969"/>
      <c r="B1250" s="22"/>
      <c r="C1250" s="22"/>
      <c r="D1250" s="22"/>
      <c r="E1250" s="22"/>
      <c r="F1250" s="22"/>
      <c r="G1250" s="22"/>
      <c r="H1250" s="22"/>
      <c r="I1250" s="22"/>
      <c r="J1250" s="22"/>
      <c r="K1250" s="22"/>
      <c r="L1250" s="22"/>
      <c r="M1250" s="22"/>
    </row>
    <row r="1251" spans="1:13" ht="15">
      <c r="A1251" s="969"/>
      <c r="B1251" s="22"/>
      <c r="C1251" s="22"/>
      <c r="D1251" s="22"/>
      <c r="E1251" s="22"/>
      <c r="F1251" s="22"/>
      <c r="G1251" s="22"/>
      <c r="H1251" s="22"/>
      <c r="I1251" s="22"/>
      <c r="J1251" s="22"/>
      <c r="K1251" s="22"/>
      <c r="L1251" s="22"/>
      <c r="M1251" s="22"/>
    </row>
    <row r="1252" spans="1:13" ht="15">
      <c r="A1252" s="969"/>
      <c r="B1252" s="22"/>
      <c r="C1252" s="22"/>
      <c r="D1252" s="22"/>
      <c r="E1252" s="22"/>
      <c r="F1252" s="22"/>
      <c r="G1252" s="22"/>
      <c r="H1252" s="22"/>
      <c r="I1252" s="22"/>
      <c r="J1252" s="22"/>
      <c r="K1252" s="22"/>
      <c r="L1252" s="22"/>
      <c r="M1252" s="22"/>
    </row>
    <row r="1253" spans="1:13" ht="15">
      <c r="A1253" s="969"/>
      <c r="B1253" s="22"/>
      <c r="C1253" s="22"/>
      <c r="D1253" s="22"/>
      <c r="E1253" s="22"/>
      <c r="F1253" s="22"/>
      <c r="G1253" s="22"/>
      <c r="H1253" s="22"/>
      <c r="I1253" s="22"/>
      <c r="J1253" s="22"/>
      <c r="K1253" s="22"/>
      <c r="L1253" s="22"/>
      <c r="M1253" s="22"/>
    </row>
    <row r="1254" spans="1:13" ht="15">
      <c r="A1254" s="969"/>
      <c r="B1254" s="22"/>
      <c r="C1254" s="22"/>
      <c r="D1254" s="22"/>
      <c r="E1254" s="22"/>
      <c r="F1254" s="22"/>
      <c r="G1254" s="22"/>
      <c r="H1254" s="22"/>
      <c r="I1254" s="22"/>
      <c r="J1254" s="22"/>
      <c r="K1254" s="22"/>
      <c r="L1254" s="22"/>
      <c r="M1254" s="22"/>
    </row>
    <row r="1255" spans="1:13" ht="15">
      <c r="A1255" s="969"/>
      <c r="B1255" s="22"/>
      <c r="C1255" s="22"/>
      <c r="D1255" s="22"/>
      <c r="E1255" s="22"/>
      <c r="F1255" s="22"/>
      <c r="G1255" s="22"/>
      <c r="H1255" s="22"/>
      <c r="I1255" s="22"/>
      <c r="J1255" s="22"/>
      <c r="K1255" s="22"/>
      <c r="L1255" s="22"/>
      <c r="M1255" s="22"/>
    </row>
    <row r="1256" spans="1:13" ht="15">
      <c r="A1256" s="969"/>
      <c r="B1256" s="22"/>
      <c r="C1256" s="22"/>
      <c r="D1256" s="22"/>
      <c r="E1256" s="22"/>
      <c r="F1256" s="22"/>
      <c r="G1256" s="22"/>
      <c r="H1256" s="22"/>
      <c r="I1256" s="22"/>
      <c r="J1256" s="22"/>
      <c r="K1256" s="22"/>
      <c r="L1256" s="22"/>
      <c r="M1256" s="22"/>
    </row>
    <row r="1257" spans="1:13" ht="15">
      <c r="A1257" s="969"/>
      <c r="B1257" s="22"/>
      <c r="C1257" s="22"/>
      <c r="D1257" s="22"/>
      <c r="E1257" s="22"/>
      <c r="F1257" s="22"/>
      <c r="G1257" s="22"/>
      <c r="H1257" s="22"/>
      <c r="I1257" s="22"/>
      <c r="J1257" s="22"/>
      <c r="K1257" s="22"/>
      <c r="L1257" s="22"/>
      <c r="M1257" s="22"/>
    </row>
    <row r="1258" spans="1:13" ht="15">
      <c r="A1258" s="969"/>
      <c r="B1258" s="22"/>
      <c r="C1258" s="22"/>
      <c r="D1258" s="22"/>
      <c r="E1258" s="22"/>
      <c r="F1258" s="22"/>
      <c r="G1258" s="22"/>
      <c r="H1258" s="22"/>
      <c r="I1258" s="22"/>
      <c r="J1258" s="22"/>
      <c r="K1258" s="22"/>
      <c r="L1258" s="22"/>
      <c r="M1258" s="22"/>
    </row>
    <row r="1259" spans="1:13" ht="15">
      <c r="A1259" s="969"/>
      <c r="B1259" s="22"/>
      <c r="C1259" s="22"/>
      <c r="D1259" s="22"/>
      <c r="E1259" s="22"/>
      <c r="F1259" s="22"/>
      <c r="G1259" s="22"/>
      <c r="H1259" s="22"/>
      <c r="I1259" s="22"/>
      <c r="J1259" s="22"/>
      <c r="K1259" s="22"/>
      <c r="L1259" s="22"/>
      <c r="M1259" s="22"/>
    </row>
    <row r="1260" spans="1:13" ht="15">
      <c r="A1260" s="969"/>
      <c r="B1260" s="22"/>
      <c r="C1260" s="22"/>
      <c r="D1260" s="22"/>
      <c r="E1260" s="22"/>
      <c r="F1260" s="22"/>
      <c r="G1260" s="22"/>
      <c r="H1260" s="22"/>
      <c r="I1260" s="22"/>
      <c r="J1260" s="22"/>
      <c r="K1260" s="22"/>
      <c r="L1260" s="22"/>
      <c r="M1260" s="22"/>
    </row>
    <row r="1261" spans="1:13" ht="15">
      <c r="A1261" s="969"/>
      <c r="B1261" s="22"/>
      <c r="C1261" s="22"/>
      <c r="D1261" s="22"/>
      <c r="E1261" s="22"/>
      <c r="F1261" s="22"/>
      <c r="G1261" s="22"/>
      <c r="H1261" s="22"/>
      <c r="I1261" s="22"/>
      <c r="J1261" s="22"/>
      <c r="K1261" s="22"/>
      <c r="L1261" s="22"/>
      <c r="M1261" s="22"/>
    </row>
    <row r="1262" spans="1:13" ht="15">
      <c r="A1262" s="969"/>
      <c r="B1262" s="22"/>
      <c r="C1262" s="22"/>
      <c r="D1262" s="22"/>
      <c r="E1262" s="22"/>
      <c r="F1262" s="22"/>
      <c r="G1262" s="22"/>
      <c r="H1262" s="22"/>
      <c r="I1262" s="22"/>
      <c r="J1262" s="22"/>
      <c r="K1262" s="22"/>
      <c r="L1262" s="22"/>
      <c r="M1262" s="22"/>
    </row>
    <row r="1263" spans="1:13" ht="15">
      <c r="A1263" s="969"/>
      <c r="B1263" s="22"/>
      <c r="C1263" s="22"/>
      <c r="D1263" s="22"/>
      <c r="E1263" s="22"/>
      <c r="F1263" s="22"/>
      <c r="G1263" s="22"/>
      <c r="H1263" s="22"/>
      <c r="I1263" s="22"/>
      <c r="J1263" s="22"/>
      <c r="K1263" s="22"/>
      <c r="L1263" s="22"/>
      <c r="M1263" s="22"/>
    </row>
    <row r="1264" spans="1:13" ht="15">
      <c r="A1264" s="969"/>
      <c r="B1264" s="22"/>
      <c r="C1264" s="22"/>
      <c r="D1264" s="22"/>
      <c r="E1264" s="22"/>
      <c r="F1264" s="22"/>
      <c r="G1264" s="22"/>
      <c r="H1264" s="22"/>
      <c r="I1264" s="22"/>
      <c r="J1264" s="22"/>
      <c r="K1264" s="22"/>
      <c r="L1264" s="22"/>
      <c r="M1264" s="22"/>
    </row>
    <row r="1265" spans="1:13" ht="15">
      <c r="A1265" s="969"/>
      <c r="B1265" s="22"/>
      <c r="C1265" s="22"/>
      <c r="D1265" s="22"/>
      <c r="E1265" s="22"/>
      <c r="F1265" s="22"/>
      <c r="G1265" s="22"/>
      <c r="H1265" s="22"/>
      <c r="I1265" s="22"/>
      <c r="J1265" s="22"/>
      <c r="K1265" s="22"/>
      <c r="L1265" s="22"/>
      <c r="M1265" s="22"/>
    </row>
    <row r="1266" spans="1:13" ht="15">
      <c r="A1266" s="969"/>
      <c r="B1266" s="22"/>
      <c r="C1266" s="22"/>
      <c r="D1266" s="22"/>
      <c r="E1266" s="22"/>
      <c r="F1266" s="22"/>
      <c r="G1266" s="22"/>
      <c r="H1266" s="22"/>
      <c r="I1266" s="22"/>
      <c r="J1266" s="22"/>
      <c r="K1266" s="22"/>
      <c r="L1266" s="22"/>
      <c r="M1266" s="22"/>
    </row>
    <row r="1267" spans="1:13" ht="15">
      <c r="A1267" s="969"/>
      <c r="B1267" s="22"/>
      <c r="C1267" s="22"/>
      <c r="D1267" s="22"/>
      <c r="E1267" s="22"/>
      <c r="F1267" s="22"/>
      <c r="G1267" s="22"/>
      <c r="H1267" s="22"/>
      <c r="I1267" s="22"/>
      <c r="J1267" s="22"/>
      <c r="K1267" s="22"/>
      <c r="L1267" s="22"/>
      <c r="M1267" s="22"/>
    </row>
    <row r="1268" spans="1:13" ht="15">
      <c r="A1268" s="969"/>
      <c r="B1268" s="22"/>
      <c r="C1268" s="22"/>
      <c r="D1268" s="22"/>
      <c r="E1268" s="22"/>
      <c r="F1268" s="22"/>
      <c r="G1268" s="22"/>
      <c r="H1268" s="22"/>
      <c r="I1268" s="22"/>
      <c r="J1268" s="22"/>
      <c r="K1268" s="22"/>
      <c r="L1268" s="22"/>
      <c r="M1268" s="22"/>
    </row>
    <row r="1269" spans="1:13" ht="15">
      <c r="A1269" s="969"/>
      <c r="B1269" s="22"/>
      <c r="C1269" s="22"/>
      <c r="D1269" s="22"/>
      <c r="E1269" s="22"/>
      <c r="F1269" s="22"/>
      <c r="G1269" s="22"/>
      <c r="H1269" s="22"/>
      <c r="I1269" s="22"/>
      <c r="J1269" s="22"/>
      <c r="K1269" s="22"/>
      <c r="L1269" s="22"/>
      <c r="M1269" s="22"/>
    </row>
    <row r="1270" spans="1:13" ht="15">
      <c r="A1270" s="969"/>
      <c r="B1270" s="22"/>
      <c r="C1270" s="22"/>
      <c r="D1270" s="22"/>
      <c r="E1270" s="22"/>
      <c r="F1270" s="22"/>
      <c r="G1270" s="22"/>
      <c r="H1270" s="22"/>
      <c r="I1270" s="22"/>
      <c r="J1270" s="22"/>
      <c r="K1270" s="22"/>
      <c r="L1270" s="22"/>
      <c r="M1270" s="22"/>
    </row>
    <row r="1271" spans="1:13" ht="15">
      <c r="A1271" s="969"/>
      <c r="B1271" s="22"/>
      <c r="C1271" s="22"/>
      <c r="D1271" s="22"/>
      <c r="E1271" s="22"/>
      <c r="F1271" s="22"/>
      <c r="G1271" s="22"/>
      <c r="H1271" s="22"/>
      <c r="I1271" s="22"/>
      <c r="J1271" s="22"/>
      <c r="K1271" s="22"/>
      <c r="L1271" s="22"/>
      <c r="M1271" s="22"/>
    </row>
    <row r="1272" spans="1:13" ht="15">
      <c r="A1272" s="969"/>
      <c r="B1272" s="22"/>
      <c r="C1272" s="22"/>
      <c r="D1272" s="22"/>
      <c r="E1272" s="22"/>
      <c r="F1272" s="22"/>
      <c r="G1272" s="22"/>
      <c r="H1272" s="22"/>
      <c r="I1272" s="22"/>
      <c r="J1272" s="22"/>
      <c r="K1272" s="22"/>
      <c r="L1272" s="22"/>
      <c r="M1272" s="22"/>
    </row>
    <row r="1273" spans="1:13" ht="15">
      <c r="A1273" s="969"/>
      <c r="B1273" s="22"/>
      <c r="C1273" s="22"/>
      <c r="D1273" s="22"/>
      <c r="E1273" s="22"/>
      <c r="F1273" s="22"/>
      <c r="G1273" s="22"/>
      <c r="H1273" s="22"/>
      <c r="I1273" s="22"/>
      <c r="J1273" s="22"/>
      <c r="K1273" s="22"/>
      <c r="L1273" s="22"/>
      <c r="M1273" s="22"/>
    </row>
    <row r="1274" spans="1:13" ht="15">
      <c r="A1274" s="969"/>
      <c r="B1274" s="22"/>
      <c r="C1274" s="22"/>
      <c r="D1274" s="22"/>
      <c r="E1274" s="22"/>
      <c r="F1274" s="22"/>
      <c r="G1274" s="22"/>
      <c r="H1274" s="22"/>
      <c r="I1274" s="22"/>
      <c r="J1274" s="22"/>
      <c r="K1274" s="22"/>
      <c r="L1274" s="22"/>
      <c r="M1274" s="22"/>
    </row>
    <row r="1275" spans="1:13" ht="15">
      <c r="A1275" s="969"/>
      <c r="B1275" s="22"/>
      <c r="C1275" s="22"/>
      <c r="D1275" s="22"/>
      <c r="E1275" s="22"/>
      <c r="F1275" s="22"/>
      <c r="G1275" s="22"/>
      <c r="H1275" s="22"/>
      <c r="I1275" s="22"/>
      <c r="J1275" s="22"/>
      <c r="K1275" s="22"/>
      <c r="L1275" s="22"/>
      <c r="M1275" s="22"/>
    </row>
    <row r="1276" spans="1:13" ht="15">
      <c r="A1276" s="969"/>
      <c r="B1276" s="22"/>
      <c r="C1276" s="22"/>
      <c r="D1276" s="22"/>
      <c r="E1276" s="22"/>
      <c r="F1276" s="22"/>
      <c r="G1276" s="22"/>
      <c r="H1276" s="22"/>
      <c r="I1276" s="22"/>
      <c r="J1276" s="22"/>
      <c r="K1276" s="22"/>
      <c r="L1276" s="22"/>
      <c r="M1276" s="22"/>
    </row>
    <row r="1277" spans="1:13" ht="15">
      <c r="A1277" s="969"/>
      <c r="B1277" s="22"/>
      <c r="C1277" s="22"/>
      <c r="D1277" s="22"/>
      <c r="E1277" s="22"/>
      <c r="F1277" s="22"/>
      <c r="G1277" s="22"/>
      <c r="H1277" s="22"/>
      <c r="I1277" s="22"/>
      <c r="J1277" s="22"/>
      <c r="K1277" s="22"/>
      <c r="L1277" s="22"/>
      <c r="M1277" s="22"/>
    </row>
    <row r="1278" spans="1:13" ht="15">
      <c r="A1278" s="969"/>
      <c r="B1278" s="22"/>
      <c r="C1278" s="22"/>
      <c r="D1278" s="22"/>
      <c r="E1278" s="22"/>
      <c r="F1278" s="22"/>
      <c r="G1278" s="22"/>
      <c r="H1278" s="22"/>
      <c r="I1278" s="22"/>
      <c r="J1278" s="22"/>
      <c r="K1278" s="22"/>
      <c r="L1278" s="22"/>
      <c r="M1278" s="22"/>
    </row>
    <row r="1279" spans="1:13" ht="15">
      <c r="A1279" s="969"/>
      <c r="B1279" s="22"/>
      <c r="C1279" s="22"/>
      <c r="D1279" s="22"/>
      <c r="E1279" s="22"/>
      <c r="F1279" s="22"/>
      <c r="G1279" s="22"/>
      <c r="H1279" s="22"/>
      <c r="I1279" s="22"/>
      <c r="J1279" s="22"/>
      <c r="K1279" s="22"/>
      <c r="L1279" s="22"/>
      <c r="M1279" s="22"/>
    </row>
    <row r="1280" spans="1:13" ht="15">
      <c r="A1280" s="969"/>
      <c r="B1280" s="22"/>
      <c r="C1280" s="22"/>
      <c r="D1280" s="22"/>
      <c r="E1280" s="22"/>
      <c r="F1280" s="22"/>
      <c r="G1280" s="22"/>
      <c r="H1280" s="22"/>
      <c r="I1280" s="22"/>
      <c r="J1280" s="22"/>
      <c r="K1280" s="22"/>
      <c r="L1280" s="22"/>
      <c r="M1280" s="22"/>
    </row>
    <row r="1281" spans="1:13" ht="15">
      <c r="A1281" s="969"/>
      <c r="B1281" s="22"/>
      <c r="C1281" s="22"/>
      <c r="D1281" s="22"/>
      <c r="E1281" s="22"/>
      <c r="F1281" s="22"/>
      <c r="G1281" s="22"/>
      <c r="H1281" s="22"/>
      <c r="I1281" s="22"/>
      <c r="J1281" s="22"/>
      <c r="K1281" s="22"/>
      <c r="L1281" s="22"/>
      <c r="M1281" s="22"/>
    </row>
    <row r="1282" spans="1:13" ht="15">
      <c r="A1282" s="969"/>
      <c r="B1282" s="22"/>
      <c r="C1282" s="22"/>
      <c r="D1282" s="22"/>
      <c r="E1282" s="22"/>
      <c r="F1282" s="22"/>
      <c r="G1282" s="22"/>
      <c r="H1282" s="22"/>
      <c r="I1282" s="22"/>
      <c r="J1282" s="22"/>
      <c r="K1282" s="22"/>
      <c r="L1282" s="22"/>
      <c r="M1282" s="22"/>
    </row>
    <row r="1283" spans="1:13" ht="15">
      <c r="A1283" s="969"/>
      <c r="B1283" s="22"/>
      <c r="C1283" s="22"/>
      <c r="D1283" s="22"/>
      <c r="E1283" s="22"/>
      <c r="F1283" s="22"/>
      <c r="G1283" s="22"/>
      <c r="H1283" s="22"/>
      <c r="I1283" s="22"/>
      <c r="J1283" s="22"/>
      <c r="K1283" s="22"/>
      <c r="L1283" s="22"/>
      <c r="M1283" s="22"/>
    </row>
    <row r="1284" spans="1:13" ht="15">
      <c r="A1284" s="969"/>
      <c r="B1284" s="22"/>
      <c r="C1284" s="22"/>
      <c r="D1284" s="22"/>
      <c r="E1284" s="22"/>
      <c r="F1284" s="22"/>
      <c r="G1284" s="22"/>
      <c r="H1284" s="22"/>
      <c r="I1284" s="22"/>
      <c r="J1284" s="22"/>
      <c r="K1284" s="22"/>
      <c r="L1284" s="22"/>
      <c r="M1284" s="22"/>
    </row>
    <row r="1285" spans="1:13" ht="15">
      <c r="A1285" s="969"/>
      <c r="B1285" s="22"/>
      <c r="C1285" s="22"/>
      <c r="D1285" s="22"/>
      <c r="E1285" s="22"/>
      <c r="F1285" s="22"/>
      <c r="G1285" s="22"/>
      <c r="H1285" s="22"/>
      <c r="I1285" s="22"/>
      <c r="J1285" s="22"/>
      <c r="K1285" s="22"/>
      <c r="L1285" s="22"/>
      <c r="M1285" s="22"/>
    </row>
    <row r="1286" spans="1:13" ht="15">
      <c r="A1286" s="969"/>
      <c r="B1286" s="22"/>
      <c r="C1286" s="22"/>
      <c r="D1286" s="22"/>
      <c r="E1286" s="22"/>
      <c r="F1286" s="22"/>
      <c r="G1286" s="22"/>
      <c r="H1286" s="22"/>
      <c r="I1286" s="22"/>
      <c r="J1286" s="22"/>
      <c r="K1286" s="22"/>
      <c r="L1286" s="22"/>
      <c r="M1286" s="22"/>
    </row>
    <row r="1287" spans="1:13" ht="15">
      <c r="A1287" s="969"/>
      <c r="B1287" s="22"/>
      <c r="C1287" s="22"/>
      <c r="D1287" s="22"/>
      <c r="E1287" s="22"/>
      <c r="F1287" s="22"/>
      <c r="G1287" s="22"/>
      <c r="H1287" s="22"/>
      <c r="I1287" s="22"/>
      <c r="J1287" s="22"/>
      <c r="K1287" s="22"/>
      <c r="L1287" s="22"/>
      <c r="M1287" s="22"/>
    </row>
    <row r="1288" spans="1:13" ht="15">
      <c r="A1288" s="969"/>
      <c r="B1288" s="22"/>
      <c r="C1288" s="22"/>
      <c r="D1288" s="22"/>
      <c r="E1288" s="22"/>
      <c r="F1288" s="22"/>
      <c r="G1288" s="22"/>
      <c r="H1288" s="22"/>
      <c r="I1288" s="22"/>
      <c r="J1288" s="22"/>
      <c r="K1288" s="22"/>
      <c r="L1288" s="22"/>
      <c r="M1288" s="22"/>
    </row>
    <row r="1289" spans="1:13" ht="15">
      <c r="A1289" s="969"/>
      <c r="B1289" s="22"/>
      <c r="C1289" s="22"/>
      <c r="D1289" s="22"/>
      <c r="E1289" s="22"/>
      <c r="F1289" s="22"/>
      <c r="G1289" s="22"/>
      <c r="H1289" s="22"/>
      <c r="I1289" s="22"/>
      <c r="J1289" s="22"/>
      <c r="K1289" s="22"/>
      <c r="L1289" s="22"/>
      <c r="M1289" s="22"/>
    </row>
    <row r="1290" spans="1:13" ht="15">
      <c r="A1290" s="969"/>
      <c r="B1290" s="22"/>
      <c r="C1290" s="22"/>
      <c r="D1290" s="22"/>
      <c r="E1290" s="22"/>
      <c r="F1290" s="22"/>
      <c r="G1290" s="22"/>
      <c r="H1290" s="22"/>
      <c r="I1290" s="22"/>
      <c r="J1290" s="22"/>
      <c r="K1290" s="22"/>
      <c r="L1290" s="22"/>
      <c r="M1290" s="22"/>
    </row>
    <row r="1291" spans="1:13" ht="15">
      <c r="A1291" s="969"/>
      <c r="B1291" s="22"/>
      <c r="C1291" s="22"/>
      <c r="D1291" s="22"/>
      <c r="E1291" s="22"/>
      <c r="F1291" s="22"/>
      <c r="G1291" s="22"/>
      <c r="H1291" s="22"/>
      <c r="I1291" s="22"/>
      <c r="J1291" s="22"/>
      <c r="K1291" s="22"/>
      <c r="L1291" s="22"/>
      <c r="M1291" s="22"/>
    </row>
    <row r="1292" spans="1:13" ht="15">
      <c r="A1292" s="969"/>
      <c r="B1292" s="22"/>
      <c r="C1292" s="22"/>
      <c r="D1292" s="22"/>
      <c r="E1292" s="22"/>
      <c r="F1292" s="22"/>
      <c r="G1292" s="22"/>
      <c r="H1292" s="22"/>
      <c r="I1292" s="22"/>
      <c r="J1292" s="22"/>
      <c r="K1292" s="22"/>
      <c r="L1292" s="22"/>
      <c r="M1292" s="22"/>
    </row>
    <row r="1293" spans="1:13" ht="15">
      <c r="A1293" s="969"/>
      <c r="B1293" s="22"/>
      <c r="C1293" s="22"/>
      <c r="D1293" s="22"/>
      <c r="E1293" s="22"/>
      <c r="F1293" s="22"/>
      <c r="G1293" s="22"/>
      <c r="H1293" s="22"/>
      <c r="I1293" s="22"/>
      <c r="J1293" s="22"/>
      <c r="K1293" s="22"/>
      <c r="L1293" s="22"/>
      <c r="M1293" s="22"/>
    </row>
    <row r="1294" spans="1:13" ht="15">
      <c r="A1294" s="969"/>
      <c r="B1294" s="22"/>
      <c r="C1294" s="22"/>
      <c r="D1294" s="22"/>
      <c r="E1294" s="22"/>
      <c r="F1294" s="22"/>
      <c r="G1294" s="22"/>
      <c r="H1294" s="22"/>
      <c r="I1294" s="22"/>
      <c r="J1294" s="22"/>
      <c r="K1294" s="22"/>
      <c r="L1294" s="22"/>
      <c r="M1294" s="22"/>
    </row>
    <row r="1295" spans="1:13" ht="15">
      <c r="A1295" s="969"/>
      <c r="B1295" s="22"/>
      <c r="C1295" s="22"/>
      <c r="D1295" s="22"/>
      <c r="E1295" s="22"/>
      <c r="F1295" s="22"/>
      <c r="G1295" s="22"/>
      <c r="H1295" s="22"/>
      <c r="I1295" s="22"/>
      <c r="J1295" s="22"/>
      <c r="K1295" s="22"/>
      <c r="L1295" s="22"/>
      <c r="M1295" s="22"/>
    </row>
    <row r="1296" spans="1:13" ht="15">
      <c r="A1296" s="969"/>
      <c r="B1296" s="22"/>
      <c r="C1296" s="22"/>
      <c r="D1296" s="22"/>
      <c r="E1296" s="22"/>
      <c r="F1296" s="22"/>
      <c r="G1296" s="22"/>
      <c r="H1296" s="22"/>
      <c r="I1296" s="22"/>
      <c r="J1296" s="22"/>
      <c r="K1296" s="22"/>
      <c r="L1296" s="22"/>
      <c r="M1296" s="22"/>
    </row>
    <row r="1297" spans="1:13" ht="15">
      <c r="A1297" s="969"/>
      <c r="B1297" s="22"/>
      <c r="C1297" s="22"/>
      <c r="D1297" s="22"/>
      <c r="E1297" s="22"/>
      <c r="F1297" s="22"/>
      <c r="G1297" s="22"/>
      <c r="H1297" s="22"/>
      <c r="I1297" s="22"/>
      <c r="J1297" s="22"/>
      <c r="K1297" s="22"/>
      <c r="L1297" s="22"/>
      <c r="M1297" s="22"/>
    </row>
    <row r="1298" spans="1:13" ht="15">
      <c r="A1298" s="969"/>
      <c r="B1298" s="22"/>
      <c r="C1298" s="22"/>
      <c r="D1298" s="22"/>
      <c r="E1298" s="22"/>
      <c r="F1298" s="22"/>
      <c r="G1298" s="22"/>
      <c r="H1298" s="22"/>
      <c r="I1298" s="22"/>
      <c r="J1298" s="22"/>
      <c r="K1298" s="22"/>
      <c r="L1298" s="22"/>
      <c r="M1298" s="22"/>
    </row>
    <row r="1299" spans="1:13" ht="15">
      <c r="A1299" s="969"/>
      <c r="B1299" s="22"/>
      <c r="C1299" s="22"/>
      <c r="D1299" s="22"/>
      <c r="E1299" s="22"/>
      <c r="F1299" s="22"/>
      <c r="G1299" s="22"/>
      <c r="H1299" s="22"/>
      <c r="I1299" s="22"/>
      <c r="J1299" s="22"/>
      <c r="K1299" s="22"/>
      <c r="L1299" s="22"/>
      <c r="M1299" s="22"/>
    </row>
    <row r="1300" spans="1:13" ht="15">
      <c r="A1300" s="969"/>
      <c r="B1300" s="22"/>
      <c r="C1300" s="22"/>
      <c r="D1300" s="22"/>
      <c r="E1300" s="22"/>
      <c r="F1300" s="22"/>
      <c r="G1300" s="22"/>
      <c r="H1300" s="22"/>
      <c r="I1300" s="22"/>
      <c r="J1300" s="22"/>
      <c r="K1300" s="22"/>
      <c r="L1300" s="22"/>
      <c r="M1300" s="22"/>
    </row>
    <row r="1301" spans="1:13" ht="15">
      <c r="A1301" s="969"/>
      <c r="B1301" s="22"/>
      <c r="C1301" s="22"/>
      <c r="D1301" s="22"/>
      <c r="E1301" s="22"/>
      <c r="F1301" s="22"/>
      <c r="G1301" s="22"/>
      <c r="H1301" s="22"/>
      <c r="I1301" s="22"/>
      <c r="J1301" s="22"/>
      <c r="K1301" s="22"/>
      <c r="L1301" s="22"/>
      <c r="M1301" s="22"/>
    </row>
    <row r="1302" spans="1:13" ht="15">
      <c r="A1302" s="969"/>
      <c r="B1302" s="22"/>
      <c r="C1302" s="22"/>
      <c r="D1302" s="22"/>
      <c r="E1302" s="22"/>
      <c r="F1302" s="22"/>
      <c r="G1302" s="22"/>
      <c r="H1302" s="22"/>
      <c r="I1302" s="22"/>
      <c r="J1302" s="22"/>
      <c r="K1302" s="22"/>
      <c r="L1302" s="22"/>
      <c r="M1302" s="22"/>
    </row>
    <row r="1303" spans="1:13" ht="15">
      <c r="A1303" s="969"/>
      <c r="B1303" s="22"/>
      <c r="C1303" s="22"/>
      <c r="D1303" s="22"/>
      <c r="E1303" s="22"/>
      <c r="F1303" s="22"/>
      <c r="G1303" s="22"/>
      <c r="H1303" s="22"/>
      <c r="I1303" s="22"/>
      <c r="J1303" s="22"/>
      <c r="K1303" s="22"/>
      <c r="L1303" s="22"/>
      <c r="M1303" s="22"/>
    </row>
    <row r="1304" spans="1:13" ht="15">
      <c r="A1304" s="969"/>
      <c r="B1304" s="22"/>
      <c r="C1304" s="22"/>
      <c r="D1304" s="22"/>
      <c r="E1304" s="22"/>
      <c r="F1304" s="22"/>
      <c r="G1304" s="22"/>
      <c r="H1304" s="22"/>
      <c r="I1304" s="22"/>
      <c r="J1304" s="22"/>
      <c r="K1304" s="22"/>
      <c r="L1304" s="22"/>
      <c r="M1304" s="22"/>
    </row>
    <row r="1305" spans="1:13" ht="15">
      <c r="A1305" s="969"/>
      <c r="B1305" s="22"/>
      <c r="C1305" s="22"/>
      <c r="D1305" s="22"/>
      <c r="E1305" s="22"/>
      <c r="F1305" s="22"/>
      <c r="G1305" s="22"/>
      <c r="H1305" s="22"/>
      <c r="I1305" s="22"/>
      <c r="J1305" s="22"/>
      <c r="K1305" s="22"/>
      <c r="L1305" s="22"/>
      <c r="M1305" s="22"/>
    </row>
    <row r="1306" spans="1:13" ht="15">
      <c r="A1306" s="969"/>
      <c r="B1306" s="22"/>
      <c r="C1306" s="22"/>
      <c r="D1306" s="22"/>
      <c r="E1306" s="22"/>
      <c r="F1306" s="22"/>
      <c r="G1306" s="22"/>
      <c r="H1306" s="22"/>
      <c r="I1306" s="22"/>
      <c r="J1306" s="22"/>
      <c r="K1306" s="22"/>
      <c r="L1306" s="22"/>
      <c r="M1306" s="22"/>
    </row>
    <row r="1307" spans="1:13" ht="15">
      <c r="A1307" s="969"/>
      <c r="B1307" s="22"/>
      <c r="C1307" s="22"/>
      <c r="D1307" s="22"/>
      <c r="E1307" s="22"/>
      <c r="F1307" s="22"/>
      <c r="G1307" s="22"/>
      <c r="H1307" s="22"/>
      <c r="I1307" s="22"/>
      <c r="J1307" s="22"/>
      <c r="K1307" s="22"/>
      <c r="L1307" s="22"/>
      <c r="M1307" s="22"/>
    </row>
    <row r="1308" spans="1:13" ht="15">
      <c r="A1308" s="969"/>
      <c r="B1308" s="22"/>
      <c r="C1308" s="22"/>
      <c r="D1308" s="22"/>
      <c r="E1308" s="22"/>
      <c r="F1308" s="22"/>
      <c r="G1308" s="22"/>
      <c r="H1308" s="22"/>
      <c r="I1308" s="22"/>
      <c r="J1308" s="22"/>
      <c r="K1308" s="22"/>
      <c r="L1308" s="22"/>
      <c r="M1308" s="22"/>
    </row>
    <row r="1309" spans="1:13" ht="15">
      <c r="A1309" s="969"/>
      <c r="B1309" s="22"/>
      <c r="C1309" s="22"/>
      <c r="D1309" s="22"/>
      <c r="E1309" s="22"/>
      <c r="F1309" s="22"/>
      <c r="G1309" s="22"/>
      <c r="H1309" s="22"/>
      <c r="I1309" s="22"/>
      <c r="J1309" s="22"/>
      <c r="K1309" s="22"/>
      <c r="L1309" s="22"/>
      <c r="M1309" s="22"/>
    </row>
    <row r="1310" spans="1:13" ht="15">
      <c r="A1310" s="969"/>
      <c r="B1310" s="22"/>
      <c r="C1310" s="22"/>
      <c r="D1310" s="22"/>
      <c r="E1310" s="22"/>
      <c r="F1310" s="22"/>
      <c r="G1310" s="22"/>
      <c r="H1310" s="22"/>
      <c r="I1310" s="22"/>
      <c r="J1310" s="22"/>
      <c r="K1310" s="22"/>
      <c r="L1310" s="22"/>
      <c r="M1310" s="22"/>
    </row>
    <row r="1311" spans="1:13" ht="15">
      <c r="A1311" s="969"/>
      <c r="B1311" s="22"/>
      <c r="C1311" s="22"/>
      <c r="D1311" s="22"/>
      <c r="E1311" s="22"/>
      <c r="F1311" s="22"/>
      <c r="G1311" s="22"/>
      <c r="H1311" s="22"/>
      <c r="I1311" s="22"/>
      <c r="J1311" s="22"/>
      <c r="K1311" s="22"/>
      <c r="L1311" s="22"/>
      <c r="M1311" s="22"/>
    </row>
    <row r="1312" spans="1:13" ht="15">
      <c r="A1312" s="969"/>
      <c r="B1312" s="22"/>
      <c r="C1312" s="22"/>
      <c r="D1312" s="22"/>
      <c r="E1312" s="22"/>
      <c r="F1312" s="22"/>
      <c r="G1312" s="22"/>
      <c r="H1312" s="22"/>
      <c r="I1312" s="22"/>
      <c r="J1312" s="22"/>
      <c r="K1312" s="22"/>
      <c r="L1312" s="22"/>
      <c r="M1312" s="22"/>
    </row>
    <row r="1313" spans="1:13" ht="15">
      <c r="A1313" s="969"/>
      <c r="B1313" s="22"/>
      <c r="C1313" s="22"/>
      <c r="D1313" s="22"/>
      <c r="E1313" s="22"/>
      <c r="F1313" s="22"/>
      <c r="G1313" s="22"/>
      <c r="H1313" s="22"/>
      <c r="I1313" s="22"/>
      <c r="J1313" s="22"/>
      <c r="K1313" s="22"/>
      <c r="L1313" s="22"/>
      <c r="M1313" s="22"/>
    </row>
    <row r="1314" spans="1:13" ht="15">
      <c r="A1314" s="969"/>
      <c r="B1314" s="22"/>
      <c r="C1314" s="22"/>
      <c r="D1314" s="22"/>
      <c r="E1314" s="22"/>
      <c r="F1314" s="22"/>
      <c r="G1314" s="22"/>
      <c r="H1314" s="22"/>
      <c r="I1314" s="22"/>
      <c r="J1314" s="22"/>
      <c r="K1314" s="22"/>
      <c r="L1314" s="22"/>
      <c r="M1314" s="22"/>
    </row>
    <row r="1315" spans="1:13" ht="15">
      <c r="A1315" s="969"/>
      <c r="B1315" s="22"/>
      <c r="C1315" s="22"/>
      <c r="D1315" s="22"/>
      <c r="E1315" s="22"/>
      <c r="F1315" s="22"/>
      <c r="G1315" s="22"/>
      <c r="H1315" s="22"/>
      <c r="I1315" s="22"/>
      <c r="J1315" s="22"/>
      <c r="K1315" s="22"/>
      <c r="L1315" s="22"/>
      <c r="M1315" s="22"/>
    </row>
    <row r="1316" spans="1:13" ht="15">
      <c r="A1316" s="969"/>
      <c r="B1316" s="22"/>
      <c r="C1316" s="22"/>
      <c r="D1316" s="22"/>
      <c r="E1316" s="22"/>
      <c r="F1316" s="22"/>
      <c r="G1316" s="22"/>
      <c r="H1316" s="22"/>
      <c r="I1316" s="22"/>
      <c r="J1316" s="22"/>
      <c r="K1316" s="22"/>
      <c r="L1316" s="22"/>
      <c r="M1316" s="22"/>
    </row>
    <row r="1317" spans="1:13" ht="15">
      <c r="A1317" s="969"/>
      <c r="B1317" s="22"/>
      <c r="C1317" s="22"/>
      <c r="D1317" s="22"/>
      <c r="E1317" s="22"/>
      <c r="F1317" s="22"/>
      <c r="G1317" s="22"/>
      <c r="H1317" s="22"/>
      <c r="I1317" s="22"/>
      <c r="J1317" s="22"/>
      <c r="K1317" s="22"/>
      <c r="L1317" s="22"/>
      <c r="M1317" s="22"/>
    </row>
    <row r="1318" spans="1:13" ht="15">
      <c r="A1318" s="969"/>
      <c r="B1318" s="22"/>
      <c r="C1318" s="22"/>
      <c r="D1318" s="22"/>
      <c r="E1318" s="22"/>
      <c r="F1318" s="22"/>
      <c r="G1318" s="22"/>
      <c r="H1318" s="22"/>
      <c r="I1318" s="22"/>
      <c r="J1318" s="22"/>
      <c r="K1318" s="22"/>
      <c r="L1318" s="22"/>
      <c r="M1318" s="22"/>
    </row>
    <row r="1319" spans="1:13" ht="15">
      <c r="A1319" s="969"/>
      <c r="B1319" s="22"/>
      <c r="C1319" s="22"/>
      <c r="D1319" s="22"/>
      <c r="E1319" s="22"/>
      <c r="F1319" s="22"/>
      <c r="G1319" s="22"/>
      <c r="H1319" s="22"/>
      <c r="I1319" s="22"/>
      <c r="J1319" s="22"/>
      <c r="K1319" s="22"/>
      <c r="L1319" s="22"/>
      <c r="M1319" s="22"/>
    </row>
    <row r="1320" spans="1:13" ht="15">
      <c r="A1320" s="969"/>
      <c r="B1320" s="22"/>
      <c r="C1320" s="22"/>
      <c r="D1320" s="22"/>
      <c r="E1320" s="22"/>
      <c r="F1320" s="22"/>
      <c r="G1320" s="22"/>
      <c r="H1320" s="22"/>
      <c r="I1320" s="22"/>
      <c r="J1320" s="22"/>
      <c r="K1320" s="22"/>
      <c r="L1320" s="22"/>
      <c r="M1320" s="22"/>
    </row>
    <row r="1321" spans="1:13" ht="15">
      <c r="A1321" s="969"/>
      <c r="B1321" s="22"/>
      <c r="C1321" s="22"/>
      <c r="D1321" s="22"/>
      <c r="E1321" s="22"/>
      <c r="F1321" s="22"/>
      <c r="G1321" s="22"/>
      <c r="H1321" s="22"/>
      <c r="I1321" s="22"/>
      <c r="J1321" s="22"/>
      <c r="K1321" s="22"/>
      <c r="L1321" s="22"/>
      <c r="M1321" s="22"/>
    </row>
    <row r="1322" spans="1:13" ht="15">
      <c r="A1322" s="969"/>
      <c r="B1322" s="22"/>
      <c r="C1322" s="22"/>
      <c r="D1322" s="22"/>
      <c r="E1322" s="22"/>
      <c r="F1322" s="22"/>
      <c r="G1322" s="22"/>
      <c r="H1322" s="22"/>
      <c r="I1322" s="22"/>
      <c r="J1322" s="22"/>
      <c r="K1322" s="22"/>
      <c r="L1322" s="22"/>
      <c r="M1322" s="22"/>
    </row>
    <row r="1323" spans="1:13" ht="15">
      <c r="A1323" s="969"/>
      <c r="B1323" s="22"/>
      <c r="C1323" s="22"/>
      <c r="D1323" s="22"/>
      <c r="E1323" s="22"/>
      <c r="F1323" s="22"/>
      <c r="G1323" s="22"/>
      <c r="H1323" s="22"/>
      <c r="I1323" s="22"/>
      <c r="J1323" s="22"/>
      <c r="K1323" s="22"/>
      <c r="L1323" s="22"/>
      <c r="M1323" s="22"/>
    </row>
    <row r="1324" spans="1:13" ht="15">
      <c r="A1324" s="969"/>
      <c r="B1324" s="22"/>
      <c r="C1324" s="22"/>
      <c r="D1324" s="22"/>
      <c r="E1324" s="22"/>
      <c r="F1324" s="22"/>
      <c r="G1324" s="22"/>
      <c r="H1324" s="22"/>
      <c r="I1324" s="22"/>
      <c r="J1324" s="22"/>
      <c r="K1324" s="22"/>
      <c r="L1324" s="22"/>
      <c r="M1324" s="22"/>
    </row>
    <row r="1325" spans="1:13" ht="15">
      <c r="A1325" s="969"/>
      <c r="B1325" s="22"/>
      <c r="C1325" s="22"/>
      <c r="D1325" s="22"/>
      <c r="E1325" s="22"/>
      <c r="F1325" s="22"/>
      <c r="G1325" s="22"/>
      <c r="H1325" s="22"/>
      <c r="I1325" s="22"/>
      <c r="J1325" s="22"/>
      <c r="K1325" s="22"/>
      <c r="L1325" s="22"/>
      <c r="M1325" s="22"/>
    </row>
    <row r="1326" spans="1:13" ht="15">
      <c r="A1326" s="969"/>
      <c r="B1326" s="22"/>
      <c r="C1326" s="22"/>
      <c r="D1326" s="22"/>
      <c r="E1326" s="22"/>
      <c r="F1326" s="22"/>
      <c r="G1326" s="22"/>
      <c r="H1326" s="22"/>
      <c r="I1326" s="22"/>
      <c r="J1326" s="22"/>
      <c r="K1326" s="22"/>
      <c r="L1326" s="22"/>
      <c r="M1326" s="22"/>
    </row>
    <row r="1327" spans="1:13" ht="15">
      <c r="A1327" s="969"/>
      <c r="B1327" s="22"/>
      <c r="C1327" s="22"/>
      <c r="D1327" s="22"/>
      <c r="E1327" s="22"/>
      <c r="F1327" s="22"/>
      <c r="G1327" s="22"/>
      <c r="H1327" s="22"/>
      <c r="I1327" s="22"/>
      <c r="J1327" s="22"/>
      <c r="K1327" s="22"/>
      <c r="L1327" s="22"/>
      <c r="M1327" s="22"/>
    </row>
    <row r="1328" spans="1:13" ht="15">
      <c r="A1328" s="969"/>
      <c r="B1328" s="22"/>
      <c r="C1328" s="22"/>
      <c r="D1328" s="22"/>
      <c r="E1328" s="22"/>
      <c r="F1328" s="22"/>
      <c r="G1328" s="22"/>
      <c r="H1328" s="22"/>
      <c r="I1328" s="22"/>
      <c r="J1328" s="22"/>
      <c r="K1328" s="22"/>
      <c r="L1328" s="22"/>
      <c r="M1328" s="22"/>
    </row>
    <row r="1329" spans="1:13" ht="15">
      <c r="A1329" s="969"/>
      <c r="B1329" s="22"/>
      <c r="C1329" s="22"/>
      <c r="D1329" s="22"/>
      <c r="E1329" s="22"/>
      <c r="F1329" s="22"/>
      <c r="G1329" s="22"/>
      <c r="H1329" s="22"/>
      <c r="I1329" s="22"/>
      <c r="J1329" s="22"/>
      <c r="K1329" s="22"/>
      <c r="L1329" s="22"/>
      <c r="M1329" s="22"/>
    </row>
    <row r="1330" spans="1:13" ht="15">
      <c r="A1330" s="969"/>
      <c r="B1330" s="22"/>
      <c r="C1330" s="22"/>
      <c r="D1330" s="22"/>
      <c r="E1330" s="22"/>
      <c r="F1330" s="22"/>
      <c r="G1330" s="22"/>
      <c r="H1330" s="22"/>
      <c r="I1330" s="22"/>
      <c r="J1330" s="22"/>
      <c r="K1330" s="22"/>
      <c r="L1330" s="22"/>
      <c r="M1330" s="22"/>
    </row>
    <row r="1331" spans="1:13" ht="15">
      <c r="A1331" s="969"/>
      <c r="B1331" s="22"/>
      <c r="C1331" s="22"/>
      <c r="D1331" s="22"/>
      <c r="E1331" s="22"/>
      <c r="F1331" s="22"/>
      <c r="G1331" s="22"/>
      <c r="H1331" s="22"/>
      <c r="I1331" s="22"/>
      <c r="J1331" s="22"/>
      <c r="K1331" s="22"/>
      <c r="L1331" s="22"/>
      <c r="M1331" s="22"/>
    </row>
    <row r="1332" spans="1:13" ht="15">
      <c r="A1332" s="969"/>
      <c r="B1332" s="22"/>
      <c r="C1332" s="22"/>
      <c r="D1332" s="22"/>
      <c r="E1332" s="22"/>
      <c r="F1332" s="22"/>
      <c r="G1332" s="22"/>
      <c r="H1332" s="22"/>
      <c r="I1332" s="22"/>
      <c r="J1332" s="22"/>
      <c r="K1332" s="22"/>
      <c r="L1332" s="22"/>
      <c r="M1332" s="22"/>
    </row>
    <row r="1333" spans="1:13" ht="15">
      <c r="A1333" s="969"/>
      <c r="B1333" s="22"/>
      <c r="C1333" s="22"/>
      <c r="D1333" s="22"/>
      <c r="E1333" s="22"/>
      <c r="F1333" s="22"/>
      <c r="G1333" s="22"/>
      <c r="H1333" s="22"/>
      <c r="I1333" s="22"/>
      <c r="J1333" s="22"/>
      <c r="K1333" s="22"/>
      <c r="L1333" s="22"/>
      <c r="M1333" s="22"/>
    </row>
    <row r="1334" spans="1:13" ht="15">
      <c r="A1334" s="969"/>
      <c r="B1334" s="22"/>
      <c r="C1334" s="22"/>
      <c r="D1334" s="22"/>
      <c r="E1334" s="22"/>
      <c r="F1334" s="22"/>
      <c r="G1334" s="22"/>
      <c r="H1334" s="22"/>
      <c r="I1334" s="22"/>
      <c r="J1334" s="22"/>
      <c r="K1334" s="22"/>
      <c r="L1334" s="22"/>
      <c r="M1334" s="22"/>
    </row>
    <row r="1335" spans="1:13" ht="15">
      <c r="A1335" s="969"/>
      <c r="B1335" s="22"/>
      <c r="C1335" s="22"/>
      <c r="D1335" s="22"/>
      <c r="E1335" s="22"/>
      <c r="F1335" s="22"/>
      <c r="G1335" s="22"/>
      <c r="H1335" s="22"/>
      <c r="I1335" s="22"/>
      <c r="J1335" s="22"/>
      <c r="K1335" s="22"/>
      <c r="L1335" s="22"/>
      <c r="M1335" s="22"/>
    </row>
    <row r="1336" spans="1:13" ht="15">
      <c r="A1336" s="969"/>
      <c r="B1336" s="22"/>
      <c r="C1336" s="22"/>
      <c r="D1336" s="22"/>
      <c r="E1336" s="22"/>
      <c r="F1336" s="22"/>
      <c r="G1336" s="22"/>
      <c r="H1336" s="22"/>
      <c r="I1336" s="22"/>
      <c r="J1336" s="22"/>
      <c r="K1336" s="22"/>
      <c r="L1336" s="22"/>
      <c r="M1336" s="22"/>
    </row>
    <row r="1337" spans="1:13" ht="15">
      <c r="A1337" s="969"/>
      <c r="B1337" s="22"/>
      <c r="C1337" s="22"/>
      <c r="D1337" s="22"/>
      <c r="E1337" s="22"/>
      <c r="F1337" s="22"/>
      <c r="G1337" s="22"/>
      <c r="H1337" s="22"/>
      <c r="I1337" s="22"/>
      <c r="J1337" s="22"/>
      <c r="K1337" s="22"/>
      <c r="L1337" s="22"/>
      <c r="M1337" s="22"/>
    </row>
    <row r="1338" spans="1:13" ht="15">
      <c r="A1338" s="969"/>
      <c r="B1338" s="22"/>
      <c r="C1338" s="22"/>
      <c r="D1338" s="22"/>
      <c r="E1338" s="22"/>
      <c r="F1338" s="22"/>
      <c r="G1338" s="22"/>
      <c r="H1338" s="22"/>
      <c r="I1338" s="22"/>
      <c r="J1338" s="22"/>
      <c r="K1338" s="22"/>
      <c r="L1338" s="22"/>
      <c r="M1338" s="22"/>
    </row>
    <row r="1339" spans="1:13" ht="15">
      <c r="A1339" s="969"/>
      <c r="B1339" s="22"/>
      <c r="C1339" s="22"/>
      <c r="D1339" s="22"/>
      <c r="E1339" s="22"/>
      <c r="F1339" s="22"/>
      <c r="G1339" s="22"/>
      <c r="H1339" s="22"/>
      <c r="I1339" s="22"/>
      <c r="J1339" s="22"/>
      <c r="K1339" s="22"/>
      <c r="L1339" s="22"/>
      <c r="M1339" s="22"/>
    </row>
    <row r="1340" spans="1:13" ht="15">
      <c r="A1340" s="969"/>
      <c r="B1340" s="22"/>
      <c r="C1340" s="22"/>
      <c r="D1340" s="22"/>
      <c r="E1340" s="22"/>
      <c r="F1340" s="22"/>
      <c r="G1340" s="22"/>
      <c r="H1340" s="22"/>
      <c r="I1340" s="22"/>
      <c r="J1340" s="22"/>
      <c r="K1340" s="22"/>
      <c r="L1340" s="22"/>
      <c r="M1340" s="22"/>
    </row>
    <row r="1341" spans="1:13" ht="15">
      <c r="A1341" s="969"/>
      <c r="B1341" s="22"/>
      <c r="C1341" s="22"/>
      <c r="D1341" s="22"/>
      <c r="E1341" s="22"/>
      <c r="F1341" s="22"/>
      <c r="G1341" s="22"/>
      <c r="H1341" s="22"/>
      <c r="I1341" s="22"/>
      <c r="J1341" s="22"/>
      <c r="K1341" s="22"/>
      <c r="L1341" s="22"/>
      <c r="M1341" s="22"/>
    </row>
    <row r="1342" spans="1:13" ht="15">
      <c r="A1342" s="969"/>
      <c r="B1342" s="22"/>
      <c r="C1342" s="22"/>
      <c r="D1342" s="22"/>
      <c r="E1342" s="22"/>
      <c r="F1342" s="22"/>
      <c r="G1342" s="22"/>
      <c r="H1342" s="22"/>
      <c r="I1342" s="22"/>
      <c r="J1342" s="22"/>
      <c r="K1342" s="22"/>
      <c r="L1342" s="22"/>
      <c r="M1342" s="22"/>
    </row>
    <row r="1343" spans="1:13" ht="15">
      <c r="A1343" s="969"/>
      <c r="B1343" s="22"/>
      <c r="C1343" s="22"/>
      <c r="D1343" s="22"/>
      <c r="E1343" s="22"/>
      <c r="F1343" s="22"/>
      <c r="G1343" s="22"/>
      <c r="H1343" s="22"/>
      <c r="I1343" s="22"/>
      <c r="J1343" s="22"/>
      <c r="K1343" s="22"/>
      <c r="L1343" s="22"/>
      <c r="M1343" s="22"/>
    </row>
    <row r="1344" spans="1:13" ht="15">
      <c r="A1344" s="969"/>
      <c r="B1344" s="22"/>
      <c r="C1344" s="22"/>
      <c r="D1344" s="22"/>
      <c r="E1344" s="22"/>
      <c r="F1344" s="22"/>
      <c r="G1344" s="22"/>
      <c r="H1344" s="22"/>
      <c r="I1344" s="22"/>
      <c r="J1344" s="22"/>
      <c r="K1344" s="22"/>
      <c r="L1344" s="22"/>
      <c r="M1344" s="22"/>
    </row>
    <row r="1345" spans="1:13" ht="15">
      <c r="A1345" s="969"/>
      <c r="B1345" s="22"/>
      <c r="C1345" s="22"/>
      <c r="D1345" s="22"/>
      <c r="E1345" s="22"/>
      <c r="F1345" s="22"/>
      <c r="G1345" s="22"/>
      <c r="H1345" s="22"/>
      <c r="I1345" s="22"/>
      <c r="J1345" s="22"/>
      <c r="K1345" s="22"/>
      <c r="L1345" s="22"/>
      <c r="M1345" s="22"/>
    </row>
    <row r="1346" spans="1:13" ht="15">
      <c r="A1346" s="969"/>
      <c r="B1346" s="22"/>
      <c r="C1346" s="22"/>
      <c r="D1346" s="22"/>
      <c r="E1346" s="22"/>
      <c r="F1346" s="22"/>
      <c r="G1346" s="22"/>
      <c r="H1346" s="22"/>
      <c r="I1346" s="22"/>
      <c r="J1346" s="22"/>
      <c r="K1346" s="22"/>
      <c r="L1346" s="22"/>
      <c r="M1346" s="22"/>
    </row>
    <row r="1347" spans="1:13" ht="15">
      <c r="A1347" s="969"/>
      <c r="B1347" s="22"/>
      <c r="C1347" s="22"/>
      <c r="D1347" s="22"/>
      <c r="E1347" s="22"/>
      <c r="F1347" s="22"/>
      <c r="G1347" s="22"/>
      <c r="H1347" s="22"/>
      <c r="I1347" s="22"/>
      <c r="J1347" s="22"/>
      <c r="K1347" s="22"/>
      <c r="L1347" s="22"/>
      <c r="M1347" s="22"/>
    </row>
    <row r="1348" spans="1:13" ht="15">
      <c r="A1348" s="969"/>
      <c r="B1348" s="22"/>
      <c r="C1348" s="22"/>
      <c r="D1348" s="22"/>
      <c r="E1348" s="22"/>
      <c r="F1348" s="22"/>
      <c r="G1348" s="22"/>
      <c r="H1348" s="22"/>
      <c r="I1348" s="22"/>
      <c r="J1348" s="22"/>
      <c r="K1348" s="22"/>
      <c r="L1348" s="22"/>
      <c r="M1348" s="22"/>
    </row>
    <row r="1349" spans="1:13" ht="15">
      <c r="A1349" s="969"/>
      <c r="B1349" s="22"/>
      <c r="C1349" s="22"/>
      <c r="D1349" s="22"/>
      <c r="E1349" s="22"/>
      <c r="F1349" s="22"/>
      <c r="G1349" s="22"/>
      <c r="H1349" s="22"/>
      <c r="I1349" s="22"/>
      <c r="J1349" s="22"/>
      <c r="K1349" s="22"/>
      <c r="L1349" s="22"/>
      <c r="M1349" s="22"/>
    </row>
    <row r="1350" spans="1:13" ht="15">
      <c r="A1350" s="969"/>
      <c r="B1350" s="22"/>
      <c r="C1350" s="22"/>
      <c r="D1350" s="22"/>
      <c r="E1350" s="22"/>
      <c r="F1350" s="22"/>
      <c r="G1350" s="22"/>
      <c r="H1350" s="22"/>
      <c r="I1350" s="22"/>
      <c r="J1350" s="22"/>
      <c r="K1350" s="22"/>
      <c r="L1350" s="22"/>
      <c r="M1350" s="22"/>
    </row>
    <row r="1351" spans="1:13" ht="15">
      <c r="A1351" s="969"/>
      <c r="B1351" s="22"/>
      <c r="C1351" s="22"/>
      <c r="D1351" s="22"/>
      <c r="E1351" s="22"/>
      <c r="F1351" s="22"/>
      <c r="G1351" s="22"/>
      <c r="H1351" s="22"/>
      <c r="I1351" s="22"/>
      <c r="J1351" s="22"/>
      <c r="K1351" s="22"/>
      <c r="L1351" s="22"/>
      <c r="M1351" s="22"/>
    </row>
    <row r="1352" spans="1:13" ht="15">
      <c r="A1352" s="969"/>
      <c r="B1352" s="22"/>
      <c r="C1352" s="22"/>
      <c r="D1352" s="22"/>
      <c r="E1352" s="22"/>
      <c r="F1352" s="22"/>
      <c r="G1352" s="22"/>
      <c r="H1352" s="22"/>
      <c r="I1352" s="22"/>
      <c r="J1352" s="22"/>
      <c r="K1352" s="22"/>
      <c r="L1352" s="22"/>
      <c r="M1352" s="22"/>
    </row>
    <row r="1353" spans="1:13" ht="15">
      <c r="A1353" s="969"/>
      <c r="B1353" s="22"/>
      <c r="C1353" s="22"/>
      <c r="D1353" s="22"/>
      <c r="E1353" s="22"/>
      <c r="F1353" s="22"/>
      <c r="G1353" s="22"/>
      <c r="H1353" s="22"/>
      <c r="I1353" s="22"/>
      <c r="J1353" s="22"/>
      <c r="K1353" s="22"/>
      <c r="L1353" s="22"/>
      <c r="M1353" s="22"/>
    </row>
    <row r="1354" spans="1:13" ht="15">
      <c r="A1354" s="969"/>
      <c r="B1354" s="22"/>
      <c r="C1354" s="22"/>
      <c r="D1354" s="22"/>
      <c r="E1354" s="22"/>
      <c r="F1354" s="22"/>
      <c r="G1354" s="22"/>
      <c r="H1354" s="22"/>
      <c r="I1354" s="22"/>
      <c r="J1354" s="22"/>
      <c r="K1354" s="22"/>
      <c r="L1354" s="22"/>
      <c r="M1354" s="22"/>
    </row>
    <row r="1355" spans="1:13" ht="15">
      <c r="A1355" s="969"/>
      <c r="B1355" s="22"/>
      <c r="C1355" s="22"/>
      <c r="D1355" s="22"/>
      <c r="E1355" s="22"/>
      <c r="F1355" s="22"/>
      <c r="G1355" s="22"/>
      <c r="H1355" s="22"/>
      <c r="I1355" s="22"/>
      <c r="J1355" s="22"/>
      <c r="K1355" s="22"/>
      <c r="L1355" s="22"/>
      <c r="M1355" s="22"/>
    </row>
    <row r="1356" spans="1:13" ht="15">
      <c r="A1356" s="969"/>
      <c r="B1356" s="22"/>
      <c r="C1356" s="22"/>
      <c r="D1356" s="22"/>
      <c r="E1356" s="22"/>
      <c r="F1356" s="22"/>
      <c r="G1356" s="22"/>
      <c r="H1356" s="22"/>
      <c r="I1356" s="22"/>
      <c r="J1356" s="22"/>
      <c r="K1356" s="22"/>
      <c r="L1356" s="22"/>
      <c r="M1356" s="22"/>
    </row>
    <row r="1357" spans="1:13" ht="15">
      <c r="A1357" s="969"/>
      <c r="B1357" s="22"/>
      <c r="C1357" s="22"/>
      <c r="D1357" s="22"/>
      <c r="E1357" s="22"/>
      <c r="F1357" s="22"/>
      <c r="G1357" s="22"/>
      <c r="H1357" s="22"/>
      <c r="I1357" s="22"/>
      <c r="J1357" s="22"/>
      <c r="K1357" s="22"/>
      <c r="L1357" s="22"/>
      <c r="M1357" s="22"/>
    </row>
    <row r="1358" spans="1:13" ht="15">
      <c r="A1358" s="969"/>
      <c r="B1358" s="22"/>
      <c r="C1358" s="22"/>
      <c r="D1358" s="22"/>
      <c r="E1358" s="22"/>
      <c r="F1358" s="22"/>
      <c r="G1358" s="22"/>
      <c r="H1358" s="22"/>
      <c r="I1358" s="22"/>
      <c r="J1358" s="22"/>
      <c r="K1358" s="22"/>
      <c r="L1358" s="22"/>
      <c r="M1358" s="22"/>
    </row>
    <row r="1359" spans="1:13" ht="15">
      <c r="A1359" s="969"/>
      <c r="B1359" s="22"/>
      <c r="C1359" s="22"/>
      <c r="D1359" s="22"/>
      <c r="E1359" s="22"/>
      <c r="F1359" s="22"/>
      <c r="G1359" s="22"/>
      <c r="H1359" s="22"/>
      <c r="I1359" s="22"/>
      <c r="J1359" s="22"/>
      <c r="K1359" s="22"/>
      <c r="L1359" s="22"/>
      <c r="M1359" s="22"/>
    </row>
    <row r="1360" spans="1:13" ht="15">
      <c r="A1360" s="969"/>
      <c r="B1360" s="22"/>
      <c r="C1360" s="22"/>
      <c r="D1360" s="22"/>
      <c r="E1360" s="22"/>
      <c r="F1360" s="22"/>
      <c r="G1360" s="22"/>
      <c r="H1360" s="22"/>
      <c r="I1360" s="22"/>
      <c r="J1360" s="22"/>
      <c r="K1360" s="22"/>
      <c r="L1360" s="22"/>
      <c r="M1360" s="22"/>
    </row>
    <row r="1361" spans="1:13" ht="15">
      <c r="A1361" s="969"/>
      <c r="B1361" s="22"/>
      <c r="C1361" s="22"/>
      <c r="D1361" s="22"/>
      <c r="E1361" s="22"/>
      <c r="F1361" s="22"/>
      <c r="G1361" s="22"/>
      <c r="H1361" s="22"/>
      <c r="I1361" s="22"/>
      <c r="J1361" s="22"/>
      <c r="K1361" s="22"/>
      <c r="L1361" s="22"/>
      <c r="M1361" s="22"/>
    </row>
    <row r="1362" spans="1:13" ht="15">
      <c r="A1362" s="969"/>
      <c r="B1362" s="22"/>
      <c r="C1362" s="22"/>
      <c r="D1362" s="22"/>
      <c r="E1362" s="22"/>
      <c r="F1362" s="22"/>
      <c r="G1362" s="22"/>
      <c r="H1362" s="22"/>
      <c r="I1362" s="22"/>
      <c r="J1362" s="22"/>
      <c r="K1362" s="22"/>
      <c r="L1362" s="22"/>
      <c r="M1362" s="22"/>
    </row>
    <row r="1363" spans="1:13" ht="15">
      <c r="A1363" s="969"/>
      <c r="B1363" s="22"/>
      <c r="C1363" s="22"/>
      <c r="D1363" s="22"/>
      <c r="E1363" s="22"/>
      <c r="F1363" s="22"/>
      <c r="G1363" s="22"/>
      <c r="H1363" s="22"/>
      <c r="I1363" s="22"/>
      <c r="J1363" s="22"/>
      <c r="K1363" s="22"/>
      <c r="L1363" s="22"/>
      <c r="M1363" s="22"/>
    </row>
    <row r="1364" spans="1:13" ht="15">
      <c r="A1364" s="969"/>
      <c r="B1364" s="22"/>
      <c r="C1364" s="22"/>
      <c r="D1364" s="22"/>
      <c r="E1364" s="22"/>
      <c r="F1364" s="22"/>
      <c r="G1364" s="22"/>
      <c r="H1364" s="22"/>
      <c r="I1364" s="22"/>
      <c r="J1364" s="22"/>
      <c r="K1364" s="22"/>
      <c r="L1364" s="22"/>
      <c r="M1364" s="22"/>
    </row>
    <row r="1365" spans="1:13" ht="15">
      <c r="A1365" s="969"/>
      <c r="B1365" s="22"/>
      <c r="C1365" s="22"/>
      <c r="D1365" s="22"/>
      <c r="E1365" s="22"/>
      <c r="F1365" s="22"/>
      <c r="G1365" s="22"/>
      <c r="H1365" s="22"/>
      <c r="I1365" s="22"/>
      <c r="J1365" s="22"/>
      <c r="K1365" s="22"/>
      <c r="L1365" s="22"/>
      <c r="M1365" s="22"/>
    </row>
    <row r="1366" spans="1:13" ht="15">
      <c r="A1366" s="969"/>
      <c r="B1366" s="22"/>
      <c r="C1366" s="22"/>
      <c r="D1366" s="22"/>
      <c r="E1366" s="22"/>
      <c r="F1366" s="22"/>
      <c r="G1366" s="22"/>
      <c r="H1366" s="22"/>
      <c r="I1366" s="22"/>
      <c r="J1366" s="22"/>
      <c r="K1366" s="22"/>
      <c r="L1366" s="22"/>
      <c r="M1366" s="22"/>
    </row>
    <row r="1367" spans="1:13" ht="15">
      <c r="A1367" s="969"/>
      <c r="B1367" s="22"/>
      <c r="C1367" s="22"/>
      <c r="D1367" s="22"/>
      <c r="E1367" s="22"/>
      <c r="F1367" s="22"/>
      <c r="G1367" s="22"/>
      <c r="H1367" s="22"/>
      <c r="I1367" s="22"/>
      <c r="J1367" s="22"/>
      <c r="K1367" s="22"/>
      <c r="L1367" s="22"/>
      <c r="M1367" s="22"/>
    </row>
    <row r="1368" spans="1:13" ht="15">
      <c r="A1368" s="969"/>
      <c r="B1368" s="22"/>
      <c r="C1368" s="22"/>
      <c r="D1368" s="22"/>
      <c r="E1368" s="22"/>
      <c r="F1368" s="22"/>
      <c r="G1368" s="22"/>
      <c r="H1368" s="22"/>
      <c r="I1368" s="22"/>
      <c r="J1368" s="22"/>
      <c r="K1368" s="22"/>
      <c r="L1368" s="22"/>
      <c r="M1368" s="22"/>
    </row>
    <row r="1369" spans="1:13" ht="15">
      <c r="A1369" s="969"/>
      <c r="B1369" s="22"/>
      <c r="C1369" s="22"/>
      <c r="D1369" s="22"/>
      <c r="E1369" s="22"/>
      <c r="F1369" s="22"/>
      <c r="G1369" s="22"/>
      <c r="H1369" s="22"/>
      <c r="I1369" s="22"/>
      <c r="J1369" s="22"/>
      <c r="K1369" s="22"/>
      <c r="L1369" s="22"/>
      <c r="M1369" s="22"/>
    </row>
    <row r="1370" spans="1:13" ht="15">
      <c r="A1370" s="969"/>
      <c r="B1370" s="22"/>
      <c r="C1370" s="22"/>
      <c r="D1370" s="22"/>
      <c r="E1370" s="22"/>
      <c r="F1370" s="22"/>
      <c r="G1370" s="22"/>
      <c r="H1370" s="22"/>
      <c r="I1370" s="22"/>
      <c r="J1370" s="22"/>
      <c r="K1370" s="22"/>
      <c r="L1370" s="22"/>
      <c r="M1370" s="22"/>
    </row>
    <row r="1371" spans="1:13" ht="15">
      <c r="A1371" s="969"/>
      <c r="B1371" s="22"/>
      <c r="C1371" s="22"/>
      <c r="D1371" s="22"/>
      <c r="E1371" s="22"/>
      <c r="F1371" s="22"/>
      <c r="G1371" s="22"/>
      <c r="H1371" s="22"/>
      <c r="I1371" s="22"/>
      <c r="J1371" s="22"/>
      <c r="K1371" s="22"/>
      <c r="L1371" s="22"/>
      <c r="M1371" s="22"/>
    </row>
    <row r="1372" spans="1:13" ht="15">
      <c r="A1372" s="969"/>
      <c r="B1372" s="22"/>
      <c r="C1372" s="22"/>
      <c r="D1372" s="22"/>
      <c r="E1372" s="22"/>
      <c r="F1372" s="22"/>
      <c r="G1372" s="22"/>
      <c r="H1372" s="22"/>
      <c r="I1372" s="22"/>
      <c r="J1372" s="22"/>
      <c r="K1372" s="22"/>
      <c r="L1372" s="22"/>
      <c r="M1372" s="22"/>
    </row>
    <row r="1373" spans="1:13" ht="15">
      <c r="A1373" s="969"/>
      <c r="B1373" s="22"/>
      <c r="C1373" s="22"/>
      <c r="D1373" s="22"/>
      <c r="E1373" s="22"/>
      <c r="F1373" s="22"/>
      <c r="G1373" s="22"/>
      <c r="H1373" s="22"/>
      <c r="I1373" s="22"/>
      <c r="J1373" s="22"/>
      <c r="K1373" s="22"/>
      <c r="L1373" s="22"/>
      <c r="M1373" s="22"/>
    </row>
    <row r="1374" spans="1:13" ht="15">
      <c r="A1374" s="969"/>
      <c r="B1374" s="22"/>
      <c r="C1374" s="22"/>
      <c r="D1374" s="22"/>
      <c r="E1374" s="22"/>
      <c r="F1374" s="22"/>
      <c r="G1374" s="22"/>
      <c r="H1374" s="22"/>
      <c r="I1374" s="22"/>
      <c r="J1374" s="22"/>
      <c r="K1374" s="22"/>
      <c r="L1374" s="22"/>
      <c r="M1374" s="22"/>
    </row>
    <row r="1375" spans="1:13" ht="15">
      <c r="A1375" s="969"/>
      <c r="B1375" s="22"/>
      <c r="C1375" s="22"/>
      <c r="D1375" s="22"/>
      <c r="E1375" s="22"/>
      <c r="F1375" s="22"/>
      <c r="G1375" s="22"/>
      <c r="H1375" s="22"/>
      <c r="I1375" s="22"/>
      <c r="J1375" s="22"/>
      <c r="K1375" s="22"/>
      <c r="L1375" s="22"/>
      <c r="M1375" s="22"/>
    </row>
    <row r="1376" spans="1:13" ht="15">
      <c r="A1376" s="969"/>
      <c r="B1376" s="22"/>
      <c r="C1376" s="22"/>
      <c r="D1376" s="22"/>
      <c r="E1376" s="22"/>
      <c r="F1376" s="22"/>
      <c r="G1376" s="22"/>
      <c r="H1376" s="22"/>
      <c r="I1376" s="22"/>
      <c r="J1376" s="22"/>
      <c r="K1376" s="22"/>
      <c r="L1376" s="22"/>
      <c r="M1376" s="22"/>
    </row>
    <row r="1377" spans="1:13" ht="15">
      <c r="A1377" s="969"/>
      <c r="B1377" s="22"/>
      <c r="C1377" s="22"/>
      <c r="D1377" s="22"/>
      <c r="E1377" s="22"/>
      <c r="F1377" s="22"/>
      <c r="G1377" s="22"/>
      <c r="H1377" s="22"/>
      <c r="I1377" s="22"/>
      <c r="J1377" s="22"/>
      <c r="K1377" s="22"/>
      <c r="L1377" s="22"/>
      <c r="M1377" s="22"/>
    </row>
    <row r="1378" spans="1:13" ht="15">
      <c r="A1378" s="969"/>
      <c r="B1378" s="22"/>
      <c r="C1378" s="22"/>
      <c r="D1378" s="22"/>
      <c r="E1378" s="22"/>
      <c r="F1378" s="22"/>
      <c r="G1378" s="22"/>
      <c r="H1378" s="22"/>
      <c r="I1378" s="22"/>
      <c r="J1378" s="22"/>
      <c r="K1378" s="22"/>
      <c r="L1378" s="22"/>
      <c r="M1378" s="22"/>
    </row>
    <row r="1379" spans="1:13" ht="15">
      <c r="A1379" s="969"/>
      <c r="B1379" s="22"/>
      <c r="C1379" s="22"/>
      <c r="D1379" s="22"/>
      <c r="E1379" s="22"/>
      <c r="F1379" s="22"/>
      <c r="G1379" s="22"/>
      <c r="H1379" s="22"/>
      <c r="I1379" s="22"/>
      <c r="J1379" s="22"/>
      <c r="K1379" s="22"/>
      <c r="L1379" s="22"/>
      <c r="M1379" s="22"/>
    </row>
    <row r="1380" spans="1:13" ht="15">
      <c r="A1380" s="969"/>
      <c r="B1380" s="22"/>
      <c r="C1380" s="22"/>
      <c r="D1380" s="22"/>
      <c r="E1380" s="22"/>
      <c r="F1380" s="22"/>
      <c r="G1380" s="22"/>
      <c r="H1380" s="22"/>
      <c r="I1380" s="22"/>
      <c r="J1380" s="22"/>
      <c r="K1380" s="22"/>
      <c r="L1380" s="22"/>
      <c r="M1380" s="22"/>
    </row>
    <row r="1381" spans="1:13" ht="15">
      <c r="A1381" s="969"/>
      <c r="B1381" s="22"/>
      <c r="C1381" s="22"/>
      <c r="D1381" s="22"/>
      <c r="E1381" s="22"/>
      <c r="F1381" s="22"/>
      <c r="G1381" s="22"/>
      <c r="H1381" s="22"/>
      <c r="I1381" s="22"/>
      <c r="J1381" s="22"/>
      <c r="K1381" s="22"/>
      <c r="L1381" s="22"/>
      <c r="M1381" s="22"/>
    </row>
    <row r="1382" spans="1:13" ht="15">
      <c r="A1382" s="969"/>
      <c r="B1382" s="22"/>
      <c r="C1382" s="22"/>
      <c r="D1382" s="22"/>
      <c r="E1382" s="22"/>
      <c r="F1382" s="22"/>
      <c r="G1382" s="22"/>
      <c r="H1382" s="22"/>
      <c r="I1382" s="22"/>
      <c r="J1382" s="22"/>
      <c r="K1382" s="22"/>
      <c r="L1382" s="22"/>
      <c r="M1382" s="22"/>
    </row>
    <row r="1383" spans="1:13" ht="15">
      <c r="A1383" s="969"/>
      <c r="B1383" s="22"/>
      <c r="C1383" s="22"/>
      <c r="D1383" s="22"/>
      <c r="E1383" s="22"/>
      <c r="F1383" s="22"/>
      <c r="G1383" s="22"/>
      <c r="H1383" s="22"/>
      <c r="I1383" s="22"/>
      <c r="J1383" s="22"/>
      <c r="K1383" s="22"/>
      <c r="L1383" s="22"/>
      <c r="M1383" s="22"/>
    </row>
    <row r="1384" spans="1:13" ht="15">
      <c r="A1384" s="969"/>
      <c r="B1384" s="22"/>
      <c r="C1384" s="22"/>
      <c r="D1384" s="22"/>
      <c r="E1384" s="22"/>
      <c r="F1384" s="22"/>
      <c r="G1384" s="22"/>
      <c r="H1384" s="22"/>
      <c r="I1384" s="22"/>
      <c r="J1384" s="22"/>
      <c r="K1384" s="22"/>
      <c r="L1384" s="22"/>
      <c r="M1384" s="22"/>
    </row>
    <row r="1385" spans="1:13" ht="15">
      <c r="A1385" s="969"/>
      <c r="B1385" s="22"/>
      <c r="C1385" s="22"/>
      <c r="D1385" s="22"/>
      <c r="E1385" s="22"/>
      <c r="F1385" s="22"/>
      <c r="G1385" s="22"/>
      <c r="H1385" s="22"/>
      <c r="I1385" s="22"/>
      <c r="J1385" s="22"/>
      <c r="K1385" s="22"/>
      <c r="L1385" s="22"/>
      <c r="M1385" s="22"/>
    </row>
    <row r="1386" spans="1:13" ht="15">
      <c r="A1386" s="969"/>
      <c r="B1386" s="22"/>
      <c r="C1386" s="22"/>
      <c r="D1386" s="22"/>
      <c r="E1386" s="22"/>
      <c r="F1386" s="22"/>
      <c r="G1386" s="22"/>
      <c r="H1386" s="22"/>
      <c r="I1386" s="22"/>
      <c r="J1386" s="22"/>
      <c r="K1386" s="22"/>
      <c r="L1386" s="22"/>
      <c r="M1386" s="22"/>
    </row>
    <row r="1387" spans="1:13" ht="15">
      <c r="A1387" s="969"/>
      <c r="B1387" s="22"/>
      <c r="C1387" s="22"/>
      <c r="D1387" s="22"/>
      <c r="E1387" s="22"/>
      <c r="F1387" s="22"/>
      <c r="G1387" s="22"/>
      <c r="H1387" s="22"/>
      <c r="I1387" s="22"/>
      <c r="J1387" s="22"/>
      <c r="K1387" s="22"/>
      <c r="L1387" s="22"/>
      <c r="M1387" s="22"/>
    </row>
    <row r="1388" spans="1:13" ht="15">
      <c r="A1388" s="969"/>
      <c r="B1388" s="22"/>
      <c r="C1388" s="22"/>
      <c r="D1388" s="22"/>
      <c r="E1388" s="22"/>
      <c r="F1388" s="22"/>
      <c r="G1388" s="22"/>
      <c r="H1388" s="22"/>
      <c r="I1388" s="22"/>
      <c r="J1388" s="22"/>
      <c r="K1388" s="22"/>
      <c r="L1388" s="22"/>
      <c r="M1388" s="22"/>
    </row>
    <row r="1389" spans="1:13" ht="15">
      <c r="A1389" s="969"/>
      <c r="B1389" s="22"/>
      <c r="C1389" s="22"/>
      <c r="D1389" s="22"/>
      <c r="E1389" s="22"/>
      <c r="F1389" s="22"/>
      <c r="G1389" s="22"/>
      <c r="H1389" s="22"/>
      <c r="I1389" s="22"/>
      <c r="J1389" s="22"/>
      <c r="K1389" s="22"/>
      <c r="L1389" s="22"/>
      <c r="M1389" s="22"/>
    </row>
    <row r="1390" spans="1:13" ht="15">
      <c r="A1390" s="969"/>
      <c r="B1390" s="22"/>
      <c r="C1390" s="22"/>
      <c r="D1390" s="22"/>
      <c r="E1390" s="22"/>
      <c r="F1390" s="22"/>
      <c r="G1390" s="22"/>
      <c r="H1390" s="22"/>
      <c r="I1390" s="22"/>
      <c r="J1390" s="22"/>
      <c r="K1390" s="22"/>
      <c r="L1390" s="22"/>
      <c r="M1390" s="22"/>
    </row>
    <row r="1391" spans="1:13" ht="15">
      <c r="A1391" s="969"/>
      <c r="B1391" s="22"/>
      <c r="C1391" s="22"/>
      <c r="D1391" s="22"/>
      <c r="E1391" s="22"/>
      <c r="F1391" s="22"/>
      <c r="G1391" s="22"/>
      <c r="H1391" s="22"/>
      <c r="I1391" s="22"/>
      <c r="J1391" s="22"/>
      <c r="K1391" s="22"/>
      <c r="L1391" s="22"/>
      <c r="M1391" s="22"/>
    </row>
    <row r="1392" spans="1:13" ht="15">
      <c r="A1392" s="969"/>
      <c r="B1392" s="22"/>
      <c r="C1392" s="22"/>
      <c r="D1392" s="22"/>
      <c r="E1392" s="22"/>
      <c r="F1392" s="22"/>
      <c r="G1392" s="22"/>
      <c r="H1392" s="22"/>
      <c r="I1392" s="22"/>
      <c r="J1392" s="22"/>
      <c r="K1392" s="22"/>
      <c r="L1392" s="22"/>
      <c r="M1392" s="22"/>
    </row>
    <row r="1393" spans="1:13" ht="15">
      <c r="A1393" s="969"/>
      <c r="B1393" s="22"/>
      <c r="C1393" s="22"/>
      <c r="D1393" s="22"/>
      <c r="E1393" s="22"/>
      <c r="F1393" s="22"/>
      <c r="G1393" s="22"/>
      <c r="H1393" s="22"/>
      <c r="I1393" s="22"/>
      <c r="J1393" s="22"/>
      <c r="K1393" s="22"/>
      <c r="L1393" s="22"/>
      <c r="M1393" s="22"/>
    </row>
    <row r="1394" spans="1:13" ht="15">
      <c r="A1394" s="969"/>
      <c r="B1394" s="22"/>
      <c r="C1394" s="22"/>
      <c r="D1394" s="22"/>
      <c r="E1394" s="22"/>
      <c r="F1394" s="22"/>
      <c r="G1394" s="22"/>
      <c r="H1394" s="22"/>
      <c r="I1394" s="22"/>
      <c r="J1394" s="22"/>
      <c r="K1394" s="22"/>
      <c r="L1394" s="22"/>
      <c r="M1394" s="22"/>
    </row>
    <row r="1395" spans="1:13" ht="15">
      <c r="A1395" s="969"/>
      <c r="B1395" s="22"/>
      <c r="C1395" s="22"/>
      <c r="D1395" s="22"/>
      <c r="E1395" s="22"/>
      <c r="F1395" s="22"/>
      <c r="G1395" s="22"/>
      <c r="H1395" s="22"/>
      <c r="I1395" s="22"/>
      <c r="J1395" s="22"/>
      <c r="K1395" s="22"/>
      <c r="L1395" s="22"/>
      <c r="M1395" s="22"/>
    </row>
    <row r="1396" spans="1:13" ht="15">
      <c r="A1396" s="969"/>
      <c r="B1396" s="22"/>
      <c r="C1396" s="22"/>
      <c r="D1396" s="22"/>
      <c r="E1396" s="22"/>
      <c r="F1396" s="22"/>
      <c r="G1396" s="22"/>
      <c r="H1396" s="22"/>
      <c r="I1396" s="22"/>
      <c r="J1396" s="22"/>
      <c r="K1396" s="22"/>
      <c r="L1396" s="22"/>
      <c r="M1396" s="22"/>
    </row>
    <row r="1397" spans="1:13" ht="15">
      <c r="A1397" s="969"/>
      <c r="B1397" s="22"/>
      <c r="C1397" s="22"/>
      <c r="D1397" s="22"/>
      <c r="E1397" s="22"/>
      <c r="F1397" s="22"/>
      <c r="G1397" s="22"/>
      <c r="H1397" s="22"/>
      <c r="I1397" s="22"/>
      <c r="J1397" s="22"/>
      <c r="K1397" s="22"/>
      <c r="L1397" s="22"/>
      <c r="M1397" s="22"/>
    </row>
    <row r="1398" spans="1:13" ht="15">
      <c r="A1398" s="969"/>
      <c r="B1398" s="22"/>
      <c r="C1398" s="22"/>
      <c r="D1398" s="22"/>
      <c r="E1398" s="22"/>
      <c r="F1398" s="22"/>
      <c r="G1398" s="22"/>
      <c r="H1398" s="22"/>
      <c r="I1398" s="22"/>
      <c r="J1398" s="22"/>
      <c r="K1398" s="22"/>
      <c r="L1398" s="22"/>
      <c r="M1398" s="22"/>
    </row>
    <row r="1399" spans="1:13" ht="15">
      <c r="A1399" s="969"/>
      <c r="B1399" s="22"/>
      <c r="C1399" s="22"/>
      <c r="D1399" s="22"/>
      <c r="E1399" s="22"/>
      <c r="F1399" s="22"/>
      <c r="G1399" s="22"/>
      <c r="H1399" s="22"/>
      <c r="I1399" s="22"/>
      <c r="J1399" s="22"/>
      <c r="K1399" s="22"/>
      <c r="L1399" s="22"/>
      <c r="M1399" s="22"/>
    </row>
    <row r="1400" spans="1:13" ht="15">
      <c r="A1400" s="969"/>
      <c r="B1400" s="22"/>
      <c r="C1400" s="22"/>
      <c r="D1400" s="22"/>
      <c r="E1400" s="22"/>
      <c r="F1400" s="22"/>
      <c r="G1400" s="22"/>
      <c r="H1400" s="22"/>
      <c r="I1400" s="22"/>
      <c r="J1400" s="22"/>
      <c r="K1400" s="22"/>
      <c r="L1400" s="22"/>
      <c r="M1400" s="22"/>
    </row>
    <row r="1401" spans="1:13" ht="15">
      <c r="A1401" s="969"/>
      <c r="B1401" s="22"/>
      <c r="C1401" s="22"/>
      <c r="D1401" s="22"/>
      <c r="E1401" s="22"/>
      <c r="F1401" s="22"/>
      <c r="G1401" s="22"/>
      <c r="H1401" s="22"/>
      <c r="I1401" s="22"/>
      <c r="J1401" s="22"/>
      <c r="K1401" s="22"/>
      <c r="L1401" s="22"/>
      <c r="M1401" s="22"/>
    </row>
    <row r="1402" spans="1:13" ht="15">
      <c r="A1402" s="969"/>
      <c r="B1402" s="22"/>
      <c r="C1402" s="22"/>
      <c r="D1402" s="22"/>
      <c r="E1402" s="22"/>
      <c r="F1402" s="22"/>
      <c r="G1402" s="22"/>
      <c r="H1402" s="22"/>
      <c r="I1402" s="22"/>
      <c r="J1402" s="22"/>
      <c r="K1402" s="22"/>
      <c r="L1402" s="22"/>
      <c r="M1402" s="22"/>
    </row>
    <row r="1403" spans="1:13" ht="15">
      <c r="A1403" s="969"/>
      <c r="B1403" s="22"/>
      <c r="C1403" s="22"/>
      <c r="D1403" s="22"/>
      <c r="E1403" s="22"/>
      <c r="F1403" s="22"/>
      <c r="G1403" s="22"/>
      <c r="H1403" s="22"/>
      <c r="I1403" s="22"/>
      <c r="J1403" s="22"/>
      <c r="K1403" s="22"/>
      <c r="L1403" s="22"/>
      <c r="M1403" s="22"/>
    </row>
    <row r="1404" spans="1:13" ht="15">
      <c r="A1404" s="969"/>
      <c r="B1404" s="22"/>
      <c r="C1404" s="22"/>
      <c r="D1404" s="22"/>
      <c r="E1404" s="22"/>
      <c r="F1404" s="22"/>
      <c r="G1404" s="22"/>
      <c r="H1404" s="22"/>
      <c r="I1404" s="22"/>
      <c r="J1404" s="22"/>
      <c r="K1404" s="22"/>
      <c r="L1404" s="22"/>
      <c r="M1404" s="22"/>
    </row>
    <row r="1405" spans="1:13" ht="15">
      <c r="A1405" s="969"/>
      <c r="B1405" s="22"/>
      <c r="C1405" s="22"/>
      <c r="D1405" s="22"/>
      <c r="E1405" s="22"/>
      <c r="F1405" s="22"/>
      <c r="G1405" s="22"/>
      <c r="H1405" s="22"/>
      <c r="I1405" s="22"/>
      <c r="J1405" s="22"/>
      <c r="K1405" s="22"/>
      <c r="L1405" s="22"/>
      <c r="M1405" s="22"/>
    </row>
    <row r="1406" spans="1:13" ht="15">
      <c r="A1406" s="969"/>
      <c r="B1406" s="22"/>
      <c r="C1406" s="22"/>
      <c r="D1406" s="22"/>
      <c r="E1406" s="22"/>
      <c r="F1406" s="22"/>
      <c r="G1406" s="22"/>
      <c r="H1406" s="22"/>
      <c r="I1406" s="22"/>
      <c r="J1406" s="22"/>
      <c r="K1406" s="22"/>
      <c r="L1406" s="22"/>
      <c r="M1406" s="22"/>
    </row>
    <row r="1407" spans="1:13" ht="15">
      <c r="A1407" s="969"/>
      <c r="B1407" s="22"/>
      <c r="C1407" s="22"/>
      <c r="D1407" s="22"/>
      <c r="E1407" s="22"/>
      <c r="F1407" s="22"/>
      <c r="G1407" s="22"/>
      <c r="H1407" s="22"/>
      <c r="I1407" s="22"/>
      <c r="J1407" s="22"/>
      <c r="K1407" s="22"/>
      <c r="L1407" s="22"/>
      <c r="M1407" s="22"/>
    </row>
    <row r="1408" spans="1:13" ht="15">
      <c r="A1408" s="969"/>
      <c r="B1408" s="22"/>
      <c r="C1408" s="22"/>
      <c r="D1408" s="22"/>
      <c r="E1408" s="22"/>
      <c r="F1408" s="22"/>
      <c r="G1408" s="22"/>
      <c r="H1408" s="22"/>
      <c r="I1408" s="22"/>
      <c r="J1408" s="22"/>
      <c r="K1408" s="22"/>
      <c r="L1408" s="22"/>
      <c r="M1408" s="22"/>
    </row>
    <row r="1409" spans="1:13" ht="15">
      <c r="A1409" s="969"/>
      <c r="B1409" s="22"/>
      <c r="C1409" s="22"/>
      <c r="D1409" s="22"/>
      <c r="E1409" s="22"/>
      <c r="F1409" s="22"/>
      <c r="G1409" s="22"/>
      <c r="H1409" s="22"/>
      <c r="I1409" s="22"/>
      <c r="J1409" s="22"/>
      <c r="K1409" s="22"/>
      <c r="L1409" s="22"/>
      <c r="M1409" s="22"/>
    </row>
    <row r="1410" spans="1:13" ht="15">
      <c r="A1410" s="969"/>
      <c r="B1410" s="22"/>
      <c r="C1410" s="22"/>
      <c r="D1410" s="22"/>
      <c r="E1410" s="22"/>
      <c r="F1410" s="22"/>
      <c r="G1410" s="22"/>
      <c r="H1410" s="22"/>
      <c r="I1410" s="22"/>
      <c r="J1410" s="22"/>
      <c r="K1410" s="22"/>
      <c r="L1410" s="22"/>
      <c r="M1410" s="22"/>
    </row>
    <row r="1411" spans="1:13" ht="15">
      <c r="A1411" s="969"/>
      <c r="B1411" s="22"/>
      <c r="C1411" s="22"/>
      <c r="D1411" s="22"/>
      <c r="E1411" s="22"/>
      <c r="F1411" s="22"/>
      <c r="G1411" s="22"/>
      <c r="H1411" s="22"/>
      <c r="I1411" s="22"/>
      <c r="J1411" s="22"/>
      <c r="K1411" s="22"/>
      <c r="L1411" s="22"/>
      <c r="M1411" s="22"/>
    </row>
    <row r="1412" spans="1:13" ht="15">
      <c r="A1412" s="969"/>
      <c r="B1412" s="22"/>
      <c r="C1412" s="22"/>
      <c r="D1412" s="22"/>
      <c r="E1412" s="22"/>
      <c r="F1412" s="22"/>
      <c r="G1412" s="22"/>
      <c r="H1412" s="22"/>
      <c r="I1412" s="22"/>
      <c r="J1412" s="22"/>
      <c r="K1412" s="22"/>
      <c r="L1412" s="22"/>
      <c r="M1412" s="22"/>
    </row>
    <row r="1413" spans="1:13" ht="15">
      <c r="A1413" s="969"/>
      <c r="B1413" s="22"/>
      <c r="C1413" s="22"/>
      <c r="D1413" s="22"/>
      <c r="E1413" s="22"/>
      <c r="F1413" s="22"/>
      <c r="G1413" s="22"/>
      <c r="H1413" s="22"/>
      <c r="I1413" s="22"/>
      <c r="J1413" s="22"/>
      <c r="K1413" s="22"/>
      <c r="L1413" s="22"/>
      <c r="M1413" s="22"/>
    </row>
    <row r="1414" spans="1:13" ht="15">
      <c r="A1414" s="969"/>
      <c r="B1414" s="22"/>
      <c r="C1414" s="22"/>
      <c r="D1414" s="22"/>
      <c r="E1414" s="22"/>
      <c r="F1414" s="22"/>
      <c r="G1414" s="22"/>
      <c r="H1414" s="22"/>
      <c r="I1414" s="22"/>
      <c r="J1414" s="22"/>
      <c r="K1414" s="22"/>
      <c r="L1414" s="22"/>
      <c r="M1414" s="22"/>
    </row>
    <row r="1415" spans="1:13" ht="15">
      <c r="A1415" s="969"/>
      <c r="B1415" s="22"/>
      <c r="C1415" s="22"/>
      <c r="D1415" s="22"/>
      <c r="E1415" s="22"/>
      <c r="F1415" s="22"/>
      <c r="G1415" s="22"/>
      <c r="H1415" s="22"/>
      <c r="I1415" s="22"/>
      <c r="J1415" s="22"/>
      <c r="K1415" s="22"/>
      <c r="L1415" s="22"/>
      <c r="M1415" s="22"/>
    </row>
    <row r="1416" spans="1:13" ht="15">
      <c r="A1416" s="969"/>
      <c r="B1416" s="22"/>
      <c r="C1416" s="22"/>
      <c r="D1416" s="22"/>
      <c r="E1416" s="22"/>
      <c r="F1416" s="22"/>
      <c r="G1416" s="22"/>
      <c r="H1416" s="22"/>
      <c r="I1416" s="22"/>
      <c r="J1416" s="22"/>
      <c r="K1416" s="22"/>
      <c r="L1416" s="22"/>
      <c r="M1416" s="22"/>
    </row>
    <row r="1417" spans="1:13" ht="15">
      <c r="A1417" s="969"/>
      <c r="B1417" s="22"/>
      <c r="C1417" s="22"/>
      <c r="D1417" s="22"/>
      <c r="E1417" s="22"/>
      <c r="F1417" s="22"/>
      <c r="G1417" s="22"/>
      <c r="H1417" s="22"/>
      <c r="I1417" s="22"/>
      <c r="J1417" s="22"/>
      <c r="K1417" s="22"/>
      <c r="L1417" s="22"/>
      <c r="M1417" s="22"/>
    </row>
    <row r="1418" spans="1:13" ht="15">
      <c r="A1418" s="969"/>
      <c r="B1418" s="22"/>
      <c r="C1418" s="22"/>
      <c r="D1418" s="22"/>
      <c r="E1418" s="22"/>
      <c r="F1418" s="22"/>
      <c r="G1418" s="22"/>
      <c r="H1418" s="22"/>
      <c r="I1418" s="22"/>
      <c r="J1418" s="22"/>
      <c r="K1418" s="22"/>
      <c r="L1418" s="22"/>
      <c r="M1418" s="22"/>
    </row>
    <row r="1419" spans="1:13" ht="15">
      <c r="A1419" s="969"/>
      <c r="B1419" s="22"/>
      <c r="C1419" s="22"/>
      <c r="D1419" s="22"/>
      <c r="E1419" s="22"/>
      <c r="F1419" s="22"/>
      <c r="G1419" s="22"/>
      <c r="H1419" s="22"/>
      <c r="I1419" s="22"/>
      <c r="J1419" s="22"/>
      <c r="K1419" s="22"/>
      <c r="L1419" s="22"/>
      <c r="M1419" s="22"/>
    </row>
    <row r="1420" spans="1:13" ht="15">
      <c r="A1420" s="969"/>
      <c r="B1420" s="22"/>
      <c r="C1420" s="22"/>
      <c r="D1420" s="22"/>
      <c r="E1420" s="22"/>
      <c r="F1420" s="22"/>
      <c r="G1420" s="22"/>
      <c r="H1420" s="22"/>
      <c r="I1420" s="22"/>
      <c r="J1420" s="22"/>
      <c r="K1420" s="22"/>
      <c r="L1420" s="22"/>
      <c r="M1420" s="22"/>
    </row>
    <row r="1421" spans="1:13" ht="15">
      <c r="A1421" s="969"/>
      <c r="B1421" s="22"/>
      <c r="C1421" s="22"/>
      <c r="D1421" s="22"/>
      <c r="E1421" s="22"/>
      <c r="F1421" s="22"/>
      <c r="G1421" s="22"/>
      <c r="H1421" s="22"/>
      <c r="I1421" s="22"/>
      <c r="J1421" s="22"/>
      <c r="K1421" s="22"/>
      <c r="L1421" s="22"/>
      <c r="M1421" s="22"/>
    </row>
    <row r="1422" spans="1:13" ht="15">
      <c r="A1422" s="969"/>
      <c r="B1422" s="22"/>
      <c r="C1422" s="22"/>
      <c r="D1422" s="22"/>
      <c r="E1422" s="22"/>
      <c r="F1422" s="22"/>
      <c r="G1422" s="22"/>
      <c r="H1422" s="22"/>
      <c r="I1422" s="22"/>
      <c r="J1422" s="22"/>
      <c r="K1422" s="22"/>
      <c r="L1422" s="22"/>
      <c r="M1422" s="22"/>
    </row>
    <row r="1423" spans="1:13" ht="15">
      <c r="A1423" s="969"/>
      <c r="B1423" s="22"/>
      <c r="C1423" s="22"/>
      <c r="D1423" s="22"/>
      <c r="E1423" s="22"/>
      <c r="F1423" s="22"/>
      <c r="G1423" s="22"/>
      <c r="H1423" s="22"/>
      <c r="I1423" s="22"/>
      <c r="J1423" s="22"/>
      <c r="K1423" s="22"/>
      <c r="L1423" s="22"/>
      <c r="M1423" s="22"/>
    </row>
    <row r="1424" spans="1:13" ht="15">
      <c r="A1424" s="969"/>
      <c r="B1424" s="22"/>
      <c r="C1424" s="22"/>
      <c r="D1424" s="22"/>
      <c r="E1424" s="22"/>
      <c r="F1424" s="22"/>
      <c r="G1424" s="22"/>
      <c r="H1424" s="22"/>
      <c r="I1424" s="22"/>
      <c r="J1424" s="22"/>
      <c r="K1424" s="22"/>
      <c r="L1424" s="22"/>
      <c r="M1424" s="22"/>
    </row>
    <row r="1425" spans="1:13" ht="15">
      <c r="A1425" s="969"/>
      <c r="B1425" s="22"/>
      <c r="C1425" s="22"/>
      <c r="D1425" s="22"/>
      <c r="E1425" s="22"/>
      <c r="F1425" s="22"/>
      <c r="G1425" s="22"/>
      <c r="H1425" s="22"/>
      <c r="I1425" s="22"/>
      <c r="J1425" s="22"/>
      <c r="K1425" s="22"/>
      <c r="L1425" s="22"/>
      <c r="M1425" s="22"/>
    </row>
    <row r="1426" spans="1:13" ht="15">
      <c r="A1426" s="969"/>
      <c r="B1426" s="22"/>
      <c r="C1426" s="22"/>
      <c r="D1426" s="22"/>
      <c r="E1426" s="22"/>
      <c r="F1426" s="22"/>
      <c r="G1426" s="22"/>
      <c r="H1426" s="22"/>
      <c r="I1426" s="22"/>
      <c r="J1426" s="22"/>
      <c r="K1426" s="22"/>
      <c r="L1426" s="22"/>
      <c r="M1426" s="22"/>
    </row>
    <row r="1427" spans="1:13" ht="15">
      <c r="A1427" s="969"/>
      <c r="B1427" s="22"/>
      <c r="C1427" s="22"/>
      <c r="D1427" s="22"/>
      <c r="E1427" s="22"/>
      <c r="F1427" s="22"/>
      <c r="G1427" s="22"/>
      <c r="H1427" s="22"/>
      <c r="I1427" s="22"/>
      <c r="J1427" s="22"/>
      <c r="K1427" s="22"/>
      <c r="L1427" s="22"/>
      <c r="M1427" s="22"/>
    </row>
    <row r="1428" spans="1:13" ht="15">
      <c r="A1428" s="969"/>
      <c r="B1428" s="22"/>
      <c r="C1428" s="22"/>
      <c r="D1428" s="22"/>
      <c r="E1428" s="22"/>
      <c r="F1428" s="22"/>
      <c r="G1428" s="22"/>
      <c r="H1428" s="22"/>
      <c r="I1428" s="22"/>
      <c r="J1428" s="22"/>
      <c r="K1428" s="22"/>
      <c r="L1428" s="22"/>
      <c r="M1428" s="22"/>
    </row>
    <row r="1429" spans="1:13" ht="15">
      <c r="A1429" s="969"/>
      <c r="B1429" s="22"/>
      <c r="C1429" s="22"/>
      <c r="D1429" s="22"/>
      <c r="E1429" s="22"/>
      <c r="F1429" s="22"/>
      <c r="G1429" s="22"/>
      <c r="H1429" s="22"/>
      <c r="I1429" s="22"/>
      <c r="J1429" s="22"/>
      <c r="K1429" s="22"/>
      <c r="L1429" s="22"/>
      <c r="M1429" s="22"/>
    </row>
    <row r="1430" spans="1:13" ht="15">
      <c r="A1430" s="969"/>
      <c r="B1430" s="22"/>
      <c r="C1430" s="22"/>
      <c r="D1430" s="22"/>
      <c r="E1430" s="22"/>
      <c r="F1430" s="22"/>
      <c r="G1430" s="22"/>
      <c r="H1430" s="22"/>
      <c r="I1430" s="22"/>
      <c r="J1430" s="22"/>
      <c r="K1430" s="22"/>
      <c r="L1430" s="22"/>
      <c r="M1430" s="22"/>
    </row>
    <row r="1431" spans="1:13" ht="15">
      <c r="A1431" s="969"/>
      <c r="B1431" s="22"/>
      <c r="C1431" s="22"/>
      <c r="D1431" s="22"/>
      <c r="E1431" s="22"/>
      <c r="F1431" s="22"/>
      <c r="G1431" s="22"/>
      <c r="H1431" s="22"/>
      <c r="I1431" s="22"/>
      <c r="J1431" s="22"/>
      <c r="K1431" s="22"/>
      <c r="L1431" s="22"/>
      <c r="M1431" s="22"/>
    </row>
    <row r="1432" spans="1:13" ht="15">
      <c r="A1432" s="969"/>
      <c r="B1432" s="22"/>
      <c r="C1432" s="22"/>
      <c r="D1432" s="22"/>
      <c r="E1432" s="22"/>
      <c r="F1432" s="22"/>
      <c r="G1432" s="22"/>
      <c r="H1432" s="22"/>
      <c r="I1432" s="22"/>
      <c r="J1432" s="22"/>
      <c r="K1432" s="22"/>
      <c r="L1432" s="22"/>
      <c r="M1432" s="22"/>
    </row>
    <row r="1433" spans="1:13" ht="15">
      <c r="A1433" s="969"/>
      <c r="B1433" s="22"/>
      <c r="C1433" s="22"/>
      <c r="D1433" s="22"/>
      <c r="E1433" s="22"/>
      <c r="F1433" s="22"/>
      <c r="G1433" s="22"/>
      <c r="H1433" s="22"/>
      <c r="I1433" s="22"/>
      <c r="J1433" s="22"/>
      <c r="K1433" s="22"/>
      <c r="L1433" s="22"/>
      <c r="M1433" s="22"/>
    </row>
    <row r="1434" spans="1:13" ht="15">
      <c r="A1434" s="969"/>
      <c r="B1434" s="22"/>
      <c r="C1434" s="22"/>
      <c r="D1434" s="22"/>
      <c r="E1434" s="22"/>
      <c r="F1434" s="22"/>
      <c r="G1434" s="22"/>
      <c r="H1434" s="22"/>
      <c r="I1434" s="22"/>
      <c r="J1434" s="22"/>
      <c r="K1434" s="22"/>
      <c r="L1434" s="22"/>
      <c r="M1434" s="22"/>
    </row>
    <row r="1435" spans="1:13" ht="15">
      <c r="A1435" s="969"/>
      <c r="B1435" s="22"/>
      <c r="C1435" s="22"/>
      <c r="D1435" s="22"/>
      <c r="E1435" s="22"/>
      <c r="F1435" s="22"/>
      <c r="G1435" s="22"/>
      <c r="H1435" s="22"/>
      <c r="I1435" s="22"/>
      <c r="J1435" s="22"/>
      <c r="K1435" s="22"/>
      <c r="L1435" s="22"/>
      <c r="M1435" s="22"/>
    </row>
    <row r="1436" spans="1:13" ht="15">
      <c r="A1436" s="969"/>
      <c r="B1436" s="22"/>
      <c r="C1436" s="22"/>
      <c r="D1436" s="22"/>
      <c r="E1436" s="22"/>
      <c r="F1436" s="22"/>
      <c r="G1436" s="22"/>
      <c r="H1436" s="22"/>
      <c r="I1436" s="22"/>
      <c r="J1436" s="22"/>
      <c r="K1436" s="22"/>
      <c r="L1436" s="22"/>
      <c r="M1436" s="22"/>
    </row>
    <row r="1437" spans="1:13" ht="15">
      <c r="A1437" s="969"/>
      <c r="B1437" s="22"/>
      <c r="C1437" s="22"/>
      <c r="D1437" s="22"/>
      <c r="E1437" s="22"/>
      <c r="F1437" s="22"/>
      <c r="G1437" s="22"/>
      <c r="H1437" s="22"/>
      <c r="I1437" s="22"/>
      <c r="J1437" s="22"/>
      <c r="K1437" s="22"/>
      <c r="L1437" s="22"/>
      <c r="M1437" s="22"/>
    </row>
    <row r="1438" spans="1:13" ht="15">
      <c r="A1438" s="969"/>
      <c r="B1438" s="22"/>
      <c r="C1438" s="22"/>
      <c r="D1438" s="22"/>
      <c r="E1438" s="22"/>
      <c r="F1438" s="22"/>
      <c r="G1438" s="22"/>
      <c r="H1438" s="22"/>
      <c r="I1438" s="22"/>
      <c r="J1438" s="22"/>
      <c r="K1438" s="22"/>
      <c r="L1438" s="22"/>
      <c r="M1438" s="22"/>
    </row>
    <row r="1439" spans="1:13" ht="15">
      <c r="A1439" s="969"/>
      <c r="B1439" s="22"/>
      <c r="C1439" s="22"/>
      <c r="D1439" s="22"/>
      <c r="E1439" s="22"/>
      <c r="F1439" s="22"/>
      <c r="G1439" s="22"/>
      <c r="H1439" s="22"/>
      <c r="I1439" s="22"/>
      <c r="J1439" s="22"/>
      <c r="K1439" s="22"/>
      <c r="L1439" s="22"/>
      <c r="M1439" s="22"/>
    </row>
    <row r="1440" spans="1:13" ht="15">
      <c r="A1440" s="969"/>
      <c r="B1440" s="22"/>
      <c r="C1440" s="22"/>
      <c r="D1440" s="22"/>
      <c r="E1440" s="22"/>
      <c r="F1440" s="22"/>
      <c r="G1440" s="22"/>
      <c r="H1440" s="22"/>
      <c r="I1440" s="22"/>
      <c r="J1440" s="22"/>
      <c r="K1440" s="22"/>
      <c r="L1440" s="22"/>
      <c r="M1440" s="22"/>
    </row>
    <row r="1441" spans="1:13" ht="15">
      <c r="A1441" s="969"/>
      <c r="B1441" s="22"/>
      <c r="C1441" s="22"/>
      <c r="D1441" s="22"/>
      <c r="E1441" s="22"/>
      <c r="F1441" s="22"/>
      <c r="G1441" s="22"/>
      <c r="H1441" s="22"/>
      <c r="I1441" s="22"/>
      <c r="J1441" s="22"/>
      <c r="K1441" s="22"/>
      <c r="L1441" s="22"/>
      <c r="M1441" s="22"/>
    </row>
    <row r="1442" spans="1:13" ht="15">
      <c r="A1442" s="969"/>
      <c r="B1442" s="22"/>
      <c r="C1442" s="22"/>
      <c r="D1442" s="22"/>
      <c r="E1442" s="22"/>
      <c r="F1442" s="22"/>
      <c r="G1442" s="22"/>
      <c r="H1442" s="22"/>
      <c r="I1442" s="22"/>
      <c r="J1442" s="22"/>
      <c r="K1442" s="22"/>
      <c r="L1442" s="22"/>
      <c r="M1442" s="22"/>
    </row>
    <row r="1443" spans="1:13" ht="15">
      <c r="A1443" s="969"/>
      <c r="B1443" s="22"/>
      <c r="C1443" s="22"/>
      <c r="D1443" s="22"/>
      <c r="E1443" s="22"/>
      <c r="F1443" s="22"/>
      <c r="G1443" s="22"/>
      <c r="H1443" s="22"/>
      <c r="I1443" s="22"/>
      <c r="J1443" s="22"/>
      <c r="K1443" s="22"/>
      <c r="L1443" s="22"/>
      <c r="M1443" s="22"/>
    </row>
    <row r="1444" spans="1:13" ht="15">
      <c r="A1444" s="969"/>
      <c r="B1444" s="22"/>
      <c r="C1444" s="22"/>
      <c r="D1444" s="22"/>
      <c r="E1444" s="22"/>
      <c r="F1444" s="22"/>
      <c r="G1444" s="22"/>
      <c r="H1444" s="22"/>
      <c r="I1444" s="22"/>
      <c r="J1444" s="22"/>
      <c r="K1444" s="22"/>
      <c r="L1444" s="22"/>
      <c r="M1444" s="22"/>
    </row>
    <row r="1445" spans="1:13" ht="15">
      <c r="A1445" s="969"/>
      <c r="B1445" s="22"/>
      <c r="C1445" s="22"/>
      <c r="D1445" s="22"/>
      <c r="E1445" s="22"/>
      <c r="F1445" s="22"/>
      <c r="G1445" s="22"/>
      <c r="H1445" s="22"/>
      <c r="I1445" s="22"/>
      <c r="J1445" s="22"/>
      <c r="K1445" s="22"/>
      <c r="L1445" s="22"/>
      <c r="M1445" s="22"/>
    </row>
    <row r="1446" spans="1:13" ht="15">
      <c r="A1446" s="969"/>
      <c r="B1446" s="22"/>
      <c r="C1446" s="22"/>
      <c r="D1446" s="22"/>
      <c r="E1446" s="22"/>
      <c r="F1446" s="22"/>
      <c r="G1446" s="22"/>
      <c r="H1446" s="22"/>
      <c r="I1446" s="22"/>
      <c r="J1446" s="22"/>
      <c r="K1446" s="22"/>
      <c r="L1446" s="22"/>
      <c r="M1446" s="22"/>
    </row>
    <row r="1447" spans="1:13" ht="15">
      <c r="A1447" s="969"/>
      <c r="B1447" s="22"/>
      <c r="C1447" s="22"/>
      <c r="D1447" s="22"/>
      <c r="E1447" s="22"/>
      <c r="F1447" s="22"/>
      <c r="G1447" s="22"/>
      <c r="H1447" s="22"/>
      <c r="I1447" s="22"/>
      <c r="J1447" s="22"/>
      <c r="K1447" s="22"/>
      <c r="L1447" s="22"/>
      <c r="M1447" s="22"/>
    </row>
    <row r="1448" spans="1:13" ht="15">
      <c r="A1448" s="969"/>
      <c r="B1448" s="22"/>
      <c r="C1448" s="22"/>
      <c r="D1448" s="22"/>
      <c r="E1448" s="22"/>
      <c r="F1448" s="22"/>
      <c r="G1448" s="22"/>
      <c r="H1448" s="22"/>
      <c r="I1448" s="22"/>
      <c r="J1448" s="22"/>
      <c r="K1448" s="22"/>
      <c r="L1448" s="22"/>
      <c r="M1448" s="22"/>
    </row>
    <row r="1449" spans="1:13" ht="15">
      <c r="A1449" s="969"/>
      <c r="B1449" s="22"/>
      <c r="C1449" s="22"/>
      <c r="D1449" s="22"/>
      <c r="E1449" s="22"/>
      <c r="F1449" s="22"/>
      <c r="G1449" s="22"/>
      <c r="H1449" s="22"/>
      <c r="I1449" s="22"/>
      <c r="J1449" s="22"/>
      <c r="K1449" s="22"/>
      <c r="L1449" s="22"/>
      <c r="M1449" s="22"/>
    </row>
    <row r="1450" spans="1:13" ht="15">
      <c r="A1450" s="969"/>
      <c r="B1450" s="22"/>
      <c r="C1450" s="22"/>
      <c r="D1450" s="22"/>
      <c r="E1450" s="22"/>
      <c r="F1450" s="22"/>
      <c r="G1450" s="22"/>
      <c r="H1450" s="22"/>
      <c r="I1450" s="22"/>
      <c r="J1450" s="22"/>
      <c r="K1450" s="22"/>
      <c r="L1450" s="22"/>
      <c r="M1450" s="22"/>
    </row>
    <row r="1451" spans="1:13" ht="15">
      <c r="A1451" s="969"/>
      <c r="B1451" s="22"/>
      <c r="C1451" s="22"/>
      <c r="D1451" s="22"/>
      <c r="E1451" s="22"/>
      <c r="F1451" s="22"/>
      <c r="G1451" s="22"/>
      <c r="H1451" s="22"/>
      <c r="I1451" s="22"/>
      <c r="J1451" s="22"/>
      <c r="K1451" s="22"/>
      <c r="L1451" s="22"/>
      <c r="M1451" s="22"/>
    </row>
    <row r="1452" spans="1:13" ht="15">
      <c r="A1452" s="969"/>
      <c r="B1452" s="22"/>
      <c r="C1452" s="22"/>
      <c r="D1452" s="22"/>
      <c r="E1452" s="22"/>
      <c r="F1452" s="22"/>
      <c r="G1452" s="22"/>
      <c r="H1452" s="22"/>
      <c r="I1452" s="22"/>
      <c r="J1452" s="22"/>
      <c r="K1452" s="22"/>
      <c r="L1452" s="22"/>
      <c r="M1452" s="22"/>
    </row>
    <row r="1453" spans="1:13" ht="15">
      <c r="A1453" s="969"/>
      <c r="B1453" s="22"/>
      <c r="C1453" s="22"/>
      <c r="D1453" s="22"/>
      <c r="E1453" s="22"/>
      <c r="F1453" s="22"/>
      <c r="G1453" s="22"/>
      <c r="H1453" s="22"/>
      <c r="I1453" s="22"/>
      <c r="J1453" s="22"/>
      <c r="K1453" s="22"/>
      <c r="L1453" s="22"/>
      <c r="M1453" s="22"/>
    </row>
    <row r="1454" spans="1:13" ht="15">
      <c r="A1454" s="969"/>
      <c r="B1454" s="22"/>
      <c r="C1454" s="22"/>
      <c r="D1454" s="22"/>
      <c r="E1454" s="22"/>
      <c r="F1454" s="22"/>
      <c r="G1454" s="22"/>
      <c r="H1454" s="22"/>
      <c r="I1454" s="22"/>
      <c r="J1454" s="22"/>
      <c r="K1454" s="22"/>
      <c r="L1454" s="22"/>
      <c r="M1454" s="22"/>
    </row>
    <row r="1455" spans="1:13" ht="15">
      <c r="A1455" s="969"/>
      <c r="B1455" s="22"/>
      <c r="C1455" s="22"/>
      <c r="D1455" s="22"/>
      <c r="E1455" s="22"/>
      <c r="F1455" s="22"/>
      <c r="G1455" s="22"/>
      <c r="H1455" s="22"/>
      <c r="I1455" s="22"/>
      <c r="J1455" s="22"/>
      <c r="K1455" s="22"/>
      <c r="L1455" s="22"/>
      <c r="M1455" s="22"/>
    </row>
    <row r="1456" spans="1:13" ht="15">
      <c r="A1456" s="969"/>
      <c r="B1456" s="22"/>
      <c r="C1456" s="22"/>
      <c r="D1456" s="22"/>
      <c r="E1456" s="22"/>
      <c r="F1456" s="22"/>
      <c r="G1456" s="22"/>
      <c r="H1456" s="22"/>
      <c r="I1456" s="22"/>
      <c r="J1456" s="22"/>
      <c r="K1456" s="22"/>
      <c r="L1456" s="22"/>
      <c r="M1456" s="22"/>
    </row>
    <row r="1457" spans="1:13" ht="15">
      <c r="A1457" s="969"/>
      <c r="B1457" s="22"/>
      <c r="C1457" s="22"/>
      <c r="D1457" s="22"/>
      <c r="E1457" s="22"/>
      <c r="F1457" s="22"/>
      <c r="G1457" s="22"/>
      <c r="H1457" s="22"/>
      <c r="I1457" s="22"/>
      <c r="J1457" s="22"/>
      <c r="K1457" s="22"/>
      <c r="L1457" s="22"/>
      <c r="M1457" s="22"/>
    </row>
    <row r="1458" spans="1:13" ht="15">
      <c r="A1458" s="969"/>
      <c r="B1458" s="22"/>
      <c r="C1458" s="22"/>
      <c r="D1458" s="22"/>
      <c r="E1458" s="22"/>
      <c r="F1458" s="22"/>
      <c r="G1458" s="22"/>
      <c r="H1458" s="22"/>
      <c r="I1458" s="22"/>
      <c r="J1458" s="22"/>
      <c r="K1458" s="22"/>
      <c r="L1458" s="22"/>
      <c r="M1458" s="22"/>
    </row>
    <row r="1459" spans="1:13" ht="15">
      <c r="A1459" s="969"/>
      <c r="B1459" s="22"/>
      <c r="C1459" s="22"/>
      <c r="D1459" s="22"/>
      <c r="E1459" s="22"/>
      <c r="F1459" s="22"/>
      <c r="G1459" s="22"/>
      <c r="H1459" s="22"/>
      <c r="I1459" s="22"/>
      <c r="J1459" s="22"/>
      <c r="K1459" s="22"/>
      <c r="L1459" s="22"/>
      <c r="M1459" s="22"/>
    </row>
    <row r="1460" spans="1:13" ht="15">
      <c r="A1460" s="969"/>
      <c r="B1460" s="22"/>
      <c r="C1460" s="22"/>
      <c r="D1460" s="22"/>
      <c r="E1460" s="22"/>
      <c r="F1460" s="22"/>
      <c r="G1460" s="22"/>
      <c r="H1460" s="22"/>
      <c r="I1460" s="22"/>
      <c r="J1460" s="22"/>
      <c r="K1460" s="22"/>
      <c r="L1460" s="22"/>
      <c r="M1460" s="22"/>
    </row>
    <row r="1461" spans="1:13" ht="15">
      <c r="A1461" s="969"/>
      <c r="B1461" s="22"/>
      <c r="C1461" s="22"/>
      <c r="D1461" s="22"/>
      <c r="E1461" s="22"/>
      <c r="F1461" s="22"/>
      <c r="G1461" s="22"/>
      <c r="H1461" s="22"/>
      <c r="I1461" s="22"/>
      <c r="J1461" s="22"/>
      <c r="K1461" s="22"/>
      <c r="L1461" s="22"/>
      <c r="M1461" s="22"/>
    </row>
    <row r="1462" spans="1:13" ht="15">
      <c r="A1462" s="969"/>
      <c r="B1462" s="22"/>
      <c r="C1462" s="22"/>
      <c r="D1462" s="22"/>
      <c r="E1462" s="22"/>
      <c r="F1462" s="22"/>
      <c r="G1462" s="22"/>
      <c r="H1462" s="22"/>
      <c r="I1462" s="22"/>
      <c r="J1462" s="22"/>
      <c r="K1462" s="22"/>
      <c r="L1462" s="22"/>
      <c r="M1462" s="22"/>
    </row>
    <row r="1463" spans="1:13" ht="15">
      <c r="A1463" s="969"/>
      <c r="B1463" s="22"/>
      <c r="C1463" s="22"/>
      <c r="D1463" s="22"/>
      <c r="E1463" s="22"/>
      <c r="F1463" s="22"/>
      <c r="G1463" s="22"/>
      <c r="H1463" s="22"/>
      <c r="I1463" s="22"/>
      <c r="J1463" s="22"/>
      <c r="K1463" s="22"/>
      <c r="L1463" s="22"/>
      <c r="M1463" s="22"/>
    </row>
    <row r="1464" spans="1:13" ht="15">
      <c r="A1464" s="969"/>
      <c r="B1464" s="22"/>
      <c r="C1464" s="22"/>
      <c r="D1464" s="22"/>
      <c r="E1464" s="22"/>
      <c r="F1464" s="22"/>
      <c r="G1464" s="22"/>
      <c r="H1464" s="22"/>
      <c r="I1464" s="22"/>
      <c r="J1464" s="22"/>
      <c r="K1464" s="22"/>
      <c r="L1464" s="22"/>
      <c r="M1464" s="22"/>
    </row>
    <row r="1465" spans="1:13" ht="15">
      <c r="A1465" s="969"/>
      <c r="B1465" s="22"/>
      <c r="C1465" s="22"/>
      <c r="D1465" s="22"/>
      <c r="E1465" s="22"/>
      <c r="F1465" s="22"/>
      <c r="G1465" s="22"/>
      <c r="H1465" s="22"/>
      <c r="I1465" s="22"/>
      <c r="J1465" s="22"/>
      <c r="K1465" s="22"/>
      <c r="L1465" s="22"/>
      <c r="M1465" s="22"/>
    </row>
    <row r="1466" spans="1:13" ht="15">
      <c r="A1466" s="969"/>
      <c r="B1466" s="22"/>
      <c r="C1466" s="22"/>
      <c r="D1466" s="22"/>
      <c r="E1466" s="22"/>
      <c r="F1466" s="22"/>
      <c r="G1466" s="22"/>
      <c r="H1466" s="22"/>
      <c r="I1466" s="22"/>
      <c r="J1466" s="22"/>
      <c r="K1466" s="22"/>
      <c r="L1466" s="22"/>
      <c r="M1466" s="22"/>
    </row>
    <row r="1467" spans="1:13" ht="15">
      <c r="A1467" s="969"/>
      <c r="B1467" s="22"/>
      <c r="C1467" s="22"/>
      <c r="D1467" s="22"/>
      <c r="E1467" s="22"/>
      <c r="F1467" s="22"/>
      <c r="G1467" s="22"/>
      <c r="H1467" s="22"/>
      <c r="I1467" s="22"/>
      <c r="J1467" s="22"/>
      <c r="K1467" s="22"/>
      <c r="L1467" s="22"/>
      <c r="M1467" s="22"/>
    </row>
    <row r="1468" spans="1:13" ht="15">
      <c r="A1468" s="969"/>
      <c r="B1468" s="22"/>
      <c r="C1468" s="22"/>
      <c r="D1468" s="22"/>
      <c r="E1468" s="22"/>
      <c r="F1468" s="22"/>
      <c r="G1468" s="22"/>
      <c r="H1468" s="22"/>
      <c r="I1468" s="22"/>
      <c r="J1468" s="22"/>
      <c r="K1468" s="22"/>
      <c r="L1468" s="22"/>
      <c r="M1468" s="22"/>
    </row>
    <row r="1469" spans="1:13" ht="15">
      <c r="A1469" s="969"/>
      <c r="B1469" s="22"/>
      <c r="C1469" s="22"/>
      <c r="D1469" s="22"/>
      <c r="E1469" s="22"/>
      <c r="F1469" s="22"/>
      <c r="G1469" s="22"/>
      <c r="H1469" s="22"/>
      <c r="I1469" s="22"/>
      <c r="J1469" s="22"/>
      <c r="K1469" s="22"/>
      <c r="L1469" s="22"/>
      <c r="M1469" s="22"/>
    </row>
    <row r="1470" spans="1:13" ht="15">
      <c r="A1470" s="969"/>
      <c r="B1470" s="22"/>
      <c r="C1470" s="22"/>
      <c r="D1470" s="22"/>
      <c r="E1470" s="22"/>
      <c r="F1470" s="22"/>
      <c r="G1470" s="22"/>
      <c r="H1470" s="22"/>
      <c r="I1470" s="22"/>
      <c r="J1470" s="22"/>
      <c r="K1470" s="22"/>
      <c r="L1470" s="22"/>
      <c r="M1470" s="22"/>
    </row>
    <row r="1471" spans="1:13" ht="15">
      <c r="A1471" s="969"/>
      <c r="B1471" s="22"/>
      <c r="C1471" s="22"/>
      <c r="D1471" s="22"/>
      <c r="E1471" s="22"/>
      <c r="F1471" s="22"/>
      <c r="G1471" s="22"/>
      <c r="H1471" s="22"/>
      <c r="I1471" s="22"/>
      <c r="J1471" s="22"/>
      <c r="K1471" s="22"/>
      <c r="L1471" s="22"/>
      <c r="M1471" s="22"/>
    </row>
    <row r="1472" spans="1:13" ht="15">
      <c r="A1472" s="969"/>
      <c r="B1472" s="22"/>
      <c r="C1472" s="22"/>
      <c r="D1472" s="22"/>
      <c r="E1472" s="22"/>
      <c r="F1472" s="22"/>
      <c r="G1472" s="22"/>
      <c r="H1472" s="22"/>
      <c r="I1472" s="22"/>
      <c r="J1472" s="22"/>
      <c r="K1472" s="22"/>
      <c r="L1472" s="22"/>
      <c r="M1472" s="22"/>
    </row>
    <row r="1473" spans="1:13" ht="15">
      <c r="A1473" s="969"/>
      <c r="B1473" s="22"/>
      <c r="C1473" s="22"/>
      <c r="D1473" s="22"/>
      <c r="E1473" s="22"/>
      <c r="F1473" s="22"/>
      <c r="G1473" s="22"/>
      <c r="H1473" s="22"/>
      <c r="I1473" s="22"/>
      <c r="J1473" s="22"/>
      <c r="K1473" s="22"/>
      <c r="L1473" s="22"/>
      <c r="M1473" s="22"/>
    </row>
    <row r="1474" spans="1:13" ht="15">
      <c r="A1474" s="969"/>
      <c r="B1474" s="22"/>
      <c r="C1474" s="22"/>
      <c r="D1474" s="22"/>
      <c r="E1474" s="22"/>
      <c r="F1474" s="22"/>
      <c r="G1474" s="22"/>
      <c r="H1474" s="22"/>
      <c r="I1474" s="22"/>
      <c r="J1474" s="22"/>
      <c r="K1474" s="22"/>
      <c r="L1474" s="22"/>
      <c r="M1474" s="22"/>
    </row>
    <row r="1475" spans="1:13" ht="15">
      <c r="A1475" s="969"/>
      <c r="B1475" s="22"/>
      <c r="C1475" s="22"/>
      <c r="D1475" s="22"/>
      <c r="E1475" s="22"/>
      <c r="F1475" s="22"/>
      <c r="G1475" s="22"/>
      <c r="H1475" s="22"/>
      <c r="I1475" s="22"/>
      <c r="J1475" s="22"/>
      <c r="K1475" s="22"/>
      <c r="L1475" s="22"/>
      <c r="M1475" s="22"/>
    </row>
    <row r="1476" spans="1:13" ht="15">
      <c r="A1476" s="969"/>
      <c r="B1476" s="22"/>
      <c r="C1476" s="22"/>
      <c r="D1476" s="22"/>
      <c r="E1476" s="22"/>
      <c r="F1476" s="22"/>
      <c r="G1476" s="22"/>
      <c r="H1476" s="22"/>
      <c r="I1476" s="22"/>
      <c r="J1476" s="22"/>
      <c r="K1476" s="22"/>
      <c r="L1476" s="22"/>
      <c r="M1476" s="22"/>
    </row>
    <row r="1477" spans="1:13" ht="15">
      <c r="A1477" s="969"/>
      <c r="B1477" s="22"/>
      <c r="C1477" s="22"/>
      <c r="D1477" s="22"/>
      <c r="E1477" s="22"/>
      <c r="F1477" s="22"/>
      <c r="G1477" s="22"/>
      <c r="H1477" s="22"/>
      <c r="I1477" s="22"/>
      <c r="J1477" s="22"/>
      <c r="K1477" s="22"/>
      <c r="L1477" s="22"/>
      <c r="M1477" s="22"/>
    </row>
    <row r="1478" spans="1:13" ht="15">
      <c r="A1478" s="969"/>
      <c r="B1478" s="22"/>
      <c r="C1478" s="22"/>
      <c r="D1478" s="22"/>
      <c r="E1478" s="22"/>
      <c r="F1478" s="22"/>
      <c r="G1478" s="22"/>
      <c r="H1478" s="22"/>
      <c r="I1478" s="22"/>
      <c r="J1478" s="22"/>
      <c r="K1478" s="22"/>
      <c r="L1478" s="22"/>
      <c r="M1478" s="22"/>
    </row>
    <row r="1479" spans="1:13" ht="15">
      <c r="A1479" s="969"/>
      <c r="B1479" s="22"/>
      <c r="C1479" s="22"/>
      <c r="D1479" s="22"/>
      <c r="E1479" s="22"/>
      <c r="F1479" s="22"/>
      <c r="G1479" s="22"/>
      <c r="H1479" s="22"/>
      <c r="I1479" s="22"/>
      <c r="J1479" s="22"/>
      <c r="K1479" s="22"/>
      <c r="L1479" s="22"/>
      <c r="M1479" s="22"/>
    </row>
    <row r="1480" spans="1:13" ht="15">
      <c r="A1480" s="969"/>
      <c r="B1480" s="22"/>
      <c r="C1480" s="22"/>
      <c r="D1480" s="22"/>
      <c r="E1480" s="22"/>
      <c r="F1480" s="22"/>
      <c r="G1480" s="22"/>
      <c r="H1480" s="22"/>
      <c r="I1480" s="22"/>
      <c r="J1480" s="22"/>
      <c r="K1480" s="22"/>
      <c r="L1480" s="22"/>
      <c r="M1480" s="22"/>
    </row>
    <row r="1481" spans="1:13" ht="15">
      <c r="A1481" s="969"/>
      <c r="B1481" s="22"/>
      <c r="C1481" s="22"/>
      <c r="D1481" s="22"/>
      <c r="E1481" s="22"/>
      <c r="F1481" s="22"/>
      <c r="G1481" s="22"/>
      <c r="H1481" s="22"/>
      <c r="I1481" s="22"/>
      <c r="J1481" s="22"/>
      <c r="K1481" s="22"/>
      <c r="L1481" s="22"/>
      <c r="M1481" s="22"/>
    </row>
    <row r="1482" spans="1:13" ht="15">
      <c r="A1482" s="969"/>
      <c r="B1482" s="22"/>
      <c r="C1482" s="22"/>
      <c r="D1482" s="22"/>
      <c r="E1482" s="22"/>
      <c r="F1482" s="22"/>
      <c r="G1482" s="22"/>
      <c r="H1482" s="22"/>
      <c r="I1482" s="22"/>
      <c r="J1482" s="22"/>
      <c r="K1482" s="22"/>
      <c r="L1482" s="22"/>
      <c r="M1482" s="22"/>
    </row>
    <row r="1483" spans="1:13" ht="15">
      <c r="A1483" s="969"/>
      <c r="B1483" s="22"/>
      <c r="C1483" s="22"/>
      <c r="D1483" s="22"/>
      <c r="E1483" s="22"/>
      <c r="F1483" s="22"/>
      <c r="G1483" s="22"/>
      <c r="H1483" s="22"/>
      <c r="I1483" s="22"/>
      <c r="J1483" s="22"/>
      <c r="K1483" s="22"/>
      <c r="L1483" s="22"/>
      <c r="M1483" s="22"/>
    </row>
    <row r="1484" spans="1:13" ht="15">
      <c r="A1484" s="969"/>
      <c r="B1484" s="22"/>
      <c r="C1484" s="22"/>
      <c r="D1484" s="22"/>
      <c r="E1484" s="22"/>
      <c r="F1484" s="22"/>
      <c r="G1484" s="22"/>
      <c r="H1484" s="22"/>
      <c r="I1484" s="22"/>
      <c r="J1484" s="22"/>
      <c r="K1484" s="22"/>
      <c r="L1484" s="22"/>
      <c r="M1484" s="22"/>
    </row>
    <row r="1485" spans="1:13" ht="15">
      <c r="A1485" s="969"/>
      <c r="B1485" s="22"/>
      <c r="C1485" s="22"/>
      <c r="D1485" s="22"/>
      <c r="E1485" s="22"/>
      <c r="F1485" s="22"/>
      <c r="G1485" s="22"/>
      <c r="H1485" s="22"/>
      <c r="I1485" s="22"/>
      <c r="J1485" s="22"/>
      <c r="K1485" s="22"/>
      <c r="L1485" s="22"/>
      <c r="M1485" s="22"/>
    </row>
    <row r="1486" spans="1:13" ht="15">
      <c r="A1486" s="969"/>
      <c r="B1486" s="22"/>
      <c r="C1486" s="22"/>
      <c r="D1486" s="22"/>
      <c r="E1486" s="22"/>
      <c r="F1486" s="22"/>
      <c r="G1486" s="22"/>
      <c r="H1486" s="22"/>
      <c r="I1486" s="22"/>
      <c r="J1486" s="22"/>
      <c r="K1486" s="22"/>
      <c r="L1486" s="22"/>
      <c r="M1486" s="22"/>
    </row>
    <row r="1487" spans="1:13" ht="15">
      <c r="A1487" s="969"/>
      <c r="B1487" s="22"/>
      <c r="C1487" s="22"/>
      <c r="D1487" s="22"/>
      <c r="E1487" s="22"/>
      <c r="F1487" s="22"/>
      <c r="G1487" s="22"/>
      <c r="H1487" s="22"/>
      <c r="I1487" s="22"/>
      <c r="J1487" s="22"/>
      <c r="K1487" s="22"/>
      <c r="L1487" s="22"/>
      <c r="M1487" s="22"/>
    </row>
    <row r="1488" spans="1:13" ht="15">
      <c r="A1488" s="969"/>
      <c r="B1488" s="22"/>
      <c r="C1488" s="22"/>
      <c r="D1488" s="22"/>
      <c r="E1488" s="22"/>
      <c r="F1488" s="22"/>
      <c r="G1488" s="22"/>
      <c r="H1488" s="22"/>
      <c r="I1488" s="22"/>
      <c r="J1488" s="22"/>
      <c r="K1488" s="22"/>
      <c r="L1488" s="22"/>
      <c r="M1488" s="22"/>
    </row>
    <row r="1489" spans="1:13" ht="15">
      <c r="A1489" s="969"/>
      <c r="B1489" s="22"/>
      <c r="C1489" s="22"/>
      <c r="D1489" s="22"/>
      <c r="E1489" s="22"/>
      <c r="F1489" s="22"/>
      <c r="G1489" s="22"/>
      <c r="H1489" s="22"/>
      <c r="I1489" s="22"/>
      <c r="J1489" s="22"/>
      <c r="K1489" s="22"/>
      <c r="L1489" s="22"/>
      <c r="M1489" s="22"/>
    </row>
    <row r="1490" spans="1:13" ht="15">
      <c r="A1490" s="969"/>
      <c r="B1490" s="22"/>
      <c r="C1490" s="22"/>
      <c r="D1490" s="22"/>
      <c r="E1490" s="22"/>
      <c r="F1490" s="22"/>
      <c r="G1490" s="22"/>
      <c r="H1490" s="22"/>
      <c r="I1490" s="22"/>
      <c r="J1490" s="22"/>
      <c r="K1490" s="22"/>
      <c r="L1490" s="22"/>
      <c r="M1490" s="22"/>
    </row>
    <row r="1491" spans="1:13" ht="15">
      <c r="A1491" s="969"/>
      <c r="B1491" s="22"/>
      <c r="C1491" s="22"/>
      <c r="D1491" s="22"/>
      <c r="E1491" s="22"/>
      <c r="F1491" s="22"/>
      <c r="G1491" s="22"/>
      <c r="H1491" s="22"/>
      <c r="I1491" s="22"/>
      <c r="J1491" s="22"/>
      <c r="K1491" s="22"/>
      <c r="L1491" s="22"/>
      <c r="M1491" s="22"/>
    </row>
    <row r="1492" spans="1:13" ht="15">
      <c r="A1492" s="969"/>
      <c r="B1492" s="22"/>
      <c r="C1492" s="22"/>
      <c r="D1492" s="22"/>
      <c r="E1492" s="22"/>
      <c r="F1492" s="22"/>
      <c r="G1492" s="22"/>
      <c r="H1492" s="22"/>
      <c r="I1492" s="22"/>
      <c r="J1492" s="22"/>
      <c r="K1492" s="22"/>
      <c r="L1492" s="22"/>
      <c r="M1492" s="22"/>
    </row>
    <row r="1493" spans="1:13" ht="15">
      <c r="A1493" s="969"/>
      <c r="B1493" s="22"/>
      <c r="C1493" s="22"/>
      <c r="D1493" s="22"/>
      <c r="E1493" s="22"/>
      <c r="F1493" s="22"/>
      <c r="G1493" s="22"/>
      <c r="H1493" s="22"/>
      <c r="I1493" s="22"/>
      <c r="J1493" s="22"/>
      <c r="K1493" s="22"/>
      <c r="L1493" s="22"/>
      <c r="M1493" s="22"/>
    </row>
    <row r="1494" spans="1:13" ht="15">
      <c r="A1494" s="969"/>
      <c r="B1494" s="22"/>
      <c r="C1494" s="22"/>
      <c r="D1494" s="22"/>
      <c r="E1494" s="22"/>
      <c r="F1494" s="22"/>
      <c r="G1494" s="22"/>
      <c r="H1494" s="22"/>
      <c r="I1494" s="22"/>
      <c r="J1494" s="22"/>
      <c r="K1494" s="22"/>
      <c r="L1494" s="22"/>
      <c r="M1494" s="22"/>
    </row>
    <row r="1495" spans="1:13" ht="15">
      <c r="A1495" s="969"/>
      <c r="B1495" s="22"/>
      <c r="C1495" s="22"/>
      <c r="D1495" s="22"/>
      <c r="E1495" s="22"/>
      <c r="F1495" s="22"/>
      <c r="G1495" s="22"/>
      <c r="H1495" s="22"/>
      <c r="I1495" s="22"/>
      <c r="J1495" s="22"/>
      <c r="K1495" s="22"/>
      <c r="L1495" s="22"/>
      <c r="M1495" s="22"/>
    </row>
    <row r="1496" spans="1:13" ht="15">
      <c r="A1496" s="969"/>
      <c r="B1496" s="22"/>
      <c r="C1496" s="22"/>
      <c r="D1496" s="22"/>
      <c r="E1496" s="22"/>
      <c r="F1496" s="22"/>
      <c r="G1496" s="22"/>
      <c r="H1496" s="22"/>
      <c r="I1496" s="22"/>
      <c r="J1496" s="22"/>
      <c r="K1496" s="22"/>
      <c r="L1496" s="22"/>
      <c r="M1496" s="22"/>
    </row>
    <row r="1497" spans="1:13" ht="15">
      <c r="A1497" s="969"/>
      <c r="B1497" s="22"/>
      <c r="C1497" s="22"/>
      <c r="D1497" s="22"/>
      <c r="E1497" s="22"/>
      <c r="F1497" s="22"/>
      <c r="G1497" s="22"/>
      <c r="H1497" s="22"/>
      <c r="I1497" s="22"/>
      <c r="J1497" s="22"/>
      <c r="K1497" s="22"/>
      <c r="L1497" s="22"/>
      <c r="M1497" s="22"/>
    </row>
    <row r="1498" spans="1:13" ht="15">
      <c r="A1498" s="969"/>
      <c r="B1498" s="22"/>
      <c r="C1498" s="22"/>
      <c r="D1498" s="22"/>
      <c r="E1498" s="22"/>
      <c r="F1498" s="22"/>
      <c r="G1498" s="22"/>
      <c r="H1498" s="22"/>
      <c r="I1498" s="22"/>
      <c r="J1498" s="22"/>
      <c r="K1498" s="22"/>
      <c r="L1498" s="22"/>
      <c r="M1498" s="22"/>
    </row>
    <row r="1499" spans="1:13" ht="15">
      <c r="A1499" s="969"/>
      <c r="B1499" s="22"/>
      <c r="C1499" s="22"/>
      <c r="D1499" s="22"/>
      <c r="E1499" s="22"/>
      <c r="F1499" s="22"/>
      <c r="G1499" s="22"/>
      <c r="H1499" s="22"/>
      <c r="I1499" s="22"/>
      <c r="J1499" s="22"/>
      <c r="K1499" s="22"/>
      <c r="L1499" s="22"/>
      <c r="M1499" s="22"/>
    </row>
    <row r="1500" spans="1:13" ht="15">
      <c r="A1500" s="969"/>
      <c r="B1500" s="22"/>
      <c r="C1500" s="22"/>
      <c r="D1500" s="22"/>
      <c r="E1500" s="22"/>
      <c r="F1500" s="22"/>
      <c r="G1500" s="22"/>
      <c r="H1500" s="22"/>
      <c r="I1500" s="22"/>
      <c r="J1500" s="22"/>
      <c r="K1500" s="22"/>
      <c r="L1500" s="22"/>
      <c r="M1500" s="22"/>
    </row>
    <row r="1501" spans="1:13" ht="15">
      <c r="A1501" s="969"/>
      <c r="B1501" s="22"/>
      <c r="C1501" s="22"/>
      <c r="D1501" s="22"/>
      <c r="E1501" s="22"/>
      <c r="F1501" s="22"/>
      <c r="G1501" s="22"/>
      <c r="H1501" s="22"/>
      <c r="I1501" s="22"/>
      <c r="J1501" s="22"/>
      <c r="K1501" s="22"/>
      <c r="L1501" s="22"/>
      <c r="M1501" s="22"/>
    </row>
    <row r="1502" spans="1:13" ht="15">
      <c r="A1502" s="969"/>
      <c r="B1502" s="22"/>
      <c r="C1502" s="22"/>
      <c r="D1502" s="22"/>
      <c r="E1502" s="22"/>
      <c r="F1502" s="22"/>
      <c r="G1502" s="22"/>
      <c r="H1502" s="22"/>
      <c r="I1502" s="22"/>
      <c r="J1502" s="22"/>
      <c r="K1502" s="22"/>
      <c r="L1502" s="22"/>
      <c r="M1502" s="22"/>
    </row>
    <row r="1503" spans="1:13" ht="15">
      <c r="A1503" s="969"/>
      <c r="B1503" s="22"/>
      <c r="C1503" s="22"/>
      <c r="D1503" s="22"/>
      <c r="E1503" s="22"/>
      <c r="F1503" s="22"/>
      <c r="G1503" s="22"/>
      <c r="H1503" s="22"/>
      <c r="I1503" s="22"/>
      <c r="J1503" s="22"/>
      <c r="K1503" s="22"/>
      <c r="L1503" s="22"/>
      <c r="M1503" s="22"/>
    </row>
    <row r="1504" spans="1:13" ht="15">
      <c r="A1504" s="969"/>
      <c r="B1504" s="22"/>
      <c r="C1504" s="22"/>
      <c r="D1504" s="22"/>
      <c r="E1504" s="22"/>
      <c r="F1504" s="22"/>
      <c r="G1504" s="22"/>
      <c r="H1504" s="22"/>
      <c r="I1504" s="22"/>
      <c r="J1504" s="22"/>
      <c r="K1504" s="22"/>
      <c r="L1504" s="22"/>
      <c r="M1504" s="22"/>
    </row>
    <row r="1505" spans="1:13" ht="15">
      <c r="A1505" s="969"/>
      <c r="B1505" s="22"/>
      <c r="C1505" s="22"/>
      <c r="D1505" s="22"/>
      <c r="E1505" s="22"/>
      <c r="F1505" s="22"/>
      <c r="G1505" s="22"/>
      <c r="H1505" s="22"/>
      <c r="I1505" s="22"/>
      <c r="J1505" s="22"/>
      <c r="K1505" s="22"/>
      <c r="L1505" s="22"/>
      <c r="M1505" s="22"/>
    </row>
    <row r="1506" spans="1:13" ht="15">
      <c r="A1506" s="969"/>
      <c r="B1506" s="22"/>
      <c r="C1506" s="22"/>
      <c r="D1506" s="22"/>
      <c r="E1506" s="22"/>
      <c r="F1506" s="22"/>
      <c r="G1506" s="22"/>
      <c r="H1506" s="22"/>
      <c r="I1506" s="22"/>
      <c r="J1506" s="22"/>
      <c r="K1506" s="22"/>
      <c r="L1506" s="22"/>
      <c r="M1506" s="22"/>
    </row>
    <row r="1507" spans="1:13" ht="15">
      <c r="A1507" s="969"/>
      <c r="B1507" s="22"/>
      <c r="C1507" s="22"/>
      <c r="D1507" s="22"/>
      <c r="E1507" s="22"/>
      <c r="F1507" s="22"/>
      <c r="G1507" s="22"/>
      <c r="H1507" s="22"/>
      <c r="I1507" s="22"/>
      <c r="J1507" s="22"/>
      <c r="K1507" s="22"/>
      <c r="L1507" s="22"/>
      <c r="M1507" s="22"/>
    </row>
    <row r="1508" spans="1:13" ht="15">
      <c r="A1508" s="969"/>
      <c r="B1508" s="22"/>
      <c r="C1508" s="22"/>
      <c r="D1508" s="22"/>
      <c r="E1508" s="22"/>
      <c r="F1508" s="22"/>
      <c r="G1508" s="22"/>
      <c r="H1508" s="22"/>
      <c r="I1508" s="22"/>
      <c r="J1508" s="22"/>
      <c r="K1508" s="22"/>
      <c r="L1508" s="22"/>
      <c r="M1508" s="22"/>
    </row>
    <row r="1509" spans="1:13" ht="15">
      <c r="A1509" s="969"/>
      <c r="B1509" s="22"/>
      <c r="C1509" s="22"/>
      <c r="D1509" s="22"/>
      <c r="E1509" s="22"/>
      <c r="F1509" s="22"/>
      <c r="G1509" s="22"/>
      <c r="H1509" s="22"/>
      <c r="I1509" s="22"/>
      <c r="J1509" s="22"/>
      <c r="K1509" s="22"/>
      <c r="L1509" s="22"/>
      <c r="M1509" s="22"/>
    </row>
    <row r="1510" spans="1:13" ht="15">
      <c r="A1510" s="969"/>
      <c r="B1510" s="22"/>
      <c r="C1510" s="22"/>
      <c r="D1510" s="22"/>
      <c r="E1510" s="22"/>
      <c r="F1510" s="22"/>
      <c r="G1510" s="22"/>
      <c r="H1510" s="22"/>
      <c r="I1510" s="22"/>
      <c r="J1510" s="22"/>
      <c r="K1510" s="22"/>
      <c r="L1510" s="22"/>
      <c r="M1510" s="22"/>
    </row>
    <row r="1511" spans="1:13" ht="15">
      <c r="A1511" s="969"/>
      <c r="B1511" s="22"/>
      <c r="C1511" s="22"/>
      <c r="D1511" s="22"/>
      <c r="E1511" s="22"/>
      <c r="F1511" s="22"/>
      <c r="G1511" s="22"/>
      <c r="H1511" s="22"/>
      <c r="I1511" s="22"/>
      <c r="J1511" s="22"/>
      <c r="K1511" s="22"/>
      <c r="L1511" s="22"/>
      <c r="M1511" s="22"/>
    </row>
    <row r="1512" spans="1:13" ht="15">
      <c r="A1512" s="969"/>
      <c r="B1512" s="22"/>
      <c r="C1512" s="22"/>
      <c r="D1512" s="22"/>
      <c r="E1512" s="22"/>
      <c r="F1512" s="22"/>
      <c r="G1512" s="22"/>
      <c r="H1512" s="22"/>
      <c r="I1512" s="22"/>
      <c r="J1512" s="22"/>
      <c r="K1512" s="22"/>
      <c r="L1512" s="22"/>
      <c r="M1512" s="22"/>
    </row>
    <row r="1513" spans="1:13" ht="15">
      <c r="A1513" s="969"/>
      <c r="B1513" s="22"/>
      <c r="C1513" s="22"/>
      <c r="D1513" s="22"/>
      <c r="E1513" s="22"/>
      <c r="F1513" s="22"/>
      <c r="G1513" s="22"/>
      <c r="H1513" s="22"/>
      <c r="I1513" s="22"/>
      <c r="J1513" s="22"/>
      <c r="K1513" s="22"/>
      <c r="L1513" s="22"/>
      <c r="M1513" s="22"/>
    </row>
    <row r="1514" spans="1:13" ht="15">
      <c r="A1514" s="969"/>
      <c r="B1514" s="22"/>
      <c r="C1514" s="22"/>
      <c r="D1514" s="22"/>
      <c r="E1514" s="22"/>
      <c r="F1514" s="22"/>
      <c r="G1514" s="22"/>
      <c r="H1514" s="22"/>
      <c r="I1514" s="22"/>
      <c r="J1514" s="22"/>
      <c r="K1514" s="22"/>
      <c r="L1514" s="22"/>
      <c r="M1514" s="22"/>
    </row>
    <row r="1515" spans="1:13" ht="15">
      <c r="A1515" s="969"/>
      <c r="B1515" s="22"/>
      <c r="C1515" s="22"/>
      <c r="D1515" s="22"/>
      <c r="E1515" s="22"/>
      <c r="F1515" s="22"/>
      <c r="G1515" s="22"/>
      <c r="H1515" s="22"/>
      <c r="I1515" s="22"/>
      <c r="J1515" s="22"/>
      <c r="K1515" s="22"/>
      <c r="L1515" s="22"/>
      <c r="M1515" s="22"/>
    </row>
    <row r="1516" spans="1:13" ht="15">
      <c r="A1516" s="969"/>
      <c r="B1516" s="22"/>
      <c r="C1516" s="22"/>
      <c r="D1516" s="22"/>
      <c r="E1516" s="22"/>
      <c r="F1516" s="22"/>
      <c r="G1516" s="22"/>
      <c r="H1516" s="22"/>
      <c r="I1516" s="22"/>
      <c r="J1516" s="22"/>
      <c r="K1516" s="22"/>
      <c r="L1516" s="22"/>
      <c r="M1516" s="22"/>
    </row>
    <row r="1517" spans="1:13" ht="15">
      <c r="A1517" s="969"/>
      <c r="B1517" s="22"/>
      <c r="C1517" s="22"/>
      <c r="D1517" s="22"/>
      <c r="E1517" s="22"/>
      <c r="F1517" s="22"/>
      <c r="G1517" s="22"/>
      <c r="H1517" s="22"/>
      <c r="I1517" s="22"/>
      <c r="J1517" s="22"/>
      <c r="K1517" s="22"/>
      <c r="L1517" s="22"/>
      <c r="M1517" s="22"/>
    </row>
    <row r="1518" spans="1:13" ht="15">
      <c r="A1518" s="969"/>
      <c r="B1518" s="22"/>
      <c r="C1518" s="22"/>
      <c r="D1518" s="22"/>
      <c r="E1518" s="22"/>
      <c r="F1518" s="22"/>
      <c r="G1518" s="22"/>
      <c r="H1518" s="22"/>
      <c r="I1518" s="22"/>
      <c r="J1518" s="22"/>
      <c r="K1518" s="22"/>
      <c r="L1518" s="22"/>
      <c r="M1518" s="22"/>
    </row>
    <row r="1519" spans="1:13" ht="15">
      <c r="A1519" s="969"/>
      <c r="B1519" s="22"/>
      <c r="C1519" s="22"/>
      <c r="D1519" s="22"/>
      <c r="E1519" s="22"/>
      <c r="F1519" s="22"/>
      <c r="G1519" s="22"/>
      <c r="H1519" s="22"/>
      <c r="I1519" s="22"/>
      <c r="J1519" s="22"/>
      <c r="K1519" s="22"/>
      <c r="L1519" s="22"/>
      <c r="M1519" s="22"/>
    </row>
    <row r="1520" spans="1:13" ht="15">
      <c r="A1520" s="969"/>
      <c r="B1520" s="22"/>
      <c r="C1520" s="22"/>
      <c r="D1520" s="22"/>
      <c r="E1520" s="22"/>
      <c r="F1520" s="22"/>
      <c r="G1520" s="22"/>
      <c r="H1520" s="22"/>
      <c r="I1520" s="22"/>
      <c r="J1520" s="22"/>
      <c r="K1520" s="22"/>
      <c r="L1520" s="22"/>
      <c r="M1520" s="22"/>
    </row>
    <row r="1521" spans="1:13" ht="15">
      <c r="A1521" s="969"/>
      <c r="B1521" s="22"/>
      <c r="C1521" s="22"/>
      <c r="D1521" s="22"/>
      <c r="E1521" s="22"/>
      <c r="F1521" s="22"/>
      <c r="G1521" s="22"/>
      <c r="H1521" s="22"/>
      <c r="I1521" s="22"/>
      <c r="J1521" s="22"/>
      <c r="K1521" s="22"/>
      <c r="L1521" s="22"/>
      <c r="M1521" s="22"/>
    </row>
    <row r="1522" spans="1:13" ht="15">
      <c r="A1522" s="969"/>
      <c r="B1522" s="22"/>
      <c r="C1522" s="22"/>
      <c r="D1522" s="22"/>
      <c r="E1522" s="22"/>
      <c r="F1522" s="22"/>
      <c r="G1522" s="22"/>
      <c r="H1522" s="22"/>
      <c r="I1522" s="22"/>
      <c r="J1522" s="22"/>
      <c r="K1522" s="22"/>
      <c r="L1522" s="22"/>
      <c r="M1522" s="22"/>
    </row>
    <row r="1523" spans="1:13" ht="15">
      <c r="A1523" s="969"/>
      <c r="B1523" s="22"/>
      <c r="C1523" s="22"/>
      <c r="D1523" s="22"/>
      <c r="E1523" s="22"/>
      <c r="F1523" s="22"/>
      <c r="G1523" s="22"/>
      <c r="H1523" s="22"/>
      <c r="I1523" s="22"/>
      <c r="J1523" s="22"/>
      <c r="K1523" s="22"/>
      <c r="L1523" s="22"/>
      <c r="M1523" s="22"/>
    </row>
    <row r="1524" spans="1:13" ht="15">
      <c r="A1524" s="969"/>
      <c r="B1524" s="22"/>
      <c r="C1524" s="22"/>
      <c r="D1524" s="22"/>
      <c r="E1524" s="22"/>
      <c r="F1524" s="22"/>
      <c r="G1524" s="22"/>
      <c r="H1524" s="22"/>
      <c r="I1524" s="22"/>
      <c r="J1524" s="22"/>
      <c r="K1524" s="22"/>
      <c r="L1524" s="22"/>
      <c r="M1524" s="22"/>
    </row>
    <row r="1525" spans="1:13" ht="15">
      <c r="A1525" s="969"/>
      <c r="B1525" s="22"/>
      <c r="C1525" s="22"/>
      <c r="D1525" s="22"/>
      <c r="E1525" s="22"/>
      <c r="F1525" s="22"/>
      <c r="G1525" s="22"/>
      <c r="H1525" s="22"/>
      <c r="I1525" s="22"/>
      <c r="J1525" s="22"/>
      <c r="K1525" s="22"/>
      <c r="L1525" s="22"/>
      <c r="M1525" s="22"/>
    </row>
    <row r="1526" spans="1:13" ht="15">
      <c r="A1526" s="969"/>
      <c r="B1526" s="22"/>
      <c r="C1526" s="22"/>
      <c r="D1526" s="22"/>
      <c r="E1526" s="22"/>
      <c r="F1526" s="22"/>
      <c r="G1526" s="22"/>
      <c r="H1526" s="22"/>
      <c r="I1526" s="22"/>
      <c r="J1526" s="22"/>
      <c r="K1526" s="22"/>
      <c r="L1526" s="22"/>
      <c r="M1526" s="22"/>
    </row>
    <row r="1527" spans="1:13" ht="15">
      <c r="A1527" s="969"/>
      <c r="B1527" s="22"/>
      <c r="C1527" s="22"/>
      <c r="D1527" s="22"/>
      <c r="E1527" s="22"/>
      <c r="F1527" s="22"/>
      <c r="G1527" s="22"/>
      <c r="H1527" s="22"/>
      <c r="I1527" s="22"/>
      <c r="J1527" s="22"/>
      <c r="K1527" s="22"/>
      <c r="L1527" s="22"/>
      <c r="M1527" s="22"/>
    </row>
    <row r="1528" spans="1:13" ht="15">
      <c r="A1528" s="969"/>
      <c r="B1528" s="22"/>
      <c r="C1528" s="22"/>
      <c r="D1528" s="22"/>
      <c r="E1528" s="22"/>
      <c r="F1528" s="22"/>
      <c r="G1528" s="22"/>
      <c r="H1528" s="22"/>
      <c r="I1528" s="22"/>
      <c r="J1528" s="22"/>
      <c r="K1528" s="22"/>
      <c r="L1528" s="22"/>
      <c r="M1528" s="22"/>
    </row>
    <row r="1529" spans="1:13" ht="15">
      <c r="A1529" s="969"/>
      <c r="B1529" s="22"/>
      <c r="C1529" s="22"/>
      <c r="D1529" s="22"/>
      <c r="E1529" s="22"/>
      <c r="F1529" s="22"/>
      <c r="G1529" s="22"/>
      <c r="H1529" s="22"/>
      <c r="I1529" s="22"/>
      <c r="J1529" s="22"/>
      <c r="K1529" s="22"/>
      <c r="L1529" s="22"/>
      <c r="M1529" s="22"/>
    </row>
    <row r="1530" spans="1:13" ht="15">
      <c r="A1530" s="969"/>
      <c r="B1530" s="22"/>
      <c r="C1530" s="22"/>
      <c r="D1530" s="22"/>
      <c r="E1530" s="22"/>
      <c r="F1530" s="22"/>
      <c r="G1530" s="22"/>
      <c r="H1530" s="22"/>
      <c r="I1530" s="22"/>
      <c r="J1530" s="22"/>
      <c r="K1530" s="22"/>
      <c r="L1530" s="22"/>
      <c r="M1530" s="22"/>
    </row>
    <row r="1531" spans="1:13" ht="15">
      <c r="A1531" s="969"/>
      <c r="B1531" s="22"/>
      <c r="C1531" s="22"/>
      <c r="D1531" s="22"/>
      <c r="E1531" s="22"/>
      <c r="F1531" s="22"/>
      <c r="G1531" s="22"/>
      <c r="H1531" s="22"/>
      <c r="I1531" s="22"/>
      <c r="J1531" s="22"/>
      <c r="K1531" s="22"/>
      <c r="L1531" s="22"/>
      <c r="M1531" s="22"/>
    </row>
    <row r="1532" spans="1:13" ht="15">
      <c r="A1532" s="969"/>
      <c r="B1532" s="22"/>
      <c r="C1532" s="22"/>
      <c r="D1532" s="22"/>
      <c r="E1532" s="22"/>
      <c r="F1532" s="22"/>
      <c r="G1532" s="22"/>
      <c r="H1532" s="22"/>
      <c r="I1532" s="22"/>
      <c r="J1532" s="22"/>
      <c r="K1532" s="22"/>
      <c r="L1532" s="22"/>
      <c r="M1532" s="22"/>
    </row>
    <row r="1533" spans="1:13" ht="15">
      <c r="A1533" s="969"/>
      <c r="B1533" s="22"/>
      <c r="C1533" s="22"/>
      <c r="D1533" s="22"/>
      <c r="E1533" s="22"/>
      <c r="F1533" s="22"/>
      <c r="G1533" s="22"/>
      <c r="H1533" s="22"/>
      <c r="I1533" s="22"/>
      <c r="J1533" s="22"/>
      <c r="K1533" s="22"/>
      <c r="L1533" s="22"/>
      <c r="M1533" s="22"/>
    </row>
    <row r="1534" spans="1:13" ht="15">
      <c r="A1534" s="969"/>
      <c r="B1534" s="22"/>
      <c r="C1534" s="22"/>
      <c r="D1534" s="22"/>
      <c r="E1534" s="22"/>
      <c r="F1534" s="22"/>
      <c r="G1534" s="22"/>
      <c r="H1534" s="22"/>
      <c r="I1534" s="22"/>
      <c r="J1534" s="22"/>
      <c r="K1534" s="22"/>
      <c r="L1534" s="22"/>
      <c r="M1534" s="22"/>
    </row>
    <row r="1535" spans="1:13" ht="15">
      <c r="A1535" s="969"/>
      <c r="B1535" s="22"/>
      <c r="C1535" s="22"/>
      <c r="D1535" s="22"/>
      <c r="E1535" s="22"/>
      <c r="F1535" s="22"/>
      <c r="G1535" s="22"/>
      <c r="H1535" s="22"/>
      <c r="I1535" s="22"/>
      <c r="J1535" s="22"/>
      <c r="K1535" s="22"/>
      <c r="L1535" s="22"/>
      <c r="M1535" s="22"/>
    </row>
    <row r="1536" spans="1:13" ht="15">
      <c r="A1536" s="969"/>
      <c r="B1536" s="22"/>
      <c r="C1536" s="22"/>
      <c r="D1536" s="22"/>
      <c r="E1536" s="22"/>
      <c r="F1536" s="22"/>
      <c r="G1536" s="22"/>
      <c r="H1536" s="22"/>
      <c r="I1536" s="22"/>
      <c r="J1536" s="22"/>
      <c r="K1536" s="22"/>
      <c r="L1536" s="22"/>
      <c r="M1536" s="22"/>
    </row>
    <row r="1537" spans="1:13" ht="15">
      <c r="A1537" s="969"/>
      <c r="B1537" s="22"/>
      <c r="C1537" s="22"/>
      <c r="D1537" s="22"/>
      <c r="E1537" s="22"/>
      <c r="F1537" s="22"/>
      <c r="G1537" s="22"/>
      <c r="H1537" s="22"/>
      <c r="I1537" s="22"/>
      <c r="J1537" s="22"/>
      <c r="K1537" s="22"/>
      <c r="L1537" s="22"/>
      <c r="M1537" s="22"/>
    </row>
    <row r="1538" spans="1:13" ht="15">
      <c r="A1538" s="969"/>
      <c r="B1538" s="22"/>
      <c r="C1538" s="22"/>
      <c r="D1538" s="22"/>
      <c r="E1538" s="22"/>
      <c r="F1538" s="22"/>
      <c r="G1538" s="22"/>
      <c r="H1538" s="22"/>
      <c r="I1538" s="22"/>
      <c r="J1538" s="22"/>
      <c r="K1538" s="22"/>
      <c r="L1538" s="22"/>
      <c r="M1538" s="22"/>
    </row>
    <row r="1539" spans="1:13" ht="15">
      <c r="A1539" s="969"/>
      <c r="B1539" s="22"/>
      <c r="C1539" s="22"/>
      <c r="D1539" s="22"/>
      <c r="E1539" s="22"/>
      <c r="F1539" s="22"/>
      <c r="G1539" s="22"/>
      <c r="H1539" s="22"/>
      <c r="I1539" s="22"/>
      <c r="J1539" s="22"/>
      <c r="K1539" s="22"/>
      <c r="L1539" s="22"/>
      <c r="M1539" s="22"/>
    </row>
    <row r="1540" spans="1:13" ht="15">
      <c r="A1540" s="969"/>
      <c r="B1540" s="22"/>
      <c r="C1540" s="22"/>
      <c r="D1540" s="22"/>
      <c r="E1540" s="22"/>
      <c r="F1540" s="22"/>
      <c r="G1540" s="22"/>
      <c r="H1540" s="22"/>
      <c r="I1540" s="22"/>
      <c r="J1540" s="22"/>
      <c r="K1540" s="22"/>
      <c r="L1540" s="22"/>
      <c r="M1540" s="22"/>
    </row>
    <row r="1541" spans="1:13" ht="15">
      <c r="A1541" s="969"/>
      <c r="B1541" s="22"/>
      <c r="C1541" s="22"/>
      <c r="D1541" s="22"/>
      <c r="E1541" s="22"/>
      <c r="F1541" s="22"/>
      <c r="G1541" s="22"/>
      <c r="H1541" s="22"/>
      <c r="I1541" s="22"/>
      <c r="J1541" s="22"/>
      <c r="K1541" s="22"/>
      <c r="L1541" s="22"/>
      <c r="M1541" s="22"/>
    </row>
    <row r="1542" spans="1:13" ht="15">
      <c r="A1542" s="969"/>
      <c r="B1542" s="22"/>
      <c r="C1542" s="22"/>
      <c r="D1542" s="22"/>
      <c r="E1542" s="22"/>
      <c r="F1542" s="22"/>
      <c r="G1542" s="22"/>
      <c r="H1542" s="22"/>
      <c r="I1542" s="22"/>
      <c r="J1542" s="22"/>
      <c r="K1542" s="22"/>
      <c r="L1542" s="22"/>
      <c r="M1542" s="22"/>
    </row>
    <row r="1543" spans="1:13" ht="15">
      <c r="A1543" s="969"/>
      <c r="B1543" s="22"/>
      <c r="C1543" s="22"/>
      <c r="D1543" s="22"/>
      <c r="E1543" s="22"/>
      <c r="F1543" s="22"/>
      <c r="G1543" s="22"/>
      <c r="H1543" s="22"/>
      <c r="I1543" s="22"/>
      <c r="J1543" s="22"/>
      <c r="K1543" s="22"/>
      <c r="L1543" s="22"/>
      <c r="M1543" s="22"/>
    </row>
    <row r="1544" spans="1:13" ht="15">
      <c r="A1544" s="969"/>
      <c r="B1544" s="22"/>
      <c r="C1544" s="22"/>
      <c r="D1544" s="22"/>
      <c r="E1544" s="22"/>
      <c r="F1544" s="22"/>
      <c r="G1544" s="22"/>
      <c r="H1544" s="22"/>
      <c r="I1544" s="22"/>
      <c r="J1544" s="22"/>
      <c r="K1544" s="22"/>
      <c r="L1544" s="22"/>
      <c r="M1544" s="22"/>
    </row>
    <row r="1545" spans="1:13" ht="15">
      <c r="A1545" s="969"/>
      <c r="B1545" s="22"/>
      <c r="C1545" s="22"/>
      <c r="D1545" s="22"/>
      <c r="E1545" s="22"/>
      <c r="F1545" s="22"/>
      <c r="G1545" s="22"/>
      <c r="H1545" s="22"/>
      <c r="I1545" s="22"/>
      <c r="J1545" s="22"/>
      <c r="K1545" s="22"/>
      <c r="L1545" s="22"/>
      <c r="M1545" s="22"/>
    </row>
    <row r="1546" spans="1:13" ht="15">
      <c r="A1546" s="969"/>
      <c r="B1546" s="22"/>
      <c r="C1546" s="22"/>
      <c r="D1546" s="22"/>
      <c r="E1546" s="22"/>
      <c r="F1546" s="22"/>
      <c r="G1546" s="22"/>
      <c r="H1546" s="22"/>
      <c r="I1546" s="22"/>
      <c r="J1546" s="22"/>
      <c r="K1546" s="22"/>
      <c r="L1546" s="22"/>
      <c r="M1546" s="22"/>
    </row>
    <row r="1547" spans="1:13" ht="15">
      <c r="A1547" s="969"/>
      <c r="B1547" s="22"/>
      <c r="C1547" s="22"/>
      <c r="D1547" s="22"/>
      <c r="E1547" s="22"/>
      <c r="F1547" s="22"/>
      <c r="G1547" s="22"/>
      <c r="H1547" s="22"/>
      <c r="I1547" s="22"/>
      <c r="J1547" s="22"/>
      <c r="K1547" s="22"/>
      <c r="L1547" s="22"/>
      <c r="M1547" s="22"/>
    </row>
    <row r="1548" spans="1:13" ht="15">
      <c r="A1548" s="969"/>
      <c r="B1548" s="22"/>
      <c r="C1548" s="22"/>
      <c r="D1548" s="22"/>
      <c r="E1548" s="22"/>
      <c r="F1548" s="22"/>
      <c r="G1548" s="22"/>
      <c r="H1548" s="22"/>
      <c r="I1548" s="22"/>
      <c r="J1548" s="22"/>
      <c r="K1548" s="22"/>
      <c r="L1548" s="22"/>
      <c r="M1548" s="22"/>
    </row>
    <row r="1549" spans="1:13" ht="15">
      <c r="A1549" s="969"/>
      <c r="B1549" s="22"/>
      <c r="C1549" s="22"/>
      <c r="D1549" s="22"/>
      <c r="E1549" s="22"/>
      <c r="F1549" s="22"/>
      <c r="G1549" s="22"/>
      <c r="H1549" s="22"/>
      <c r="I1549" s="22"/>
      <c r="J1549" s="22"/>
      <c r="K1549" s="22"/>
      <c r="L1549" s="22"/>
      <c r="M1549" s="22"/>
    </row>
    <row r="1550" spans="1:13" ht="15">
      <c r="A1550" s="969"/>
      <c r="B1550" s="22"/>
      <c r="C1550" s="22"/>
      <c r="D1550" s="22"/>
      <c r="E1550" s="22"/>
      <c r="F1550" s="22"/>
      <c r="G1550" s="22"/>
      <c r="H1550" s="22"/>
      <c r="I1550" s="22"/>
      <c r="J1550" s="22"/>
      <c r="K1550" s="22"/>
      <c r="L1550" s="22"/>
      <c r="M1550" s="22"/>
    </row>
    <row r="1551" spans="1:13" ht="15">
      <c r="A1551" s="969"/>
      <c r="B1551" s="22"/>
      <c r="C1551" s="22"/>
      <c r="D1551" s="22"/>
      <c r="E1551" s="22"/>
      <c r="F1551" s="22"/>
      <c r="G1551" s="22"/>
      <c r="H1551" s="22"/>
      <c r="I1551" s="22"/>
      <c r="J1551" s="22"/>
      <c r="K1551" s="22"/>
      <c r="L1551" s="22"/>
      <c r="M1551" s="22"/>
    </row>
    <row r="1552" spans="1:13" ht="15">
      <c r="A1552" s="969"/>
      <c r="B1552" s="22"/>
      <c r="C1552" s="22"/>
      <c r="D1552" s="22"/>
      <c r="E1552" s="22"/>
      <c r="F1552" s="22"/>
      <c r="G1552" s="22"/>
      <c r="H1552" s="22"/>
      <c r="I1552" s="22"/>
      <c r="J1552" s="22"/>
      <c r="K1552" s="22"/>
      <c r="L1552" s="22"/>
      <c r="M1552" s="22"/>
    </row>
    <row r="1553" spans="1:13" ht="15">
      <c r="A1553" s="969"/>
      <c r="B1553" s="22"/>
      <c r="C1553" s="22"/>
      <c r="D1553" s="22"/>
      <c r="E1553" s="22"/>
      <c r="F1553" s="22"/>
      <c r="G1553" s="22"/>
      <c r="H1553" s="22"/>
      <c r="I1553" s="22"/>
      <c r="J1553" s="22"/>
      <c r="K1553" s="22"/>
      <c r="L1553" s="22"/>
      <c r="M1553" s="22"/>
    </row>
    <row r="1554" spans="1:13" ht="15">
      <c r="A1554" s="969"/>
      <c r="B1554" s="22"/>
      <c r="C1554" s="22"/>
      <c r="D1554" s="22"/>
      <c r="E1554" s="22"/>
      <c r="F1554" s="22"/>
      <c r="G1554" s="22"/>
      <c r="H1554" s="22"/>
      <c r="I1554" s="22"/>
      <c r="J1554" s="22"/>
      <c r="K1554" s="22"/>
      <c r="L1554" s="22"/>
      <c r="M1554" s="22"/>
    </row>
    <row r="1555" spans="1:13" ht="15">
      <c r="A1555" s="969"/>
      <c r="B1555" s="22"/>
      <c r="C1555" s="22"/>
      <c r="D1555" s="22"/>
      <c r="E1555" s="22"/>
      <c r="F1555" s="22"/>
      <c r="G1555" s="22"/>
      <c r="H1555" s="22"/>
      <c r="I1555" s="22"/>
      <c r="J1555" s="22"/>
      <c r="K1555" s="22"/>
      <c r="L1555" s="22"/>
      <c r="M1555" s="22"/>
    </row>
    <row r="1556" spans="1:13" ht="15">
      <c r="A1556" s="969"/>
      <c r="B1556" s="22"/>
      <c r="C1556" s="22"/>
      <c r="D1556" s="22"/>
      <c r="E1556" s="22"/>
      <c r="F1556" s="22"/>
      <c r="G1556" s="22"/>
      <c r="H1556" s="22"/>
      <c r="I1556" s="22"/>
      <c r="J1556" s="22"/>
      <c r="K1556" s="22"/>
      <c r="L1556" s="22"/>
      <c r="M1556" s="22"/>
    </row>
    <row r="1557" spans="1:13" ht="15">
      <c r="A1557" s="969"/>
      <c r="B1557" s="22"/>
      <c r="C1557" s="22"/>
      <c r="D1557" s="22"/>
      <c r="E1557" s="22"/>
      <c r="F1557" s="22"/>
      <c r="G1557" s="22"/>
      <c r="H1557" s="22"/>
      <c r="I1557" s="22"/>
      <c r="J1557" s="22"/>
      <c r="K1557" s="22"/>
      <c r="L1557" s="22"/>
      <c r="M1557" s="22"/>
    </row>
    <row r="1558" spans="1:13" ht="15">
      <c r="A1558" s="969"/>
      <c r="B1558" s="22"/>
      <c r="C1558" s="22"/>
      <c r="D1558" s="22"/>
      <c r="E1558" s="22"/>
      <c r="F1558" s="22"/>
      <c r="G1558" s="22"/>
      <c r="H1558" s="22"/>
      <c r="I1558" s="22"/>
      <c r="J1558" s="22"/>
      <c r="K1558" s="22"/>
      <c r="L1558" s="22"/>
      <c r="M1558" s="22"/>
    </row>
    <row r="1559" spans="1:13" ht="15">
      <c r="A1559" s="969"/>
      <c r="B1559" s="22"/>
      <c r="C1559" s="22"/>
      <c r="D1559" s="22"/>
      <c r="E1559" s="22"/>
      <c r="F1559" s="22"/>
      <c r="G1559" s="22"/>
      <c r="H1559" s="22"/>
      <c r="I1559" s="22"/>
      <c r="J1559" s="22"/>
      <c r="K1559" s="22"/>
      <c r="L1559" s="22"/>
      <c r="M1559" s="22"/>
    </row>
    <row r="1560" spans="1:13" ht="15">
      <c r="A1560" s="969"/>
      <c r="B1560" s="22"/>
      <c r="C1560" s="22"/>
      <c r="D1560" s="22"/>
      <c r="E1560" s="22"/>
      <c r="F1560" s="22"/>
      <c r="G1560" s="22"/>
      <c r="H1560" s="22"/>
      <c r="I1560" s="22"/>
      <c r="J1560" s="22"/>
      <c r="K1560" s="22"/>
      <c r="L1560" s="22"/>
      <c r="M1560" s="22"/>
    </row>
    <row r="1561" spans="1:13" ht="15">
      <c r="A1561" s="969"/>
      <c r="B1561" s="22"/>
      <c r="C1561" s="22"/>
      <c r="D1561" s="22"/>
      <c r="E1561" s="22"/>
      <c r="F1561" s="22"/>
      <c r="G1561" s="22"/>
      <c r="H1561" s="22"/>
      <c r="I1561" s="22"/>
      <c r="J1561" s="22"/>
      <c r="K1561" s="22"/>
      <c r="L1561" s="22"/>
      <c r="M1561" s="22"/>
    </row>
    <row r="1562" spans="1:13" ht="15">
      <c r="A1562" s="969"/>
      <c r="B1562" s="22"/>
      <c r="C1562" s="22"/>
      <c r="D1562" s="22"/>
      <c r="E1562" s="22"/>
      <c r="F1562" s="22"/>
      <c r="G1562" s="22"/>
      <c r="H1562" s="22"/>
      <c r="I1562" s="22"/>
      <c r="J1562" s="22"/>
      <c r="K1562" s="22"/>
      <c r="L1562" s="22"/>
      <c r="M1562" s="22"/>
    </row>
    <row r="1563" spans="1:13" ht="15">
      <c r="A1563" s="969"/>
      <c r="B1563" s="22"/>
      <c r="C1563" s="22"/>
      <c r="D1563" s="22"/>
      <c r="E1563" s="22"/>
      <c r="F1563" s="22"/>
      <c r="G1563" s="22"/>
      <c r="H1563" s="22"/>
      <c r="I1563" s="22"/>
      <c r="J1563" s="22"/>
      <c r="K1563" s="22"/>
      <c r="L1563" s="22"/>
      <c r="M1563" s="22"/>
    </row>
    <row r="1564" spans="1:13" ht="15">
      <c r="A1564" s="969"/>
      <c r="B1564" s="22"/>
      <c r="C1564" s="22"/>
      <c r="D1564" s="22"/>
      <c r="E1564" s="22"/>
      <c r="F1564" s="22"/>
      <c r="G1564" s="22"/>
      <c r="H1564" s="22"/>
      <c r="I1564" s="22"/>
      <c r="J1564" s="22"/>
      <c r="K1564" s="22"/>
      <c r="L1564" s="22"/>
      <c r="M1564" s="22"/>
    </row>
    <row r="1565" spans="1:13" ht="15">
      <c r="A1565" s="969"/>
      <c r="B1565" s="22"/>
      <c r="C1565" s="22"/>
      <c r="D1565" s="22"/>
      <c r="E1565" s="22"/>
      <c r="F1565" s="22"/>
      <c r="G1565" s="22"/>
      <c r="H1565" s="22"/>
      <c r="I1565" s="22"/>
      <c r="J1565" s="22"/>
      <c r="K1565" s="22"/>
      <c r="L1565" s="22"/>
      <c r="M1565" s="22"/>
    </row>
    <row r="1566" spans="1:13" ht="15">
      <c r="A1566" s="969"/>
      <c r="B1566" s="22"/>
      <c r="C1566" s="22"/>
      <c r="D1566" s="22"/>
      <c r="E1566" s="22"/>
      <c r="F1566" s="22"/>
      <c r="G1566" s="22"/>
      <c r="H1566" s="22"/>
      <c r="I1566" s="22"/>
      <c r="J1566" s="22"/>
      <c r="K1566" s="22"/>
      <c r="L1566" s="22"/>
      <c r="M1566" s="22"/>
    </row>
    <row r="1567" spans="1:13" ht="15">
      <c r="A1567" s="969"/>
      <c r="B1567" s="22"/>
      <c r="C1567" s="22"/>
      <c r="D1567" s="22"/>
      <c r="E1567" s="22"/>
      <c r="F1567" s="22"/>
      <c r="G1567" s="22"/>
      <c r="H1567" s="22"/>
      <c r="I1567" s="22"/>
      <c r="J1567" s="22"/>
      <c r="K1567" s="22"/>
      <c r="L1567" s="22"/>
      <c r="M1567" s="22"/>
    </row>
    <row r="1568" spans="1:13" ht="15">
      <c r="A1568" s="969"/>
      <c r="B1568" s="22"/>
      <c r="C1568" s="22"/>
      <c r="D1568" s="22"/>
      <c r="E1568" s="22"/>
      <c r="F1568" s="22"/>
      <c r="G1568" s="22"/>
      <c r="H1568" s="22"/>
      <c r="I1568" s="22"/>
      <c r="J1568" s="22"/>
      <c r="K1568" s="22"/>
      <c r="L1568" s="22"/>
      <c r="M1568" s="22"/>
    </row>
    <row r="1569" spans="1:13" ht="15">
      <c r="A1569" s="969"/>
      <c r="B1569" s="22"/>
      <c r="C1569" s="22"/>
      <c r="D1569" s="22"/>
      <c r="E1569" s="22"/>
      <c r="F1569" s="22"/>
      <c r="G1569" s="22"/>
      <c r="H1569" s="22"/>
      <c r="I1569" s="22"/>
      <c r="J1569" s="22"/>
      <c r="K1569" s="22"/>
      <c r="L1569" s="22"/>
      <c r="M1569" s="22"/>
    </row>
    <row r="1570" spans="1:13" ht="15">
      <c r="A1570" s="969"/>
      <c r="B1570" s="22"/>
      <c r="C1570" s="22"/>
      <c r="D1570" s="22"/>
      <c r="E1570" s="22"/>
      <c r="F1570" s="22"/>
      <c r="G1570" s="22"/>
      <c r="H1570" s="22"/>
      <c r="I1570" s="22"/>
      <c r="J1570" s="22"/>
      <c r="K1570" s="22"/>
      <c r="L1570" s="22"/>
      <c r="M1570" s="22"/>
    </row>
    <row r="1571" spans="1:13" ht="15">
      <c r="A1571" s="969"/>
      <c r="B1571" s="22"/>
      <c r="C1571" s="22"/>
      <c r="D1571" s="22"/>
      <c r="E1571" s="22"/>
      <c r="F1571" s="22"/>
      <c r="G1571" s="22"/>
      <c r="H1571" s="22"/>
      <c r="I1571" s="22"/>
      <c r="J1571" s="22"/>
      <c r="K1571" s="22"/>
      <c r="L1571" s="22"/>
      <c r="M1571" s="22"/>
    </row>
    <row r="1572" spans="1:13" ht="15">
      <c r="A1572" s="969"/>
      <c r="B1572" s="22"/>
      <c r="C1572" s="22"/>
      <c r="D1572" s="22"/>
      <c r="E1572" s="22"/>
      <c r="F1572" s="22"/>
      <c r="G1572" s="22"/>
      <c r="H1572" s="22"/>
      <c r="I1572" s="22"/>
      <c r="J1572" s="22"/>
      <c r="K1572" s="22"/>
      <c r="L1572" s="22"/>
      <c r="M1572" s="22"/>
    </row>
    <row r="1573" spans="1:13" ht="15">
      <c r="A1573" s="969"/>
      <c r="B1573" s="22"/>
      <c r="C1573" s="22"/>
      <c r="D1573" s="22"/>
      <c r="E1573" s="22"/>
      <c r="F1573" s="22"/>
      <c r="G1573" s="22"/>
      <c r="H1573" s="22"/>
      <c r="I1573" s="22"/>
      <c r="J1573" s="22"/>
      <c r="K1573" s="22"/>
      <c r="L1573" s="22"/>
      <c r="M1573" s="22"/>
    </row>
    <row r="1574" spans="1:13" ht="15">
      <c r="A1574" s="969"/>
      <c r="B1574" s="22"/>
      <c r="C1574" s="22"/>
      <c r="D1574" s="22"/>
      <c r="E1574" s="22"/>
      <c r="F1574" s="22"/>
      <c r="G1574" s="22"/>
      <c r="H1574" s="22"/>
      <c r="I1574" s="22"/>
      <c r="J1574" s="22"/>
      <c r="K1574" s="22"/>
      <c r="L1574" s="22"/>
      <c r="M1574" s="22"/>
    </row>
    <row r="1575" spans="1:13" ht="15">
      <c r="A1575" s="969"/>
      <c r="B1575" s="22"/>
      <c r="C1575" s="22"/>
      <c r="D1575" s="22"/>
      <c r="E1575" s="22"/>
      <c r="F1575" s="22"/>
      <c r="G1575" s="22"/>
      <c r="H1575" s="22"/>
      <c r="I1575" s="22"/>
      <c r="J1575" s="22"/>
      <c r="K1575" s="22"/>
      <c r="L1575" s="22"/>
      <c r="M1575" s="22"/>
    </row>
    <row r="1576" spans="1:13" ht="15">
      <c r="A1576" s="969"/>
      <c r="B1576" s="22"/>
      <c r="C1576" s="22"/>
      <c r="D1576" s="22"/>
      <c r="E1576" s="22"/>
      <c r="F1576" s="22"/>
      <c r="G1576" s="22"/>
      <c r="H1576" s="22"/>
      <c r="I1576" s="22"/>
      <c r="J1576" s="22"/>
      <c r="K1576" s="22"/>
      <c r="L1576" s="22"/>
      <c r="M1576" s="22"/>
    </row>
    <row r="1577" spans="1:13" ht="15">
      <c r="A1577" s="969"/>
      <c r="B1577" s="22"/>
      <c r="C1577" s="22"/>
      <c r="D1577" s="22"/>
      <c r="E1577" s="22"/>
      <c r="F1577" s="22"/>
      <c r="G1577" s="22"/>
      <c r="H1577" s="22"/>
      <c r="I1577" s="22"/>
      <c r="J1577" s="22"/>
      <c r="K1577" s="22"/>
      <c r="L1577" s="22"/>
      <c r="M1577" s="22"/>
    </row>
    <row r="1578" spans="1:13" ht="15">
      <c r="A1578" s="969"/>
      <c r="B1578" s="22"/>
      <c r="C1578" s="22"/>
      <c r="D1578" s="22"/>
      <c r="E1578" s="22"/>
      <c r="F1578" s="22"/>
      <c r="G1578" s="22"/>
      <c r="H1578" s="22"/>
      <c r="I1578" s="22"/>
      <c r="J1578" s="22"/>
      <c r="K1578" s="22"/>
      <c r="L1578" s="22"/>
      <c r="M1578" s="22"/>
    </row>
    <row r="1579" spans="1:13" ht="15">
      <c r="A1579" s="969"/>
      <c r="B1579" s="22"/>
      <c r="C1579" s="22"/>
      <c r="D1579" s="22"/>
      <c r="E1579" s="22"/>
      <c r="F1579" s="22"/>
      <c r="G1579" s="22"/>
      <c r="H1579" s="22"/>
      <c r="I1579" s="22"/>
      <c r="J1579" s="22"/>
      <c r="K1579" s="22"/>
      <c r="L1579" s="22"/>
      <c r="M1579" s="22"/>
    </row>
    <row r="1580" spans="1:13" ht="15">
      <c r="A1580" s="969"/>
      <c r="B1580" s="22"/>
      <c r="C1580" s="22"/>
      <c r="D1580" s="22"/>
      <c r="E1580" s="22"/>
      <c r="F1580" s="22"/>
      <c r="G1580" s="22"/>
      <c r="H1580" s="22"/>
      <c r="I1580" s="22"/>
      <c r="J1580" s="22"/>
      <c r="K1580" s="22"/>
      <c r="L1580" s="22"/>
      <c r="M1580" s="22"/>
    </row>
    <row r="1581" spans="1:13" ht="15">
      <c r="A1581" s="969"/>
      <c r="B1581" s="22"/>
      <c r="C1581" s="22"/>
      <c r="D1581" s="22"/>
      <c r="E1581" s="22"/>
      <c r="F1581" s="22"/>
      <c r="G1581" s="22"/>
      <c r="H1581" s="22"/>
      <c r="I1581" s="22"/>
      <c r="J1581" s="22"/>
      <c r="K1581" s="22"/>
      <c r="L1581" s="22"/>
      <c r="M1581" s="22"/>
    </row>
    <row r="1582" spans="1:13" ht="15">
      <c r="A1582" s="969"/>
      <c r="B1582" s="22"/>
      <c r="C1582" s="22"/>
      <c r="D1582" s="22"/>
      <c r="E1582" s="22"/>
      <c r="F1582" s="22"/>
      <c r="G1582" s="22"/>
      <c r="H1582" s="22"/>
      <c r="I1582" s="22"/>
      <c r="J1582" s="22"/>
      <c r="K1582" s="22"/>
      <c r="L1582" s="22"/>
      <c r="M1582" s="22"/>
    </row>
    <row r="1583" spans="1:13" ht="15">
      <c r="A1583" s="969"/>
      <c r="B1583" s="22"/>
      <c r="C1583" s="22"/>
      <c r="D1583" s="22"/>
      <c r="E1583" s="22"/>
      <c r="F1583" s="22"/>
      <c r="G1583" s="22"/>
      <c r="H1583" s="22"/>
      <c r="I1583" s="22"/>
      <c r="J1583" s="22"/>
      <c r="K1583" s="22"/>
      <c r="L1583" s="22"/>
      <c r="M1583" s="22"/>
    </row>
    <row r="1584" spans="1:13" ht="15">
      <c r="A1584" s="969"/>
      <c r="B1584" s="22"/>
      <c r="C1584" s="22"/>
      <c r="D1584" s="22"/>
      <c r="E1584" s="22"/>
      <c r="F1584" s="22"/>
      <c r="G1584" s="22"/>
      <c r="H1584" s="22"/>
      <c r="I1584" s="22"/>
      <c r="J1584" s="22"/>
      <c r="K1584" s="22"/>
      <c r="L1584" s="22"/>
      <c r="M1584" s="22"/>
    </row>
    <row r="1585" spans="1:13" ht="15">
      <c r="A1585" s="969"/>
      <c r="B1585" s="22"/>
      <c r="C1585" s="22"/>
      <c r="D1585" s="22"/>
      <c r="E1585" s="22"/>
      <c r="F1585" s="22"/>
      <c r="G1585" s="22"/>
      <c r="H1585" s="22"/>
      <c r="I1585" s="22"/>
      <c r="J1585" s="22"/>
      <c r="K1585" s="22"/>
      <c r="L1585" s="22"/>
      <c r="M1585" s="22"/>
    </row>
    <row r="1586" spans="1:13" ht="15">
      <c r="A1586" s="969"/>
      <c r="B1586" s="22"/>
      <c r="C1586" s="22"/>
      <c r="D1586" s="22"/>
      <c r="E1586" s="22"/>
      <c r="F1586" s="22"/>
      <c r="G1586" s="22"/>
      <c r="H1586" s="22"/>
      <c r="I1586" s="22"/>
      <c r="J1586" s="22"/>
      <c r="K1586" s="22"/>
      <c r="L1586" s="22"/>
      <c r="M1586" s="22"/>
    </row>
    <row r="1587" spans="1:13" ht="15">
      <c r="A1587" s="969"/>
      <c r="B1587" s="22"/>
      <c r="C1587" s="22"/>
      <c r="D1587" s="22"/>
      <c r="E1587" s="22"/>
      <c r="F1587" s="22"/>
      <c r="G1587" s="22"/>
      <c r="H1587" s="22"/>
      <c r="I1587" s="22"/>
      <c r="J1587" s="22"/>
      <c r="K1587" s="22"/>
      <c r="L1587" s="22"/>
      <c r="M1587" s="22"/>
    </row>
    <row r="1588" spans="1:13" ht="15">
      <c r="A1588" s="969"/>
      <c r="B1588" s="22"/>
      <c r="C1588" s="22"/>
      <c r="D1588" s="22"/>
      <c r="E1588" s="22"/>
      <c r="F1588" s="22"/>
      <c r="G1588" s="22"/>
      <c r="H1588" s="22"/>
      <c r="I1588" s="22"/>
      <c r="J1588" s="22"/>
      <c r="K1588" s="22"/>
      <c r="L1588" s="22"/>
      <c r="M1588" s="22"/>
    </row>
    <row r="1589" spans="1:13" ht="15">
      <c r="A1589" s="969"/>
      <c r="B1589" s="22"/>
      <c r="C1589" s="22"/>
      <c r="D1589" s="22"/>
      <c r="E1589" s="22"/>
      <c r="F1589" s="22"/>
      <c r="G1589" s="22"/>
      <c r="H1589" s="22"/>
      <c r="I1589" s="22"/>
      <c r="J1589" s="22"/>
      <c r="K1589" s="22"/>
      <c r="L1589" s="22"/>
      <c r="M1589" s="22"/>
    </row>
    <row r="1590" spans="1:13" ht="15">
      <c r="A1590" s="969"/>
      <c r="B1590" s="22"/>
      <c r="C1590" s="22"/>
      <c r="D1590" s="22"/>
      <c r="E1590" s="22"/>
      <c r="F1590" s="22"/>
      <c r="G1590" s="22"/>
      <c r="H1590" s="22"/>
      <c r="I1590" s="22"/>
      <c r="J1590" s="22"/>
      <c r="K1590" s="22"/>
      <c r="L1590" s="22"/>
      <c r="M1590" s="22"/>
    </row>
    <row r="1591" spans="1:13" ht="15">
      <c r="A1591" s="969"/>
      <c r="B1591" s="22"/>
      <c r="C1591" s="22"/>
      <c r="D1591" s="22"/>
      <c r="E1591" s="22"/>
      <c r="F1591" s="22"/>
      <c r="G1591" s="22"/>
      <c r="H1591" s="22"/>
      <c r="I1591" s="22"/>
      <c r="J1591" s="22"/>
      <c r="K1591" s="22"/>
      <c r="L1591" s="22"/>
      <c r="M1591" s="22"/>
    </row>
    <row r="1592" spans="1:13" ht="15">
      <c r="A1592" s="969"/>
      <c r="B1592" s="22"/>
      <c r="C1592" s="22"/>
      <c r="D1592" s="22"/>
      <c r="E1592" s="22"/>
      <c r="F1592" s="22"/>
      <c r="G1592" s="22"/>
      <c r="H1592" s="22"/>
      <c r="I1592" s="22"/>
      <c r="J1592" s="22"/>
      <c r="K1592" s="22"/>
      <c r="L1592" s="22"/>
      <c r="M1592" s="22"/>
    </row>
    <row r="1593" spans="1:13" ht="15">
      <c r="A1593" s="969"/>
      <c r="B1593" s="22"/>
      <c r="C1593" s="22"/>
      <c r="D1593" s="22"/>
      <c r="E1593" s="22"/>
      <c r="F1593" s="22"/>
      <c r="G1593" s="22"/>
      <c r="H1593" s="22"/>
      <c r="I1593" s="22"/>
      <c r="J1593" s="22"/>
      <c r="K1593" s="22"/>
      <c r="L1593" s="22"/>
      <c r="M1593" s="22"/>
    </row>
    <row r="1594" spans="1:13" ht="15">
      <c r="A1594" s="969"/>
      <c r="B1594" s="22"/>
      <c r="C1594" s="22"/>
      <c r="D1594" s="22"/>
      <c r="E1594" s="22"/>
      <c r="F1594" s="22"/>
      <c r="G1594" s="22"/>
      <c r="H1594" s="22"/>
      <c r="I1594" s="22"/>
      <c r="J1594" s="22"/>
      <c r="K1594" s="22"/>
      <c r="L1594" s="22"/>
      <c r="M1594" s="22"/>
    </row>
    <row r="1595" spans="1:13" ht="15">
      <c r="A1595" s="969"/>
      <c r="B1595" s="22"/>
      <c r="C1595" s="22"/>
      <c r="D1595" s="22"/>
      <c r="E1595" s="22"/>
      <c r="F1595" s="22"/>
      <c r="G1595" s="22"/>
      <c r="H1595" s="22"/>
      <c r="I1595" s="22"/>
      <c r="J1595" s="22"/>
      <c r="K1595" s="22"/>
      <c r="L1595" s="22"/>
      <c r="M1595" s="22"/>
    </row>
    <row r="1596" spans="1:13" ht="15">
      <c r="A1596" s="969"/>
      <c r="B1596" s="22"/>
      <c r="C1596" s="22"/>
      <c r="D1596" s="22"/>
      <c r="E1596" s="22"/>
      <c r="F1596" s="22"/>
      <c r="G1596" s="22"/>
      <c r="H1596" s="22"/>
      <c r="I1596" s="22"/>
      <c r="J1596" s="22"/>
      <c r="K1596" s="22"/>
      <c r="L1596" s="22"/>
      <c r="M1596" s="22"/>
    </row>
    <row r="1597" spans="1:13" ht="15">
      <c r="A1597" s="969"/>
      <c r="B1597" s="22"/>
      <c r="C1597" s="22"/>
      <c r="D1597" s="22"/>
      <c r="E1597" s="22"/>
      <c r="F1597" s="22"/>
      <c r="G1597" s="22"/>
      <c r="H1597" s="22"/>
      <c r="I1597" s="22"/>
      <c r="J1597" s="22"/>
      <c r="K1597" s="22"/>
      <c r="L1597" s="22"/>
      <c r="M1597" s="22"/>
    </row>
    <row r="1598" spans="1:13" ht="15">
      <c r="A1598" s="969"/>
      <c r="B1598" s="22"/>
      <c r="C1598" s="22"/>
      <c r="D1598" s="22"/>
      <c r="E1598" s="22"/>
      <c r="F1598" s="22"/>
      <c r="G1598" s="22"/>
      <c r="H1598" s="22"/>
      <c r="I1598" s="22"/>
      <c r="J1598" s="22"/>
      <c r="K1598" s="22"/>
      <c r="L1598" s="22"/>
      <c r="M1598" s="22"/>
    </row>
    <row r="1599" spans="1:13" ht="15">
      <c r="A1599" s="969"/>
      <c r="B1599" s="22"/>
      <c r="C1599" s="22"/>
      <c r="D1599" s="22"/>
      <c r="E1599" s="22"/>
      <c r="F1599" s="22"/>
      <c r="G1599" s="22"/>
      <c r="H1599" s="22"/>
      <c r="I1599" s="22"/>
      <c r="J1599" s="22"/>
      <c r="K1599" s="22"/>
      <c r="L1599" s="22"/>
      <c r="M1599" s="22"/>
    </row>
    <row r="1600" spans="1:13" ht="15">
      <c r="A1600" s="969"/>
      <c r="B1600" s="22"/>
      <c r="C1600" s="22"/>
      <c r="D1600" s="22"/>
      <c r="E1600" s="22"/>
      <c r="F1600" s="22"/>
      <c r="G1600" s="22"/>
      <c r="H1600" s="22"/>
      <c r="I1600" s="22"/>
      <c r="J1600" s="22"/>
      <c r="K1600" s="22"/>
      <c r="L1600" s="22"/>
      <c r="M1600" s="22"/>
    </row>
    <row r="1601" spans="1:13" ht="15">
      <c r="A1601" s="969"/>
      <c r="B1601" s="22"/>
      <c r="C1601" s="22"/>
      <c r="D1601" s="22"/>
      <c r="E1601" s="22"/>
      <c r="F1601" s="22"/>
      <c r="G1601" s="22"/>
      <c r="H1601" s="22"/>
      <c r="I1601" s="22"/>
      <c r="J1601" s="22"/>
      <c r="K1601" s="22"/>
      <c r="L1601" s="22"/>
      <c r="M1601" s="22"/>
    </row>
    <row r="1602" spans="1:13" ht="15">
      <c r="A1602" s="969"/>
      <c r="B1602" s="22"/>
      <c r="C1602" s="22"/>
      <c r="D1602" s="22"/>
      <c r="E1602" s="22"/>
      <c r="F1602" s="22"/>
      <c r="G1602" s="22"/>
      <c r="H1602" s="22"/>
      <c r="I1602" s="22"/>
      <c r="J1602" s="22"/>
      <c r="K1602" s="22"/>
      <c r="L1602" s="22"/>
      <c r="M1602" s="22"/>
    </row>
    <row r="1603" spans="1:13" ht="15">
      <c r="A1603" s="969"/>
      <c r="B1603" s="22"/>
      <c r="C1603" s="22"/>
      <c r="D1603" s="22"/>
      <c r="E1603" s="22"/>
      <c r="F1603" s="22"/>
      <c r="G1603" s="22"/>
      <c r="H1603" s="22"/>
      <c r="I1603" s="22"/>
      <c r="J1603" s="22"/>
      <c r="K1603" s="22"/>
      <c r="L1603" s="22"/>
      <c r="M1603" s="22"/>
    </row>
    <row r="1604" spans="1:13" ht="15">
      <c r="A1604" s="969"/>
      <c r="B1604" s="22"/>
      <c r="C1604" s="22"/>
      <c r="D1604" s="22"/>
      <c r="E1604" s="22"/>
      <c r="F1604" s="22"/>
      <c r="G1604" s="22"/>
      <c r="H1604" s="22"/>
      <c r="I1604" s="22"/>
      <c r="J1604" s="22"/>
      <c r="K1604" s="22"/>
      <c r="L1604" s="22"/>
      <c r="M1604" s="22"/>
    </row>
    <row r="1605" spans="1:13" ht="15">
      <c r="A1605" s="969"/>
      <c r="B1605" s="22"/>
      <c r="C1605" s="22"/>
      <c r="D1605" s="22"/>
      <c r="E1605" s="22"/>
      <c r="F1605" s="22"/>
      <c r="G1605" s="22"/>
      <c r="H1605" s="22"/>
      <c r="I1605" s="22"/>
      <c r="J1605" s="22"/>
      <c r="K1605" s="22"/>
      <c r="L1605" s="22"/>
      <c r="M1605" s="22"/>
    </row>
    <row r="1606" spans="1:13" ht="15">
      <c r="A1606" s="969"/>
      <c r="B1606" s="22"/>
      <c r="C1606" s="22"/>
      <c r="D1606" s="22"/>
      <c r="E1606" s="22"/>
      <c r="F1606" s="22"/>
      <c r="G1606" s="22"/>
      <c r="H1606" s="22"/>
      <c r="I1606" s="22"/>
      <c r="J1606" s="22"/>
      <c r="K1606" s="22"/>
      <c r="L1606" s="22"/>
      <c r="M1606" s="22"/>
    </row>
    <row r="1607" spans="1:13" ht="15">
      <c r="A1607" s="969"/>
      <c r="B1607" s="22"/>
      <c r="C1607" s="22"/>
      <c r="D1607" s="22"/>
      <c r="E1607" s="22"/>
      <c r="F1607" s="22"/>
      <c r="G1607" s="22"/>
      <c r="H1607" s="22"/>
      <c r="I1607" s="22"/>
      <c r="J1607" s="22"/>
      <c r="K1607" s="22"/>
      <c r="L1607" s="22"/>
      <c r="M1607" s="22"/>
    </row>
    <row r="1608" spans="1:13" ht="15">
      <c r="A1608" s="969"/>
      <c r="B1608" s="22"/>
      <c r="C1608" s="22"/>
      <c r="D1608" s="22"/>
      <c r="E1608" s="22"/>
      <c r="F1608" s="22"/>
      <c r="G1608" s="22"/>
      <c r="H1608" s="22"/>
      <c r="I1608" s="22"/>
      <c r="J1608" s="22"/>
      <c r="K1608" s="22"/>
      <c r="L1608" s="22"/>
      <c r="M1608" s="22"/>
    </row>
    <row r="1609" spans="1:13" ht="15">
      <c r="A1609" s="969"/>
      <c r="B1609" s="22"/>
      <c r="C1609" s="22"/>
      <c r="D1609" s="22"/>
      <c r="E1609" s="22"/>
      <c r="F1609" s="22"/>
      <c r="G1609" s="22"/>
      <c r="H1609" s="22"/>
      <c r="I1609" s="22"/>
      <c r="J1609" s="22"/>
      <c r="K1609" s="22"/>
      <c r="L1609" s="22"/>
      <c r="M1609" s="22"/>
    </row>
    <row r="1610" spans="1:13" ht="15">
      <c r="A1610" s="969"/>
      <c r="B1610" s="22"/>
      <c r="C1610" s="22"/>
      <c r="D1610" s="22"/>
      <c r="E1610" s="22"/>
      <c r="F1610" s="22"/>
      <c r="G1610" s="22"/>
      <c r="H1610" s="22"/>
      <c r="I1610" s="22"/>
      <c r="J1610" s="22"/>
      <c r="K1610" s="22"/>
      <c r="L1610" s="22"/>
      <c r="M1610" s="22"/>
    </row>
    <row r="1611" spans="1:13" ht="15">
      <c r="A1611" s="969"/>
      <c r="B1611" s="22"/>
      <c r="C1611" s="22"/>
      <c r="D1611" s="22"/>
      <c r="E1611" s="22"/>
      <c r="F1611" s="22"/>
      <c r="G1611" s="22"/>
      <c r="H1611" s="22"/>
      <c r="I1611" s="22"/>
      <c r="J1611" s="22"/>
      <c r="K1611" s="22"/>
      <c r="L1611" s="22"/>
      <c r="M1611" s="22"/>
    </row>
    <row r="1612" spans="1:13" ht="15">
      <c r="A1612" s="969"/>
      <c r="B1612" s="22"/>
      <c r="C1612" s="22"/>
      <c r="D1612" s="22"/>
      <c r="E1612" s="22"/>
      <c r="F1612" s="22"/>
      <c r="G1612" s="22"/>
      <c r="H1612" s="22"/>
      <c r="I1612" s="22"/>
      <c r="J1612" s="22"/>
      <c r="K1612" s="22"/>
      <c r="L1612" s="22"/>
      <c r="M1612" s="22"/>
    </row>
    <row r="1613" spans="1:13" ht="15">
      <c r="A1613" s="969"/>
      <c r="B1613" s="22"/>
      <c r="C1613" s="22"/>
      <c r="D1613" s="22"/>
      <c r="E1613" s="22"/>
      <c r="F1613" s="22"/>
      <c r="G1613" s="22"/>
      <c r="H1613" s="22"/>
      <c r="I1613" s="22"/>
      <c r="J1613" s="22"/>
      <c r="K1613" s="22"/>
      <c r="L1613" s="22"/>
      <c r="M1613" s="22"/>
    </row>
    <row r="1614" spans="1:13" ht="15">
      <c r="A1614" s="969"/>
      <c r="B1614" s="22"/>
      <c r="C1614" s="22"/>
      <c r="D1614" s="22"/>
      <c r="E1614" s="22"/>
      <c r="F1614" s="22"/>
      <c r="G1614" s="22"/>
      <c r="H1614" s="22"/>
      <c r="I1614" s="22"/>
      <c r="J1614" s="22"/>
      <c r="K1614" s="22"/>
      <c r="L1614" s="22"/>
      <c r="M1614" s="22"/>
    </row>
    <row r="1615" spans="1:13" ht="15">
      <c r="A1615" s="969"/>
      <c r="B1615" s="22"/>
      <c r="C1615" s="22"/>
      <c r="D1615" s="22"/>
      <c r="E1615" s="22"/>
      <c r="F1615" s="22"/>
      <c r="G1615" s="22"/>
      <c r="H1615" s="22"/>
      <c r="I1615" s="22"/>
      <c r="J1615" s="22"/>
      <c r="K1615" s="22"/>
      <c r="L1615" s="22"/>
      <c r="M1615" s="22"/>
    </row>
    <row r="1616" spans="1:13" ht="15">
      <c r="A1616" s="969"/>
      <c r="B1616" s="22"/>
      <c r="C1616" s="22"/>
      <c r="D1616" s="22"/>
      <c r="E1616" s="22"/>
      <c r="F1616" s="22"/>
      <c r="G1616" s="22"/>
      <c r="H1616" s="22"/>
      <c r="I1616" s="22"/>
      <c r="J1616" s="22"/>
      <c r="K1616" s="22"/>
      <c r="L1616" s="22"/>
      <c r="M1616" s="22"/>
    </row>
    <row r="1617" spans="1:13" ht="15">
      <c r="A1617" s="969"/>
      <c r="B1617" s="22"/>
      <c r="C1617" s="22"/>
      <c r="D1617" s="22"/>
      <c r="E1617" s="22"/>
      <c r="F1617" s="22"/>
      <c r="G1617" s="22"/>
      <c r="H1617" s="22"/>
      <c r="I1617" s="22"/>
      <c r="J1617" s="22"/>
      <c r="K1617" s="22"/>
      <c r="L1617" s="22"/>
      <c r="M1617" s="22"/>
    </row>
    <row r="1618" spans="1:13" ht="15">
      <c r="A1618" s="969"/>
      <c r="B1618" s="22"/>
      <c r="C1618" s="22"/>
      <c r="D1618" s="22"/>
      <c r="E1618" s="22"/>
      <c r="F1618" s="22"/>
      <c r="G1618" s="22"/>
      <c r="H1618" s="22"/>
      <c r="I1618" s="22"/>
      <c r="J1618" s="22"/>
      <c r="K1618" s="22"/>
      <c r="L1618" s="22"/>
      <c r="M1618" s="22"/>
    </row>
    <row r="1619" spans="1:13" ht="15">
      <c r="A1619" s="969"/>
      <c r="B1619" s="22"/>
      <c r="C1619" s="22"/>
      <c r="D1619" s="22"/>
      <c r="E1619" s="22"/>
      <c r="F1619" s="22"/>
      <c r="G1619" s="22"/>
      <c r="H1619" s="22"/>
      <c r="I1619" s="22"/>
      <c r="J1619" s="22"/>
      <c r="K1619" s="22"/>
      <c r="L1619" s="22"/>
      <c r="M1619" s="22"/>
    </row>
    <row r="1620" spans="1:13" ht="15">
      <c r="A1620" s="969"/>
      <c r="B1620" s="22"/>
      <c r="C1620" s="22"/>
      <c r="D1620" s="22"/>
      <c r="E1620" s="22"/>
      <c r="F1620" s="22"/>
      <c r="G1620" s="22"/>
      <c r="H1620" s="22"/>
      <c r="I1620" s="22"/>
      <c r="J1620" s="22"/>
      <c r="K1620" s="22"/>
      <c r="L1620" s="22"/>
      <c r="M1620" s="22"/>
    </row>
    <row r="1621" spans="1:13" ht="15">
      <c r="A1621" s="969"/>
      <c r="B1621" s="22"/>
      <c r="C1621" s="22"/>
      <c r="D1621" s="22"/>
      <c r="E1621" s="22"/>
      <c r="F1621" s="22"/>
      <c r="G1621" s="22"/>
      <c r="H1621" s="22"/>
      <c r="I1621" s="22"/>
      <c r="J1621" s="22"/>
      <c r="K1621" s="22"/>
      <c r="L1621" s="22"/>
      <c r="M1621" s="22"/>
    </row>
    <row r="1622" spans="1:13" ht="15">
      <c r="A1622" s="969"/>
      <c r="B1622" s="22"/>
      <c r="C1622" s="22"/>
      <c r="D1622" s="22"/>
      <c r="E1622" s="22"/>
      <c r="F1622" s="22"/>
      <c r="G1622" s="22"/>
      <c r="H1622" s="22"/>
      <c r="I1622" s="22"/>
      <c r="J1622" s="22"/>
      <c r="K1622" s="22"/>
      <c r="L1622" s="22"/>
      <c r="M1622" s="22"/>
    </row>
    <row r="1623" spans="1:13" ht="15">
      <c r="A1623" s="969"/>
      <c r="B1623" s="22"/>
      <c r="C1623" s="22"/>
      <c r="D1623" s="22"/>
      <c r="E1623" s="22"/>
      <c r="F1623" s="22"/>
      <c r="G1623" s="22"/>
      <c r="H1623" s="22"/>
      <c r="I1623" s="22"/>
      <c r="J1623" s="22"/>
      <c r="K1623" s="22"/>
      <c r="L1623" s="22"/>
      <c r="M1623" s="22"/>
    </row>
    <row r="1624" spans="1:13" ht="15">
      <c r="A1624" s="969"/>
      <c r="B1624" s="22"/>
      <c r="C1624" s="22"/>
      <c r="D1624" s="22"/>
      <c r="E1624" s="22"/>
      <c r="F1624" s="22"/>
      <c r="G1624" s="22"/>
      <c r="H1624" s="22"/>
      <c r="I1624" s="22"/>
      <c r="J1624" s="22"/>
      <c r="K1624" s="22"/>
      <c r="L1624" s="22"/>
      <c r="M1624" s="22"/>
    </row>
    <row r="1625" spans="1:13" ht="15">
      <c r="A1625" s="969"/>
      <c r="B1625" s="22"/>
      <c r="C1625" s="22"/>
      <c r="D1625" s="22"/>
      <c r="E1625" s="22"/>
      <c r="F1625" s="22"/>
      <c r="G1625" s="22"/>
      <c r="H1625" s="22"/>
      <c r="I1625" s="22"/>
      <c r="J1625" s="22"/>
      <c r="K1625" s="22"/>
      <c r="L1625" s="22"/>
      <c r="M1625" s="22"/>
    </row>
    <row r="1626" spans="1:13" ht="15">
      <c r="A1626" s="969"/>
      <c r="B1626" s="22"/>
      <c r="C1626" s="22"/>
      <c r="D1626" s="22"/>
      <c r="E1626" s="22"/>
      <c r="F1626" s="22"/>
      <c r="G1626" s="22"/>
      <c r="H1626" s="22"/>
      <c r="I1626" s="22"/>
      <c r="J1626" s="22"/>
      <c r="K1626" s="22"/>
      <c r="L1626" s="22"/>
      <c r="M1626" s="22"/>
    </row>
    <row r="1627" spans="1:13" ht="15">
      <c r="A1627" s="969"/>
      <c r="B1627" s="22"/>
      <c r="C1627" s="22"/>
      <c r="D1627" s="22"/>
      <c r="E1627" s="22"/>
      <c r="F1627" s="22"/>
      <c r="G1627" s="22"/>
      <c r="H1627" s="22"/>
      <c r="I1627" s="22"/>
      <c r="J1627" s="22"/>
      <c r="K1627" s="22"/>
      <c r="L1627" s="22"/>
      <c r="M1627" s="22"/>
    </row>
    <row r="1628" spans="1:13" ht="15">
      <c r="A1628" s="969"/>
      <c r="B1628" s="22"/>
      <c r="C1628" s="22"/>
      <c r="D1628" s="22"/>
      <c r="E1628" s="22"/>
      <c r="F1628" s="22"/>
      <c r="G1628" s="22"/>
      <c r="H1628" s="22"/>
      <c r="I1628" s="22"/>
      <c r="J1628" s="22"/>
      <c r="K1628" s="22"/>
      <c r="L1628" s="22"/>
      <c r="M1628" s="22"/>
    </row>
    <row r="1629" spans="1:13" ht="15">
      <c r="A1629" s="969"/>
      <c r="B1629" s="22"/>
      <c r="C1629" s="22"/>
      <c r="D1629" s="22"/>
      <c r="E1629" s="22"/>
      <c r="F1629" s="22"/>
      <c r="G1629" s="22"/>
      <c r="H1629" s="22"/>
      <c r="I1629" s="22"/>
      <c r="J1629" s="22"/>
      <c r="K1629" s="22"/>
      <c r="L1629" s="22"/>
      <c r="M1629" s="22"/>
    </row>
    <row r="1630" spans="1:13" ht="15">
      <c r="A1630" s="969"/>
      <c r="B1630" s="22"/>
      <c r="C1630" s="22"/>
      <c r="D1630" s="22"/>
      <c r="E1630" s="22"/>
      <c r="F1630" s="22"/>
      <c r="G1630" s="22"/>
      <c r="H1630" s="22"/>
      <c r="I1630" s="22"/>
      <c r="J1630" s="22"/>
      <c r="K1630" s="22"/>
      <c r="L1630" s="22"/>
      <c r="M1630" s="22"/>
    </row>
    <row r="1631" spans="1:13" ht="15">
      <c r="A1631" s="969"/>
      <c r="B1631" s="22"/>
      <c r="C1631" s="22"/>
      <c r="D1631" s="22"/>
      <c r="E1631" s="22"/>
      <c r="F1631" s="22"/>
      <c r="G1631" s="22"/>
      <c r="H1631" s="22"/>
      <c r="I1631" s="22"/>
      <c r="J1631" s="22"/>
      <c r="K1631" s="22"/>
      <c r="L1631" s="22"/>
      <c r="M1631" s="22"/>
    </row>
    <row r="1632" spans="1:13" ht="15">
      <c r="A1632" s="969"/>
      <c r="B1632" s="22"/>
      <c r="C1632" s="22"/>
      <c r="D1632" s="22"/>
      <c r="E1632" s="22"/>
      <c r="F1632" s="22"/>
      <c r="G1632" s="22"/>
      <c r="H1632" s="22"/>
      <c r="I1632" s="22"/>
      <c r="J1632" s="22"/>
      <c r="K1632" s="22"/>
      <c r="L1632" s="22"/>
      <c r="M1632" s="22"/>
    </row>
    <row r="1633" spans="1:13" ht="15">
      <c r="A1633" s="969"/>
      <c r="B1633" s="22"/>
      <c r="C1633" s="22"/>
      <c r="D1633" s="22"/>
      <c r="E1633" s="22"/>
      <c r="F1633" s="22"/>
      <c r="G1633" s="22"/>
      <c r="H1633" s="22"/>
      <c r="I1633" s="22"/>
      <c r="J1633" s="22"/>
      <c r="K1633" s="22"/>
      <c r="L1633" s="22"/>
      <c r="M1633" s="22"/>
    </row>
    <row r="1634" spans="1:13" ht="15">
      <c r="A1634" s="969"/>
      <c r="B1634" s="22"/>
      <c r="C1634" s="22"/>
      <c r="D1634" s="22"/>
      <c r="E1634" s="22"/>
      <c r="F1634" s="22"/>
      <c r="G1634" s="22"/>
      <c r="H1634" s="22"/>
      <c r="I1634" s="22"/>
      <c r="J1634" s="22"/>
      <c r="K1634" s="22"/>
      <c r="L1634" s="22"/>
      <c r="M1634" s="22"/>
    </row>
    <row r="1635" spans="1:13" ht="15">
      <c r="A1635" s="969"/>
      <c r="B1635" s="22"/>
      <c r="C1635" s="22"/>
      <c r="D1635" s="22"/>
      <c r="E1635" s="22"/>
      <c r="F1635" s="22"/>
      <c r="G1635" s="22"/>
      <c r="H1635" s="22"/>
      <c r="I1635" s="22"/>
      <c r="J1635" s="22"/>
      <c r="K1635" s="22"/>
      <c r="L1635" s="22"/>
      <c r="M1635" s="22"/>
    </row>
    <row r="1636" spans="1:13" ht="15">
      <c r="A1636" s="969"/>
      <c r="B1636" s="22"/>
      <c r="C1636" s="22"/>
      <c r="D1636" s="22"/>
      <c r="E1636" s="22"/>
      <c r="F1636" s="22"/>
      <c r="G1636" s="22"/>
      <c r="H1636" s="22"/>
      <c r="I1636" s="22"/>
      <c r="J1636" s="22"/>
      <c r="K1636" s="22"/>
      <c r="L1636" s="22"/>
      <c r="M1636" s="22"/>
    </row>
    <row r="1637" spans="1:13" ht="15">
      <c r="A1637" s="969"/>
      <c r="B1637" s="22"/>
      <c r="C1637" s="22"/>
      <c r="D1637" s="22"/>
      <c r="E1637" s="22"/>
      <c r="F1637" s="22"/>
      <c r="G1637" s="22"/>
      <c r="H1637" s="22"/>
      <c r="I1637" s="22"/>
      <c r="J1637" s="22"/>
      <c r="K1637" s="22"/>
      <c r="L1637" s="22"/>
      <c r="M1637" s="22"/>
    </row>
    <row r="1638" spans="1:13" ht="15">
      <c r="A1638" s="969"/>
      <c r="B1638" s="22"/>
      <c r="C1638" s="22"/>
      <c r="D1638" s="22"/>
      <c r="E1638" s="22"/>
      <c r="F1638" s="22"/>
      <c r="G1638" s="22"/>
      <c r="H1638" s="22"/>
      <c r="I1638" s="22"/>
      <c r="J1638" s="22"/>
      <c r="K1638" s="22"/>
      <c r="L1638" s="22"/>
      <c r="M1638" s="22"/>
    </row>
    <row r="1639" spans="1:13" ht="15">
      <c r="A1639" s="969"/>
      <c r="B1639" s="22"/>
      <c r="C1639" s="22"/>
      <c r="D1639" s="22"/>
      <c r="E1639" s="22"/>
      <c r="F1639" s="22"/>
      <c r="G1639" s="22"/>
      <c r="H1639" s="22"/>
      <c r="I1639" s="22"/>
      <c r="J1639" s="22"/>
      <c r="K1639" s="22"/>
      <c r="L1639" s="22"/>
      <c r="M1639" s="22"/>
    </row>
    <row r="1640" spans="1:13" ht="15">
      <c r="A1640" s="969"/>
      <c r="B1640" s="22"/>
      <c r="C1640" s="22"/>
      <c r="D1640" s="22"/>
      <c r="E1640" s="22"/>
      <c r="F1640" s="22"/>
      <c r="G1640" s="22"/>
      <c r="H1640" s="22"/>
      <c r="I1640" s="22"/>
      <c r="J1640" s="22"/>
      <c r="K1640" s="22"/>
      <c r="L1640" s="22"/>
      <c r="M1640" s="22"/>
    </row>
    <row r="1641" spans="1:13" ht="15">
      <c r="A1641" s="969"/>
      <c r="B1641" s="22"/>
      <c r="C1641" s="22"/>
      <c r="D1641" s="22"/>
      <c r="E1641" s="22"/>
      <c r="F1641" s="22"/>
      <c r="G1641" s="22"/>
      <c r="H1641" s="22"/>
      <c r="I1641" s="22"/>
      <c r="J1641" s="22"/>
      <c r="K1641" s="22"/>
      <c r="L1641" s="22"/>
      <c r="M1641" s="22"/>
    </row>
    <row r="1642" spans="1:13" ht="15">
      <c r="A1642" s="969"/>
      <c r="B1642" s="22"/>
      <c r="C1642" s="22"/>
      <c r="D1642" s="22"/>
      <c r="E1642" s="22"/>
      <c r="F1642" s="22"/>
      <c r="G1642" s="22"/>
      <c r="H1642" s="22"/>
      <c r="I1642" s="22"/>
      <c r="J1642" s="22"/>
      <c r="K1642" s="22"/>
      <c r="L1642" s="22"/>
      <c r="M1642" s="22"/>
    </row>
    <row r="1643" spans="1:13" ht="15">
      <c r="A1643" s="969"/>
      <c r="B1643" s="22"/>
      <c r="C1643" s="22"/>
      <c r="D1643" s="22"/>
      <c r="E1643" s="22"/>
      <c r="F1643" s="22"/>
      <c r="G1643" s="22"/>
      <c r="H1643" s="22"/>
      <c r="I1643" s="22"/>
      <c r="J1643" s="22"/>
      <c r="K1643" s="22"/>
      <c r="L1643" s="22"/>
      <c r="M1643" s="22"/>
    </row>
    <row r="1644" spans="1:13" ht="15">
      <c r="A1644" s="969"/>
      <c r="B1644" s="22"/>
      <c r="C1644" s="22"/>
      <c r="D1644" s="22"/>
      <c r="E1644" s="22"/>
      <c r="F1644" s="22"/>
      <c r="G1644" s="22"/>
      <c r="H1644" s="22"/>
      <c r="I1644" s="22"/>
      <c r="J1644" s="22"/>
      <c r="K1644" s="22"/>
      <c r="L1644" s="22"/>
      <c r="M1644" s="22"/>
    </row>
    <row r="1645" spans="1:13" ht="15">
      <c r="A1645" s="969"/>
      <c r="B1645" s="22"/>
      <c r="C1645" s="22"/>
      <c r="D1645" s="22"/>
      <c r="E1645" s="22"/>
      <c r="F1645" s="22"/>
      <c r="G1645" s="22"/>
      <c r="H1645" s="22"/>
      <c r="I1645" s="22"/>
      <c r="J1645" s="22"/>
      <c r="K1645" s="22"/>
      <c r="L1645" s="22"/>
      <c r="M1645" s="22"/>
    </row>
    <row r="1646" spans="1:13" ht="15">
      <c r="A1646" s="969"/>
      <c r="B1646" s="22"/>
      <c r="C1646" s="22"/>
      <c r="D1646" s="22"/>
      <c r="E1646" s="22"/>
      <c r="F1646" s="22"/>
      <c r="G1646" s="22"/>
      <c r="H1646" s="22"/>
      <c r="I1646" s="22"/>
      <c r="J1646" s="22"/>
      <c r="K1646" s="22"/>
      <c r="L1646" s="22"/>
      <c r="M1646" s="22"/>
    </row>
    <row r="1647" spans="1:13" ht="15">
      <c r="A1647" s="969"/>
      <c r="B1647" s="22"/>
      <c r="C1647" s="22"/>
      <c r="D1647" s="22"/>
      <c r="E1647" s="22"/>
      <c r="F1647" s="22"/>
      <c r="G1647" s="22"/>
      <c r="H1647" s="22"/>
      <c r="I1647" s="22"/>
      <c r="J1647" s="22"/>
      <c r="K1647" s="22"/>
      <c r="L1647" s="22"/>
      <c r="M1647" s="22"/>
    </row>
    <row r="1648" spans="1:13" ht="15">
      <c r="A1648" s="969"/>
      <c r="B1648" s="22"/>
      <c r="C1648" s="22"/>
      <c r="D1648" s="22"/>
      <c r="E1648" s="22"/>
      <c r="F1648" s="22"/>
      <c r="G1648" s="22"/>
      <c r="H1648" s="22"/>
      <c r="I1648" s="22"/>
      <c r="J1648" s="22"/>
      <c r="K1648" s="22"/>
      <c r="L1648" s="22"/>
      <c r="M1648" s="22"/>
    </row>
    <row r="1649" spans="1:13" ht="15">
      <c r="A1649" s="969"/>
      <c r="B1649" s="22"/>
      <c r="C1649" s="22"/>
      <c r="D1649" s="22"/>
      <c r="E1649" s="22"/>
      <c r="F1649" s="22"/>
      <c r="G1649" s="22"/>
      <c r="H1649" s="22"/>
      <c r="I1649" s="22"/>
      <c r="J1649" s="22"/>
      <c r="K1649" s="22"/>
      <c r="L1649" s="22"/>
      <c r="M1649" s="22"/>
    </row>
    <row r="1650" spans="1:13" ht="15">
      <c r="A1650" s="969"/>
      <c r="B1650" s="22"/>
      <c r="C1650" s="22"/>
      <c r="D1650" s="22"/>
      <c r="E1650" s="22"/>
      <c r="F1650" s="22"/>
      <c r="G1650" s="22"/>
      <c r="H1650" s="22"/>
      <c r="I1650" s="22"/>
      <c r="J1650" s="22"/>
      <c r="K1650" s="22"/>
      <c r="L1650" s="22"/>
      <c r="M1650" s="22"/>
    </row>
    <row r="1651" spans="1:13" ht="15">
      <c r="A1651" s="969"/>
      <c r="B1651" s="22"/>
      <c r="C1651" s="22"/>
      <c r="D1651" s="22"/>
      <c r="E1651" s="22"/>
      <c r="F1651" s="22"/>
      <c r="G1651" s="22"/>
      <c r="H1651" s="22"/>
      <c r="I1651" s="22"/>
      <c r="J1651" s="22"/>
      <c r="K1651" s="22"/>
      <c r="L1651" s="22"/>
      <c r="M1651" s="22"/>
    </row>
    <row r="1652" spans="1:13" ht="15">
      <c r="A1652" s="969"/>
      <c r="B1652" s="22"/>
      <c r="C1652" s="22"/>
      <c r="D1652" s="22"/>
      <c r="E1652" s="22"/>
      <c r="F1652" s="22"/>
      <c r="G1652" s="22"/>
      <c r="H1652" s="22"/>
      <c r="I1652" s="22"/>
      <c r="J1652" s="22"/>
      <c r="K1652" s="22"/>
      <c r="L1652" s="22"/>
      <c r="M1652" s="22"/>
    </row>
    <row r="1653" spans="1:13" ht="15">
      <c r="A1653" s="969"/>
      <c r="B1653" s="22"/>
      <c r="C1653" s="22"/>
      <c r="D1653" s="22"/>
      <c r="E1653" s="22"/>
      <c r="F1653" s="22"/>
      <c r="G1653" s="22"/>
      <c r="H1653" s="22"/>
      <c r="I1653" s="22"/>
      <c r="J1653" s="22"/>
      <c r="K1653" s="22"/>
      <c r="L1653" s="22"/>
      <c r="M1653" s="22"/>
    </row>
    <row r="1654" spans="1:13" ht="15">
      <c r="A1654" s="969"/>
      <c r="B1654" s="22"/>
      <c r="C1654" s="22"/>
      <c r="D1654" s="22"/>
      <c r="E1654" s="22"/>
      <c r="F1654" s="22"/>
      <c r="G1654" s="22"/>
      <c r="H1654" s="22"/>
      <c r="I1654" s="22"/>
      <c r="J1654" s="22"/>
      <c r="K1654" s="22"/>
      <c r="L1654" s="22"/>
      <c r="M1654" s="22"/>
    </row>
    <row r="1655" spans="1:13" ht="15">
      <c r="A1655" s="969"/>
      <c r="B1655" s="22"/>
      <c r="C1655" s="22"/>
      <c r="D1655" s="22"/>
      <c r="E1655" s="22"/>
      <c r="F1655" s="22"/>
      <c r="G1655" s="22"/>
      <c r="H1655" s="22"/>
      <c r="I1655" s="22"/>
      <c r="J1655" s="22"/>
      <c r="K1655" s="22"/>
      <c r="L1655" s="22"/>
      <c r="M1655" s="22"/>
    </row>
    <row r="1656" spans="1:13" ht="15">
      <c r="A1656" s="969"/>
      <c r="B1656" s="22"/>
      <c r="C1656" s="22"/>
      <c r="D1656" s="22"/>
      <c r="E1656" s="22"/>
      <c r="F1656" s="22"/>
      <c r="G1656" s="22"/>
      <c r="H1656" s="22"/>
      <c r="I1656" s="22"/>
      <c r="J1656" s="22"/>
      <c r="K1656" s="22"/>
      <c r="L1656" s="22"/>
      <c r="M1656" s="22"/>
    </row>
    <row r="1657" spans="1:13" ht="15">
      <c r="A1657" s="969"/>
      <c r="B1657" s="22"/>
      <c r="C1657" s="22"/>
      <c r="D1657" s="22"/>
      <c r="E1657" s="22"/>
      <c r="F1657" s="22"/>
      <c r="G1657" s="22"/>
      <c r="H1657" s="22"/>
      <c r="I1657" s="22"/>
      <c r="J1657" s="22"/>
      <c r="K1657" s="22"/>
      <c r="L1657" s="22"/>
      <c r="M1657" s="22"/>
    </row>
    <row r="1658" spans="1:13" ht="15">
      <c r="A1658" s="969"/>
      <c r="B1658" s="22"/>
      <c r="C1658" s="22"/>
      <c r="D1658" s="22"/>
      <c r="E1658" s="22"/>
      <c r="F1658" s="22"/>
      <c r="G1658" s="22"/>
      <c r="H1658" s="22"/>
      <c r="I1658" s="22"/>
      <c r="J1658" s="22"/>
      <c r="K1658" s="22"/>
      <c r="L1658" s="22"/>
      <c r="M1658" s="22"/>
    </row>
    <row r="1659" spans="1:13" ht="15">
      <c r="A1659" s="969"/>
      <c r="B1659" s="22"/>
      <c r="C1659" s="22"/>
      <c r="D1659" s="22"/>
      <c r="E1659" s="22"/>
      <c r="F1659" s="22"/>
      <c r="G1659" s="22"/>
      <c r="H1659" s="22"/>
      <c r="I1659" s="22"/>
      <c r="J1659" s="22"/>
      <c r="K1659" s="22"/>
      <c r="L1659" s="22"/>
      <c r="M1659" s="22"/>
    </row>
    <row r="1660" spans="1:13" ht="15">
      <c r="A1660" s="969"/>
      <c r="B1660" s="22"/>
      <c r="C1660" s="22"/>
      <c r="D1660" s="22"/>
      <c r="E1660" s="22"/>
      <c r="F1660" s="22"/>
      <c r="G1660" s="22"/>
      <c r="H1660" s="22"/>
      <c r="I1660" s="22"/>
      <c r="J1660" s="22"/>
      <c r="K1660" s="22"/>
      <c r="L1660" s="22"/>
      <c r="M1660" s="22"/>
    </row>
    <row r="1661" spans="1:13" ht="15">
      <c r="A1661" s="969"/>
      <c r="B1661" s="22"/>
      <c r="C1661" s="22"/>
      <c r="D1661" s="22"/>
      <c r="E1661" s="22"/>
      <c r="F1661" s="22"/>
      <c r="G1661" s="22"/>
      <c r="H1661" s="22"/>
      <c r="I1661" s="22"/>
      <c r="J1661" s="22"/>
      <c r="K1661" s="22"/>
      <c r="L1661" s="22"/>
      <c r="M1661" s="22"/>
    </row>
    <row r="1662" spans="1:13" ht="15">
      <c r="A1662" s="969"/>
      <c r="B1662" s="22"/>
      <c r="C1662" s="22"/>
      <c r="D1662" s="22"/>
      <c r="E1662" s="22"/>
      <c r="F1662" s="22"/>
      <c r="G1662" s="22"/>
      <c r="H1662" s="22"/>
      <c r="I1662" s="22"/>
      <c r="J1662" s="22"/>
      <c r="K1662" s="22"/>
      <c r="L1662" s="22"/>
      <c r="M1662" s="22"/>
    </row>
    <row r="1663" spans="1:13" ht="15">
      <c r="A1663" s="969"/>
      <c r="B1663" s="22"/>
      <c r="C1663" s="22"/>
      <c r="D1663" s="22"/>
      <c r="E1663" s="22"/>
      <c r="F1663" s="22"/>
      <c r="G1663" s="22"/>
      <c r="H1663" s="22"/>
      <c r="I1663" s="22"/>
      <c r="J1663" s="22"/>
      <c r="K1663" s="22"/>
      <c r="L1663" s="22"/>
      <c r="M1663" s="22"/>
    </row>
    <row r="1664" spans="1:13" ht="15">
      <c r="A1664" s="969"/>
      <c r="B1664" s="22"/>
      <c r="C1664" s="22"/>
      <c r="D1664" s="22"/>
      <c r="E1664" s="22"/>
      <c r="F1664" s="22"/>
      <c r="G1664" s="22"/>
      <c r="H1664" s="22"/>
      <c r="I1664" s="22"/>
      <c r="J1664" s="22"/>
      <c r="K1664" s="22"/>
      <c r="L1664" s="22"/>
      <c r="M1664" s="22"/>
    </row>
    <row r="1665" spans="1:13" ht="15">
      <c r="A1665" s="969"/>
      <c r="B1665" s="22"/>
      <c r="C1665" s="22"/>
      <c r="D1665" s="22"/>
      <c r="E1665" s="22"/>
      <c r="F1665" s="22"/>
      <c r="G1665" s="22"/>
      <c r="H1665" s="22"/>
      <c r="I1665" s="22"/>
      <c r="J1665" s="22"/>
      <c r="K1665" s="22"/>
      <c r="L1665" s="22"/>
      <c r="M1665" s="22"/>
    </row>
    <row r="1666" spans="1:13" ht="15">
      <c r="A1666" s="969"/>
      <c r="B1666" s="22"/>
      <c r="C1666" s="22"/>
      <c r="D1666" s="22"/>
      <c r="E1666" s="22"/>
      <c r="F1666" s="22"/>
      <c r="G1666" s="22"/>
      <c r="H1666" s="22"/>
      <c r="I1666" s="22"/>
      <c r="J1666" s="22"/>
      <c r="K1666" s="22"/>
      <c r="L1666" s="22"/>
      <c r="M1666" s="22"/>
    </row>
    <row r="1667" spans="1:13" ht="15">
      <c r="A1667" s="969"/>
      <c r="B1667" s="22"/>
      <c r="C1667" s="22"/>
      <c r="D1667" s="22"/>
      <c r="E1667" s="22"/>
      <c r="F1667" s="22"/>
      <c r="G1667" s="22"/>
      <c r="H1667" s="22"/>
      <c r="I1667" s="22"/>
      <c r="J1667" s="22"/>
      <c r="K1667" s="22"/>
      <c r="L1667" s="22"/>
      <c r="M1667" s="22"/>
    </row>
    <row r="1668" spans="1:13" ht="15">
      <c r="A1668" s="969"/>
      <c r="B1668" s="22"/>
      <c r="C1668" s="22"/>
      <c r="D1668" s="22"/>
      <c r="E1668" s="22"/>
      <c r="F1668" s="22"/>
      <c r="G1668" s="22"/>
      <c r="H1668" s="22"/>
      <c r="I1668" s="22"/>
      <c r="J1668" s="22"/>
      <c r="K1668" s="22"/>
      <c r="L1668" s="22"/>
      <c r="M1668" s="22"/>
    </row>
    <row r="1669" spans="1:13" ht="15">
      <c r="A1669" s="969"/>
      <c r="B1669" s="22"/>
      <c r="C1669" s="22"/>
      <c r="D1669" s="22"/>
      <c r="E1669" s="22"/>
      <c r="F1669" s="22"/>
      <c r="G1669" s="22"/>
      <c r="H1669" s="22"/>
      <c r="I1669" s="22"/>
      <c r="J1669" s="22"/>
      <c r="K1669" s="22"/>
      <c r="L1669" s="22"/>
      <c r="M1669" s="22"/>
    </row>
    <row r="1670" spans="1:13" ht="15">
      <c r="A1670" s="969"/>
      <c r="B1670" s="22"/>
      <c r="C1670" s="22"/>
      <c r="D1670" s="22"/>
      <c r="E1670" s="22"/>
      <c r="F1670" s="22"/>
      <c r="G1670" s="22"/>
      <c r="H1670" s="22"/>
      <c r="I1670" s="22"/>
      <c r="J1670" s="22"/>
      <c r="K1670" s="22"/>
      <c r="L1670" s="22"/>
      <c r="M1670" s="22"/>
    </row>
    <row r="1671" spans="1:13" ht="15">
      <c r="A1671" s="969"/>
      <c r="B1671" s="22"/>
      <c r="C1671" s="22"/>
      <c r="D1671" s="22"/>
      <c r="E1671" s="22"/>
      <c r="F1671" s="22"/>
      <c r="G1671" s="22"/>
      <c r="H1671" s="22"/>
      <c r="I1671" s="22"/>
      <c r="J1671" s="22"/>
      <c r="K1671" s="22"/>
      <c r="L1671" s="22"/>
      <c r="M1671" s="22"/>
    </row>
    <row r="1672" spans="1:13" ht="15">
      <c r="A1672" s="969"/>
      <c r="B1672" s="22"/>
      <c r="C1672" s="22"/>
      <c r="D1672" s="22"/>
      <c r="E1672" s="22"/>
      <c r="F1672" s="22"/>
      <c r="G1672" s="22"/>
      <c r="H1672" s="22"/>
      <c r="I1672" s="22"/>
      <c r="J1672" s="22"/>
      <c r="K1672" s="22"/>
      <c r="L1672" s="22"/>
      <c r="M1672" s="22"/>
    </row>
    <row r="1673" spans="1:13" ht="15">
      <c r="A1673" s="969"/>
      <c r="B1673" s="22"/>
      <c r="C1673" s="22"/>
      <c r="D1673" s="22"/>
      <c r="E1673" s="22"/>
      <c r="F1673" s="22"/>
      <c r="G1673" s="22"/>
      <c r="H1673" s="22"/>
      <c r="I1673" s="22"/>
      <c r="J1673" s="22"/>
      <c r="K1673" s="22"/>
      <c r="L1673" s="22"/>
      <c r="M1673" s="22"/>
    </row>
    <row r="1674" spans="1:13" ht="15">
      <c r="A1674" s="969"/>
      <c r="B1674" s="22"/>
      <c r="C1674" s="22"/>
      <c r="D1674" s="22"/>
      <c r="E1674" s="22"/>
      <c r="F1674" s="22"/>
      <c r="G1674" s="22"/>
      <c r="H1674" s="22"/>
      <c r="I1674" s="22"/>
      <c r="J1674" s="22"/>
      <c r="K1674" s="22"/>
      <c r="L1674" s="22"/>
      <c r="M1674" s="22"/>
    </row>
    <row r="1675" spans="1:13" ht="15">
      <c r="A1675" s="969"/>
      <c r="B1675" s="22"/>
      <c r="C1675" s="22"/>
      <c r="D1675" s="22"/>
      <c r="E1675" s="22"/>
      <c r="F1675" s="22"/>
      <c r="G1675" s="22"/>
      <c r="H1675" s="22"/>
      <c r="I1675" s="22"/>
      <c r="J1675" s="22"/>
      <c r="K1675" s="22"/>
      <c r="L1675" s="22"/>
      <c r="M1675" s="22"/>
    </row>
    <row r="1676" spans="1:13" ht="15">
      <c r="A1676" s="969"/>
      <c r="B1676" s="22"/>
      <c r="C1676" s="22"/>
      <c r="D1676" s="22"/>
      <c r="E1676" s="22"/>
      <c r="F1676" s="22"/>
      <c r="G1676" s="22"/>
      <c r="H1676" s="22"/>
      <c r="I1676" s="22"/>
      <c r="J1676" s="22"/>
      <c r="K1676" s="22"/>
      <c r="L1676" s="22"/>
      <c r="M1676" s="22"/>
    </row>
    <row r="1677" spans="1:13" ht="15">
      <c r="A1677" s="969"/>
      <c r="B1677" s="22"/>
      <c r="C1677" s="22"/>
      <c r="D1677" s="22"/>
      <c r="E1677" s="22"/>
      <c r="F1677" s="22"/>
      <c r="G1677" s="22"/>
      <c r="H1677" s="22"/>
      <c r="I1677" s="22"/>
      <c r="J1677" s="22"/>
      <c r="K1677" s="22"/>
      <c r="L1677" s="22"/>
      <c r="M1677" s="22"/>
    </row>
    <row r="1678" spans="1:13" ht="15">
      <c r="A1678" s="969"/>
      <c r="B1678" s="22"/>
      <c r="C1678" s="22"/>
      <c r="D1678" s="22"/>
      <c r="E1678" s="22"/>
      <c r="F1678" s="22"/>
      <c r="G1678" s="22"/>
      <c r="H1678" s="22"/>
      <c r="I1678" s="22"/>
      <c r="J1678" s="22"/>
      <c r="K1678" s="22"/>
      <c r="L1678" s="22"/>
      <c r="M1678" s="22"/>
    </row>
    <row r="1679" spans="1:13" ht="15">
      <c r="A1679" s="969"/>
      <c r="B1679" s="22"/>
      <c r="C1679" s="22"/>
      <c r="D1679" s="22"/>
      <c r="E1679" s="22"/>
      <c r="F1679" s="22"/>
      <c r="G1679" s="22"/>
      <c r="H1679" s="22"/>
      <c r="I1679" s="22"/>
      <c r="J1679" s="22"/>
      <c r="K1679" s="22"/>
      <c r="L1679" s="22"/>
      <c r="M1679" s="22"/>
    </row>
    <row r="1680" spans="1:13" ht="15">
      <c r="A1680" s="969"/>
      <c r="B1680" s="22"/>
      <c r="C1680" s="22"/>
      <c r="D1680" s="22"/>
      <c r="E1680" s="22"/>
      <c r="F1680" s="22"/>
      <c r="G1680" s="22"/>
      <c r="H1680" s="22"/>
      <c r="I1680" s="22"/>
      <c r="J1680" s="22"/>
      <c r="K1680" s="22"/>
      <c r="L1680" s="22"/>
      <c r="M1680" s="22"/>
    </row>
    <row r="1681" spans="1:13" ht="15">
      <c r="A1681" s="969"/>
      <c r="B1681" s="22"/>
      <c r="C1681" s="22"/>
      <c r="D1681" s="22"/>
      <c r="E1681" s="22"/>
      <c r="F1681" s="22"/>
      <c r="G1681" s="22"/>
      <c r="H1681" s="22"/>
      <c r="I1681" s="22"/>
      <c r="J1681" s="22"/>
      <c r="K1681" s="22"/>
      <c r="L1681" s="22"/>
      <c r="M1681" s="22"/>
    </row>
    <row r="1682" spans="1:13" ht="15">
      <c r="A1682" s="969"/>
      <c r="B1682" s="22"/>
      <c r="C1682" s="22"/>
      <c r="D1682" s="22"/>
      <c r="E1682" s="22"/>
      <c r="F1682" s="22"/>
      <c r="G1682" s="22"/>
      <c r="H1682" s="22"/>
      <c r="I1682" s="22"/>
      <c r="J1682" s="22"/>
      <c r="K1682" s="22"/>
      <c r="L1682" s="22"/>
      <c r="M1682" s="22"/>
    </row>
    <row r="1683" spans="1:13" ht="15">
      <c r="A1683" s="969"/>
      <c r="B1683" s="22"/>
      <c r="C1683" s="22"/>
      <c r="D1683" s="22"/>
      <c r="E1683" s="22"/>
      <c r="F1683" s="22"/>
      <c r="G1683" s="22"/>
      <c r="H1683" s="22"/>
      <c r="I1683" s="22"/>
      <c r="J1683" s="22"/>
      <c r="K1683" s="22"/>
      <c r="L1683" s="22"/>
      <c r="M1683" s="22"/>
    </row>
    <row r="1684" spans="1:13" ht="15">
      <c r="A1684" s="969"/>
      <c r="B1684" s="22"/>
      <c r="C1684" s="22"/>
      <c r="D1684" s="22"/>
      <c r="E1684" s="22"/>
      <c r="F1684" s="22"/>
      <c r="G1684" s="22"/>
      <c r="H1684" s="22"/>
      <c r="I1684" s="22"/>
      <c r="J1684" s="22"/>
      <c r="K1684" s="22"/>
      <c r="L1684" s="22"/>
      <c r="M1684" s="22"/>
    </row>
    <row r="1685" spans="1:13" ht="15">
      <c r="A1685" s="969"/>
      <c r="B1685" s="22"/>
      <c r="C1685" s="22"/>
      <c r="D1685" s="22"/>
      <c r="E1685" s="22"/>
      <c r="F1685" s="22"/>
      <c r="G1685" s="22"/>
      <c r="H1685" s="22"/>
      <c r="I1685" s="22"/>
      <c r="J1685" s="22"/>
      <c r="K1685" s="22"/>
      <c r="L1685" s="22"/>
      <c r="M1685" s="22"/>
    </row>
    <row r="1686" spans="1:13" ht="15">
      <c r="A1686" s="969"/>
      <c r="B1686" s="22"/>
      <c r="C1686" s="22"/>
      <c r="D1686" s="22"/>
      <c r="E1686" s="22"/>
      <c r="F1686" s="22"/>
      <c r="G1686" s="22"/>
      <c r="H1686" s="22"/>
      <c r="I1686" s="22"/>
      <c r="J1686" s="22"/>
      <c r="K1686" s="22"/>
      <c r="L1686" s="22"/>
      <c r="M1686" s="22"/>
    </row>
    <row r="1687" spans="1:13" ht="15">
      <c r="A1687" s="969"/>
      <c r="B1687" s="22"/>
      <c r="C1687" s="22"/>
      <c r="D1687" s="22"/>
      <c r="E1687" s="22"/>
      <c r="F1687" s="22"/>
      <c r="G1687" s="22"/>
      <c r="H1687" s="22"/>
      <c r="I1687" s="22"/>
      <c r="J1687" s="22"/>
      <c r="K1687" s="22"/>
      <c r="L1687" s="22"/>
      <c r="M1687" s="22"/>
    </row>
    <row r="1688" spans="1:13" ht="15">
      <c r="A1688" s="969"/>
      <c r="B1688" s="22"/>
      <c r="C1688" s="22"/>
      <c r="D1688" s="22"/>
      <c r="E1688" s="22"/>
      <c r="F1688" s="22"/>
      <c r="G1688" s="22"/>
      <c r="H1688" s="22"/>
      <c r="I1688" s="22"/>
      <c r="J1688" s="22"/>
      <c r="K1688" s="22"/>
      <c r="L1688" s="22"/>
      <c r="M1688" s="22"/>
    </row>
    <row r="1689" spans="1:13" ht="15">
      <c r="A1689" s="969"/>
      <c r="B1689" s="22"/>
      <c r="C1689" s="22"/>
      <c r="D1689" s="22"/>
      <c r="E1689" s="22"/>
      <c r="F1689" s="22"/>
      <c r="G1689" s="22"/>
      <c r="H1689" s="22"/>
      <c r="I1689" s="22"/>
      <c r="J1689" s="22"/>
      <c r="K1689" s="22"/>
      <c r="L1689" s="22"/>
      <c r="M1689" s="22"/>
    </row>
    <row r="1690" spans="1:13" ht="15">
      <c r="A1690" s="969"/>
      <c r="B1690" s="22"/>
      <c r="C1690" s="22"/>
      <c r="D1690" s="22"/>
      <c r="E1690" s="22"/>
      <c r="F1690" s="22"/>
      <c r="G1690" s="22"/>
      <c r="H1690" s="22"/>
      <c r="I1690" s="22"/>
      <c r="J1690" s="22"/>
      <c r="K1690" s="22"/>
      <c r="L1690" s="22"/>
      <c r="M1690" s="22"/>
    </row>
    <row r="1691" spans="1:13" ht="15">
      <c r="A1691" s="969"/>
      <c r="B1691" s="22"/>
      <c r="C1691" s="22"/>
      <c r="D1691" s="22"/>
      <c r="E1691" s="22"/>
      <c r="F1691" s="22"/>
      <c r="G1691" s="22"/>
      <c r="H1691" s="22"/>
      <c r="I1691" s="22"/>
      <c r="J1691" s="22"/>
      <c r="K1691" s="22"/>
      <c r="L1691" s="22"/>
      <c r="M1691" s="22"/>
    </row>
    <row r="1692" spans="1:13" ht="15">
      <c r="A1692" s="969"/>
      <c r="B1692" s="22"/>
      <c r="C1692" s="22"/>
      <c r="D1692" s="22"/>
      <c r="E1692" s="22"/>
      <c r="F1692" s="22"/>
      <c r="G1692" s="22"/>
      <c r="H1692" s="22"/>
      <c r="I1692" s="22"/>
      <c r="J1692" s="22"/>
      <c r="K1692" s="22"/>
      <c r="L1692" s="22"/>
      <c r="M1692" s="22"/>
    </row>
    <row r="1693" spans="1:13" ht="15">
      <c r="A1693" s="969"/>
      <c r="B1693" s="22"/>
      <c r="C1693" s="22"/>
      <c r="D1693" s="22"/>
      <c r="E1693" s="22"/>
      <c r="F1693" s="22"/>
      <c r="G1693" s="22"/>
      <c r="H1693" s="22"/>
      <c r="I1693" s="22"/>
      <c r="J1693" s="22"/>
      <c r="K1693" s="22"/>
      <c r="L1693" s="22"/>
      <c r="M1693" s="22"/>
    </row>
    <row r="1694" spans="1:13" ht="15">
      <c r="A1694" s="969"/>
      <c r="B1694" s="22"/>
      <c r="C1694" s="22"/>
      <c r="D1694" s="22"/>
      <c r="E1694" s="22"/>
      <c r="F1694" s="22"/>
      <c r="G1694" s="22"/>
      <c r="H1694" s="22"/>
      <c r="I1694" s="22"/>
      <c r="J1694" s="22"/>
      <c r="K1694" s="22"/>
      <c r="L1694" s="22"/>
      <c r="M1694" s="22"/>
    </row>
    <row r="1695" spans="1:13" ht="15">
      <c r="A1695" s="969"/>
      <c r="B1695" s="22"/>
      <c r="C1695" s="22"/>
      <c r="D1695" s="22"/>
      <c r="E1695" s="22"/>
      <c r="F1695" s="22"/>
      <c r="G1695" s="22"/>
      <c r="H1695" s="22"/>
      <c r="I1695" s="22"/>
      <c r="J1695" s="22"/>
      <c r="K1695" s="22"/>
      <c r="L1695" s="22"/>
      <c r="M1695" s="22"/>
    </row>
    <row r="1696" spans="1:13" ht="15">
      <c r="A1696" s="969"/>
      <c r="B1696" s="22"/>
      <c r="C1696" s="22"/>
      <c r="D1696" s="22"/>
      <c r="E1696" s="22"/>
      <c r="F1696" s="22"/>
      <c r="G1696" s="22"/>
      <c r="H1696" s="22"/>
      <c r="I1696" s="22"/>
      <c r="J1696" s="22"/>
      <c r="K1696" s="22"/>
      <c r="L1696" s="22"/>
      <c r="M1696" s="22"/>
    </row>
    <row r="1697" spans="1:13" ht="15">
      <c r="A1697" s="969"/>
      <c r="B1697" s="22"/>
      <c r="C1697" s="22"/>
      <c r="D1697" s="22"/>
      <c r="E1697" s="22"/>
      <c r="F1697" s="22"/>
      <c r="G1697" s="22"/>
      <c r="H1697" s="22"/>
      <c r="I1697" s="22"/>
      <c r="J1697" s="22"/>
      <c r="K1697" s="22"/>
      <c r="L1697" s="22"/>
      <c r="M1697" s="22"/>
    </row>
    <row r="1698" spans="1:13" ht="15">
      <c r="A1698" s="969"/>
      <c r="B1698" s="22"/>
      <c r="C1698" s="22"/>
      <c r="D1698" s="22"/>
      <c r="E1698" s="22"/>
      <c r="F1698" s="22"/>
      <c r="G1698" s="22"/>
      <c r="H1698" s="22"/>
      <c r="I1698" s="22"/>
      <c r="J1698" s="22"/>
      <c r="K1698" s="22"/>
      <c r="L1698" s="22"/>
      <c r="M1698" s="22"/>
    </row>
    <row r="1699" spans="1:13" ht="15">
      <c r="A1699" s="969"/>
      <c r="B1699" s="22"/>
      <c r="C1699" s="22"/>
      <c r="D1699" s="22"/>
      <c r="E1699" s="22"/>
      <c r="F1699" s="22"/>
      <c r="G1699" s="22"/>
      <c r="H1699" s="22"/>
      <c r="I1699" s="22"/>
      <c r="J1699" s="22"/>
      <c r="K1699" s="22"/>
      <c r="L1699" s="22"/>
      <c r="M1699" s="22"/>
    </row>
    <row r="1700" spans="1:13" ht="15">
      <c r="A1700" s="969"/>
      <c r="B1700" s="22"/>
      <c r="C1700" s="22"/>
      <c r="D1700" s="22"/>
      <c r="E1700" s="22"/>
      <c r="F1700" s="22"/>
      <c r="G1700" s="22"/>
      <c r="H1700" s="22"/>
      <c r="I1700" s="22"/>
      <c r="J1700" s="22"/>
      <c r="K1700" s="22"/>
      <c r="L1700" s="22"/>
      <c r="M1700" s="22"/>
    </row>
    <row r="1701" spans="1:13" ht="15">
      <c r="A1701" s="969"/>
      <c r="B1701" s="22"/>
      <c r="C1701" s="22"/>
      <c r="D1701" s="22"/>
      <c r="E1701" s="22"/>
      <c r="F1701" s="22"/>
      <c r="G1701" s="22"/>
      <c r="H1701" s="22"/>
      <c r="I1701" s="22"/>
      <c r="J1701" s="22"/>
      <c r="K1701" s="22"/>
      <c r="L1701" s="22"/>
      <c r="M1701" s="22"/>
    </row>
    <row r="1702" spans="1:13" ht="15">
      <c r="A1702" s="969"/>
      <c r="B1702" s="22"/>
      <c r="C1702" s="22"/>
      <c r="D1702" s="22"/>
      <c r="E1702" s="22"/>
      <c r="F1702" s="22"/>
      <c r="G1702" s="22"/>
      <c r="H1702" s="22"/>
      <c r="I1702" s="22"/>
      <c r="J1702" s="22"/>
      <c r="K1702" s="22"/>
      <c r="L1702" s="22"/>
      <c r="M1702" s="22"/>
    </row>
    <row r="1703" spans="1:13" ht="15">
      <c r="A1703" s="969"/>
      <c r="B1703" s="22"/>
      <c r="C1703" s="22"/>
      <c r="D1703" s="22"/>
      <c r="E1703" s="22"/>
      <c r="F1703" s="22"/>
      <c r="G1703" s="22"/>
      <c r="H1703" s="22"/>
      <c r="I1703" s="22"/>
      <c r="J1703" s="22"/>
      <c r="K1703" s="22"/>
      <c r="L1703" s="22"/>
      <c r="M1703" s="22"/>
    </row>
    <row r="1704" spans="1:13" ht="15">
      <c r="A1704" s="969"/>
      <c r="B1704" s="22"/>
      <c r="C1704" s="22"/>
      <c r="D1704" s="22"/>
      <c r="E1704" s="22"/>
      <c r="F1704" s="22"/>
      <c r="G1704" s="22"/>
      <c r="H1704" s="22"/>
      <c r="I1704" s="22"/>
      <c r="J1704" s="22"/>
      <c r="K1704" s="22"/>
      <c r="L1704" s="22"/>
      <c r="M1704" s="22"/>
    </row>
    <row r="1705" spans="1:13" ht="15">
      <c r="A1705" s="969"/>
      <c r="B1705" s="22"/>
      <c r="C1705" s="22"/>
      <c r="D1705" s="22"/>
      <c r="E1705" s="22"/>
      <c r="F1705" s="22"/>
      <c r="G1705" s="22"/>
      <c r="H1705" s="22"/>
      <c r="I1705" s="22"/>
      <c r="J1705" s="22"/>
      <c r="K1705" s="22"/>
      <c r="L1705" s="22"/>
      <c r="M1705" s="22"/>
    </row>
    <row r="1706" spans="1:13" ht="15">
      <c r="A1706" s="969"/>
      <c r="B1706" s="22"/>
      <c r="C1706" s="22"/>
      <c r="D1706" s="22"/>
      <c r="E1706" s="22"/>
      <c r="F1706" s="22"/>
      <c r="G1706" s="22"/>
      <c r="H1706" s="22"/>
      <c r="I1706" s="22"/>
      <c r="J1706" s="22"/>
      <c r="K1706" s="22"/>
      <c r="L1706" s="22"/>
      <c r="M1706" s="22"/>
    </row>
    <row r="1707" spans="1:13" ht="15">
      <c r="A1707" s="969"/>
      <c r="B1707" s="22"/>
      <c r="C1707" s="22"/>
      <c r="D1707" s="22"/>
      <c r="E1707" s="22"/>
      <c r="F1707" s="22"/>
      <c r="G1707" s="22"/>
      <c r="H1707" s="22"/>
      <c r="I1707" s="22"/>
      <c r="J1707" s="22"/>
      <c r="K1707" s="22"/>
      <c r="L1707" s="22"/>
      <c r="M1707" s="22"/>
    </row>
    <row r="1708" spans="1:13" ht="15">
      <c r="A1708" s="969"/>
      <c r="B1708" s="22"/>
      <c r="C1708" s="22"/>
      <c r="D1708" s="22"/>
      <c r="E1708" s="22"/>
      <c r="F1708" s="22"/>
      <c r="G1708" s="22"/>
      <c r="H1708" s="22"/>
      <c r="I1708" s="22"/>
      <c r="J1708" s="22"/>
      <c r="K1708" s="22"/>
      <c r="L1708" s="22"/>
      <c r="M1708" s="22"/>
    </row>
    <row r="1709" spans="1:13" ht="15">
      <c r="A1709" s="969"/>
      <c r="B1709" s="22"/>
      <c r="C1709" s="22"/>
      <c r="D1709" s="22"/>
      <c r="E1709" s="22"/>
      <c r="F1709" s="22"/>
      <c r="G1709" s="22"/>
      <c r="H1709" s="22"/>
      <c r="I1709" s="22"/>
      <c r="J1709" s="22"/>
      <c r="K1709" s="22"/>
      <c r="L1709" s="22"/>
      <c r="M1709" s="22"/>
    </row>
    <row r="1710" spans="1:13" ht="15">
      <c r="A1710" s="969"/>
      <c r="B1710" s="22"/>
      <c r="C1710" s="22"/>
      <c r="D1710" s="22"/>
      <c r="E1710" s="22"/>
      <c r="F1710" s="22"/>
      <c r="G1710" s="22"/>
      <c r="H1710" s="22"/>
      <c r="I1710" s="22"/>
      <c r="J1710" s="22"/>
      <c r="K1710" s="22"/>
      <c r="L1710" s="22"/>
      <c r="M1710" s="22"/>
    </row>
    <row r="1711" spans="1:13" ht="15">
      <c r="A1711" s="969"/>
      <c r="B1711" s="22"/>
      <c r="C1711" s="22"/>
      <c r="D1711" s="22"/>
      <c r="E1711" s="22"/>
      <c r="F1711" s="22"/>
      <c r="G1711" s="22"/>
      <c r="H1711" s="22"/>
      <c r="I1711" s="22"/>
      <c r="J1711" s="22"/>
      <c r="K1711" s="22"/>
      <c r="L1711" s="22"/>
      <c r="M1711" s="22"/>
    </row>
    <row r="1712" spans="1:13" ht="15">
      <c r="A1712" s="969"/>
      <c r="B1712" s="22"/>
      <c r="C1712" s="22"/>
      <c r="D1712" s="22"/>
      <c r="E1712" s="22"/>
      <c r="F1712" s="22"/>
      <c r="G1712" s="22"/>
      <c r="H1712" s="22"/>
      <c r="I1712" s="22"/>
      <c r="J1712" s="22"/>
      <c r="K1712" s="22"/>
      <c r="L1712" s="22"/>
      <c r="M1712" s="22"/>
    </row>
    <row r="1713" spans="1:13" ht="15">
      <c r="A1713" s="969"/>
      <c r="B1713" s="22"/>
      <c r="C1713" s="22"/>
      <c r="D1713" s="22"/>
      <c r="E1713" s="22"/>
      <c r="F1713" s="22"/>
      <c r="G1713" s="22"/>
      <c r="H1713" s="22"/>
      <c r="I1713" s="22"/>
      <c r="J1713" s="22"/>
      <c r="K1713" s="22"/>
      <c r="L1713" s="22"/>
      <c r="M1713" s="22"/>
    </row>
    <row r="1714" spans="1:13" ht="15">
      <c r="A1714" s="969"/>
      <c r="B1714" s="22"/>
      <c r="C1714" s="22"/>
      <c r="D1714" s="22"/>
      <c r="E1714" s="22"/>
      <c r="F1714" s="22"/>
      <c r="G1714" s="22"/>
      <c r="H1714" s="22"/>
      <c r="I1714" s="22"/>
      <c r="J1714" s="22"/>
      <c r="K1714" s="22"/>
      <c r="L1714" s="22"/>
      <c r="M1714" s="22"/>
    </row>
    <row r="1715" spans="1:13" ht="15">
      <c r="A1715" s="969"/>
      <c r="B1715" s="22"/>
      <c r="C1715" s="22"/>
      <c r="D1715" s="22"/>
      <c r="E1715" s="22"/>
      <c r="F1715" s="22"/>
      <c r="G1715" s="22"/>
      <c r="H1715" s="22"/>
      <c r="I1715" s="22"/>
      <c r="J1715" s="22"/>
      <c r="K1715" s="22"/>
      <c r="L1715" s="22"/>
      <c r="M1715" s="22"/>
    </row>
    <row r="1716" spans="1:13" ht="15">
      <c r="A1716" s="969"/>
      <c r="B1716" s="22"/>
      <c r="C1716" s="22"/>
      <c r="D1716" s="22"/>
      <c r="E1716" s="22"/>
      <c r="F1716" s="22"/>
      <c r="G1716" s="22"/>
      <c r="H1716" s="22"/>
      <c r="I1716" s="22"/>
      <c r="J1716" s="22"/>
      <c r="K1716" s="22"/>
      <c r="L1716" s="22"/>
      <c r="M1716" s="22"/>
    </row>
    <row r="1717" spans="1:13" ht="15">
      <c r="A1717" s="969"/>
      <c r="B1717" s="22"/>
      <c r="C1717" s="22"/>
      <c r="D1717" s="22"/>
      <c r="E1717" s="22"/>
      <c r="F1717" s="22"/>
      <c r="G1717" s="22"/>
      <c r="H1717" s="22"/>
      <c r="I1717" s="22"/>
      <c r="J1717" s="22"/>
      <c r="K1717" s="22"/>
      <c r="L1717" s="22"/>
      <c r="M1717" s="22"/>
    </row>
    <row r="1718" spans="1:13" ht="15">
      <c r="A1718" s="969"/>
      <c r="B1718" s="22"/>
      <c r="C1718" s="22"/>
      <c r="D1718" s="22"/>
      <c r="E1718" s="22"/>
      <c r="F1718" s="22"/>
      <c r="G1718" s="22"/>
      <c r="H1718" s="22"/>
      <c r="I1718" s="22"/>
      <c r="J1718" s="22"/>
      <c r="K1718" s="22"/>
      <c r="L1718" s="22"/>
      <c r="M1718" s="22"/>
    </row>
    <row r="1719" spans="1:13" ht="15">
      <c r="A1719" s="969"/>
      <c r="B1719" s="22"/>
      <c r="C1719" s="22"/>
      <c r="D1719" s="22"/>
      <c r="E1719" s="22"/>
      <c r="F1719" s="22"/>
      <c r="G1719" s="22"/>
      <c r="H1719" s="22"/>
      <c r="I1719" s="22"/>
      <c r="J1719" s="22"/>
      <c r="K1719" s="22"/>
      <c r="L1719" s="22"/>
      <c r="M1719" s="22"/>
    </row>
    <row r="1720" spans="1:13" ht="15">
      <c r="A1720" s="969"/>
      <c r="B1720" s="22"/>
      <c r="C1720" s="22"/>
      <c r="D1720" s="22"/>
      <c r="E1720" s="22"/>
      <c r="F1720" s="22"/>
      <c r="G1720" s="22"/>
      <c r="H1720" s="22"/>
      <c r="I1720" s="22"/>
      <c r="J1720" s="22"/>
      <c r="K1720" s="22"/>
      <c r="L1720" s="22"/>
      <c r="M1720" s="22"/>
    </row>
    <row r="1721" spans="1:13" ht="15">
      <c r="A1721" s="969"/>
      <c r="B1721" s="22"/>
      <c r="C1721" s="22"/>
      <c r="D1721" s="22"/>
      <c r="E1721" s="22"/>
      <c r="F1721" s="22"/>
      <c r="G1721" s="22"/>
      <c r="H1721" s="22"/>
      <c r="I1721" s="22"/>
      <c r="J1721" s="22"/>
      <c r="K1721" s="22"/>
      <c r="L1721" s="22"/>
      <c r="M1721" s="22"/>
    </row>
    <row r="1722" spans="1:13" ht="15">
      <c r="A1722" s="969"/>
      <c r="B1722" s="22"/>
      <c r="C1722" s="22"/>
      <c r="D1722" s="22"/>
      <c r="E1722" s="22"/>
      <c r="F1722" s="22"/>
      <c r="G1722" s="22"/>
      <c r="H1722" s="22"/>
      <c r="I1722" s="22"/>
      <c r="J1722" s="22"/>
      <c r="K1722" s="22"/>
      <c r="L1722" s="22"/>
      <c r="M1722" s="22"/>
    </row>
    <row r="1723" spans="1:13" ht="15">
      <c r="A1723" s="969"/>
      <c r="B1723" s="22"/>
      <c r="C1723" s="22"/>
      <c r="D1723" s="22"/>
      <c r="E1723" s="22"/>
      <c r="F1723" s="22"/>
      <c r="G1723" s="22"/>
      <c r="H1723" s="22"/>
      <c r="I1723" s="22"/>
      <c r="J1723" s="22"/>
      <c r="K1723" s="22"/>
      <c r="L1723" s="22"/>
      <c r="M1723" s="22"/>
    </row>
    <row r="1724" spans="1:13" ht="15">
      <c r="A1724" s="969"/>
      <c r="B1724" s="22"/>
      <c r="C1724" s="22"/>
      <c r="D1724" s="22"/>
      <c r="E1724" s="22"/>
      <c r="F1724" s="22"/>
      <c r="G1724" s="22"/>
      <c r="H1724" s="22"/>
      <c r="I1724" s="22"/>
      <c r="J1724" s="22"/>
      <c r="K1724" s="22"/>
      <c r="L1724" s="22"/>
      <c r="M1724" s="22"/>
    </row>
    <row r="1725" spans="1:13" ht="15">
      <c r="A1725" s="969"/>
      <c r="B1725" s="22"/>
      <c r="C1725" s="22"/>
      <c r="D1725" s="22"/>
      <c r="E1725" s="22"/>
      <c r="F1725" s="22"/>
      <c r="G1725" s="22"/>
      <c r="H1725" s="22"/>
      <c r="I1725" s="22"/>
      <c r="J1725" s="22"/>
      <c r="K1725" s="22"/>
      <c r="L1725" s="22"/>
      <c r="M1725" s="22"/>
    </row>
    <row r="1726" spans="1:13" ht="15">
      <c r="A1726" s="969"/>
      <c r="B1726" s="22"/>
      <c r="C1726" s="22"/>
      <c r="D1726" s="22"/>
      <c r="E1726" s="22"/>
      <c r="F1726" s="22"/>
      <c r="G1726" s="22"/>
      <c r="H1726" s="22"/>
      <c r="I1726" s="22"/>
      <c r="J1726" s="22"/>
      <c r="K1726" s="22"/>
      <c r="L1726" s="22"/>
      <c r="M1726" s="22"/>
    </row>
    <row r="1727" spans="1:13" ht="15">
      <c r="A1727" s="969"/>
      <c r="B1727" s="22"/>
      <c r="C1727" s="22"/>
      <c r="D1727" s="22"/>
      <c r="E1727" s="22"/>
      <c r="F1727" s="22"/>
      <c r="G1727" s="22"/>
      <c r="H1727" s="22"/>
      <c r="I1727" s="22"/>
      <c r="J1727" s="22"/>
      <c r="K1727" s="22"/>
      <c r="L1727" s="22"/>
      <c r="M1727" s="22"/>
    </row>
    <row r="1728" spans="1:13" ht="15">
      <c r="A1728" s="969"/>
      <c r="B1728" s="22"/>
      <c r="C1728" s="22"/>
      <c r="D1728" s="22"/>
      <c r="E1728" s="22"/>
      <c r="F1728" s="22"/>
      <c r="G1728" s="22"/>
      <c r="H1728" s="22"/>
      <c r="I1728" s="22"/>
      <c r="J1728" s="22"/>
      <c r="K1728" s="22"/>
      <c r="L1728" s="22"/>
      <c r="M1728" s="22"/>
    </row>
    <row r="1729" spans="1:13" ht="15">
      <c r="A1729" s="969"/>
      <c r="B1729" s="22"/>
      <c r="C1729" s="22"/>
      <c r="D1729" s="22"/>
      <c r="E1729" s="22"/>
      <c r="F1729" s="22"/>
      <c r="G1729" s="22"/>
      <c r="H1729" s="22"/>
      <c r="I1729" s="22"/>
      <c r="J1729" s="22"/>
      <c r="K1729" s="22"/>
      <c r="L1729" s="22"/>
      <c r="M1729" s="22"/>
    </row>
    <row r="1730" spans="1:13" ht="15">
      <c r="A1730" s="969"/>
      <c r="B1730" s="22"/>
      <c r="C1730" s="22"/>
      <c r="D1730" s="22"/>
      <c r="E1730" s="22"/>
      <c r="F1730" s="22"/>
      <c r="G1730" s="22"/>
      <c r="H1730" s="22"/>
      <c r="I1730" s="22"/>
      <c r="J1730" s="22"/>
      <c r="K1730" s="22"/>
      <c r="L1730" s="22"/>
      <c r="M1730" s="22"/>
    </row>
    <row r="1731" spans="1:13" ht="15">
      <c r="A1731" s="969"/>
      <c r="B1731" s="22"/>
      <c r="C1731" s="22"/>
      <c r="D1731" s="22"/>
      <c r="E1731" s="22"/>
      <c r="F1731" s="22"/>
      <c r="G1731" s="22"/>
      <c r="H1731" s="22"/>
      <c r="I1731" s="22"/>
      <c r="J1731" s="22"/>
      <c r="K1731" s="22"/>
      <c r="L1731" s="22"/>
      <c r="M1731" s="22"/>
    </row>
    <row r="1732" spans="1:13" ht="15">
      <c r="A1732" s="969"/>
      <c r="B1732" s="22"/>
      <c r="C1732" s="22"/>
      <c r="D1732" s="22"/>
      <c r="E1732" s="22"/>
      <c r="F1732" s="22"/>
      <c r="G1732" s="22"/>
      <c r="H1732" s="22"/>
      <c r="I1732" s="22"/>
      <c r="J1732" s="22"/>
      <c r="K1732" s="22"/>
      <c r="L1732" s="22"/>
      <c r="M1732" s="22"/>
    </row>
    <row r="1733" spans="1:13" ht="15">
      <c r="A1733" s="969"/>
      <c r="B1733" s="22"/>
      <c r="C1733" s="22"/>
      <c r="D1733" s="22"/>
      <c r="E1733" s="22"/>
      <c r="F1733" s="22"/>
      <c r="G1733" s="22"/>
      <c r="H1733" s="22"/>
      <c r="I1733" s="22"/>
      <c r="J1733" s="22"/>
      <c r="K1733" s="22"/>
      <c r="L1733" s="22"/>
      <c r="M1733" s="22"/>
    </row>
    <row r="1734" spans="1:13" ht="15">
      <c r="A1734" s="969"/>
      <c r="B1734" s="22"/>
      <c r="C1734" s="22"/>
      <c r="D1734" s="22"/>
      <c r="E1734" s="22"/>
      <c r="F1734" s="22"/>
      <c r="G1734" s="22"/>
      <c r="H1734" s="22"/>
      <c r="I1734" s="22"/>
      <c r="J1734" s="22"/>
      <c r="K1734" s="22"/>
      <c r="L1734" s="22"/>
      <c r="M1734" s="22"/>
    </row>
    <row r="1735" spans="1:13" ht="15">
      <c r="A1735" s="969"/>
      <c r="B1735" s="22"/>
      <c r="C1735" s="22"/>
      <c r="D1735" s="22"/>
      <c r="E1735" s="22"/>
      <c r="F1735" s="22"/>
      <c r="G1735" s="22"/>
      <c r="H1735" s="22"/>
      <c r="I1735" s="22"/>
      <c r="J1735" s="22"/>
      <c r="K1735" s="22"/>
      <c r="L1735" s="22"/>
      <c r="M1735" s="22"/>
    </row>
    <row r="1736" spans="1:13" ht="15">
      <c r="A1736" s="969"/>
      <c r="B1736" s="22"/>
      <c r="C1736" s="22"/>
      <c r="D1736" s="22"/>
      <c r="E1736" s="22"/>
      <c r="F1736" s="22"/>
      <c r="G1736" s="22"/>
      <c r="H1736" s="22"/>
      <c r="I1736" s="22"/>
      <c r="J1736" s="22"/>
      <c r="K1736" s="22"/>
      <c r="L1736" s="22"/>
      <c r="M1736" s="22"/>
    </row>
    <row r="1737" spans="1:13" ht="15">
      <c r="A1737" s="969"/>
      <c r="B1737" s="22"/>
      <c r="C1737" s="22"/>
      <c r="D1737" s="22"/>
      <c r="E1737" s="22"/>
      <c r="F1737" s="22"/>
      <c r="G1737" s="22"/>
      <c r="H1737" s="22"/>
      <c r="I1737" s="22"/>
      <c r="J1737" s="22"/>
      <c r="K1737" s="22"/>
      <c r="L1737" s="22"/>
      <c r="M1737" s="22"/>
    </row>
    <row r="1738" spans="1:13" ht="15">
      <c r="A1738" s="969"/>
      <c r="B1738" s="22"/>
      <c r="C1738" s="22"/>
      <c r="D1738" s="22"/>
      <c r="E1738" s="22"/>
      <c r="F1738" s="22"/>
      <c r="G1738" s="22"/>
      <c r="H1738" s="22"/>
      <c r="I1738" s="22"/>
      <c r="J1738" s="22"/>
      <c r="K1738" s="22"/>
      <c r="L1738" s="22"/>
      <c r="M1738" s="22"/>
    </row>
    <row r="1739" spans="1:13" ht="15">
      <c r="A1739" s="969"/>
      <c r="B1739" s="22"/>
      <c r="C1739" s="22"/>
      <c r="D1739" s="22"/>
      <c r="E1739" s="22"/>
      <c r="F1739" s="22"/>
      <c r="G1739" s="22"/>
      <c r="H1739" s="22"/>
      <c r="I1739" s="22"/>
      <c r="J1739" s="22"/>
      <c r="K1739" s="22"/>
      <c r="L1739" s="22"/>
      <c r="M1739" s="22"/>
    </row>
    <row r="1740" spans="1:13" ht="15">
      <c r="A1740" s="969"/>
      <c r="B1740" s="22"/>
      <c r="C1740" s="22"/>
      <c r="D1740" s="22"/>
      <c r="E1740" s="22"/>
      <c r="F1740" s="22"/>
      <c r="G1740" s="22"/>
      <c r="H1740" s="22"/>
      <c r="I1740" s="22"/>
      <c r="J1740" s="22"/>
      <c r="K1740" s="22"/>
      <c r="L1740" s="22"/>
      <c r="M1740" s="22"/>
    </row>
    <row r="1741" spans="1:13" ht="15">
      <c r="A1741" s="969"/>
      <c r="B1741" s="22"/>
      <c r="C1741" s="22"/>
      <c r="D1741" s="22"/>
      <c r="E1741" s="22"/>
      <c r="F1741" s="22"/>
      <c r="G1741" s="22"/>
      <c r="H1741" s="22"/>
      <c r="I1741" s="22"/>
      <c r="J1741" s="22"/>
      <c r="K1741" s="22"/>
      <c r="L1741" s="22"/>
      <c r="M1741" s="22"/>
    </row>
    <row r="1742" spans="1:13" ht="15">
      <c r="A1742" s="969"/>
      <c r="B1742" s="22"/>
      <c r="C1742" s="22"/>
      <c r="D1742" s="22"/>
      <c r="E1742" s="22"/>
      <c r="F1742" s="22"/>
      <c r="G1742" s="22"/>
      <c r="H1742" s="22"/>
      <c r="I1742" s="22"/>
      <c r="J1742" s="22"/>
      <c r="K1742" s="22"/>
      <c r="L1742" s="22"/>
      <c r="M1742" s="22"/>
    </row>
    <row r="1743" spans="1:13" ht="15">
      <c r="A1743" s="969"/>
      <c r="B1743" s="22"/>
      <c r="C1743" s="22"/>
      <c r="D1743" s="22"/>
      <c r="E1743" s="22"/>
      <c r="F1743" s="22"/>
      <c r="G1743" s="22"/>
      <c r="H1743" s="22"/>
      <c r="I1743" s="22"/>
      <c r="J1743" s="22"/>
      <c r="K1743" s="22"/>
      <c r="L1743" s="22"/>
      <c r="M1743" s="22"/>
    </row>
    <row r="1744" spans="1:13" ht="15">
      <c r="A1744" s="969"/>
      <c r="B1744" s="22"/>
      <c r="C1744" s="22"/>
      <c r="D1744" s="22"/>
      <c r="E1744" s="22"/>
      <c r="F1744" s="22"/>
      <c r="G1744" s="22"/>
      <c r="H1744" s="22"/>
      <c r="I1744" s="22"/>
      <c r="J1744" s="22"/>
      <c r="K1744" s="22"/>
      <c r="L1744" s="22"/>
      <c r="M1744" s="22"/>
    </row>
    <row r="1745" spans="1:13" ht="15">
      <c r="A1745" s="969"/>
      <c r="B1745" s="22"/>
      <c r="C1745" s="22"/>
      <c r="D1745" s="22"/>
      <c r="E1745" s="22"/>
      <c r="F1745" s="22"/>
      <c r="G1745" s="22"/>
      <c r="H1745" s="22"/>
      <c r="I1745" s="22"/>
      <c r="J1745" s="22"/>
      <c r="K1745" s="22"/>
      <c r="L1745" s="22"/>
      <c r="M1745" s="22"/>
    </row>
    <row r="1746" spans="1:13" ht="15">
      <c r="A1746" s="969"/>
      <c r="B1746" s="22"/>
      <c r="C1746" s="22"/>
      <c r="D1746" s="22"/>
      <c r="E1746" s="22"/>
      <c r="F1746" s="22"/>
      <c r="G1746" s="22"/>
      <c r="H1746" s="22"/>
      <c r="I1746" s="22"/>
      <c r="J1746" s="22"/>
      <c r="K1746" s="22"/>
      <c r="L1746" s="22"/>
      <c r="M1746" s="22"/>
    </row>
    <row r="1747" spans="1:13" ht="15">
      <c r="A1747" s="969"/>
      <c r="B1747" s="22"/>
      <c r="C1747" s="22"/>
      <c r="D1747" s="22"/>
      <c r="E1747" s="22"/>
      <c r="F1747" s="22"/>
      <c r="G1747" s="22"/>
      <c r="H1747" s="22"/>
      <c r="I1747" s="22"/>
      <c r="J1747" s="22"/>
      <c r="K1747" s="22"/>
      <c r="L1747" s="22"/>
      <c r="M1747" s="22"/>
    </row>
    <row r="1748" spans="1:13" ht="15">
      <c r="A1748" s="969"/>
      <c r="B1748" s="22"/>
      <c r="C1748" s="22"/>
      <c r="D1748" s="22"/>
      <c r="E1748" s="22"/>
      <c r="F1748" s="22"/>
      <c r="G1748" s="22"/>
      <c r="H1748" s="22"/>
      <c r="I1748" s="22"/>
      <c r="J1748" s="22"/>
      <c r="K1748" s="22"/>
      <c r="L1748" s="22"/>
      <c r="M1748" s="22"/>
    </row>
    <row r="1749" spans="1:13" ht="15">
      <c r="A1749" s="969"/>
      <c r="B1749" s="22"/>
      <c r="C1749" s="22"/>
      <c r="D1749" s="22"/>
      <c r="E1749" s="22"/>
      <c r="F1749" s="22"/>
      <c r="G1749" s="22"/>
      <c r="H1749" s="22"/>
      <c r="I1749" s="22"/>
      <c r="J1749" s="22"/>
      <c r="K1749" s="22"/>
      <c r="L1749" s="22"/>
      <c r="M1749" s="22"/>
    </row>
    <row r="1750" spans="1:13" ht="15">
      <c r="A1750" s="969"/>
      <c r="B1750" s="22"/>
      <c r="C1750" s="22"/>
      <c r="D1750" s="22"/>
      <c r="E1750" s="22"/>
      <c r="F1750" s="22"/>
      <c r="G1750" s="22"/>
      <c r="H1750" s="22"/>
      <c r="I1750" s="22"/>
      <c r="J1750" s="22"/>
      <c r="K1750" s="22"/>
      <c r="L1750" s="22"/>
      <c r="M1750" s="22"/>
    </row>
    <row r="1751" spans="1:13" ht="15">
      <c r="A1751" s="969"/>
      <c r="B1751" s="22"/>
      <c r="C1751" s="22"/>
      <c r="D1751" s="22"/>
      <c r="E1751" s="22"/>
      <c r="F1751" s="22"/>
      <c r="G1751" s="22"/>
      <c r="H1751" s="22"/>
      <c r="I1751" s="22"/>
      <c r="J1751" s="22"/>
      <c r="K1751" s="22"/>
      <c r="L1751" s="22"/>
      <c r="M1751" s="22"/>
    </row>
    <row r="1752" spans="1:13" ht="15">
      <c r="A1752" s="969"/>
      <c r="B1752" s="22"/>
      <c r="C1752" s="22"/>
      <c r="D1752" s="22"/>
      <c r="E1752" s="22"/>
      <c r="F1752" s="22"/>
      <c r="G1752" s="22"/>
      <c r="H1752" s="22"/>
      <c r="I1752" s="22"/>
      <c r="J1752" s="22"/>
      <c r="K1752" s="22"/>
      <c r="L1752" s="22"/>
      <c r="M1752" s="22"/>
    </row>
    <row r="1753" spans="1:13" ht="15">
      <c r="A1753" s="969"/>
      <c r="B1753" s="22"/>
      <c r="C1753" s="22"/>
      <c r="D1753" s="22"/>
      <c r="E1753" s="22"/>
      <c r="F1753" s="22"/>
      <c r="G1753" s="22"/>
      <c r="H1753" s="22"/>
      <c r="I1753" s="22"/>
      <c r="J1753" s="22"/>
      <c r="K1753" s="22"/>
      <c r="L1753" s="22"/>
      <c r="M1753" s="22"/>
    </row>
    <row r="1754" spans="1:13" ht="15">
      <c r="A1754" s="969"/>
      <c r="B1754" s="22"/>
      <c r="C1754" s="22"/>
      <c r="D1754" s="22"/>
      <c r="E1754" s="22"/>
      <c r="F1754" s="22"/>
      <c r="G1754" s="22"/>
      <c r="H1754" s="22"/>
      <c r="I1754" s="22"/>
      <c r="J1754" s="22"/>
      <c r="K1754" s="22"/>
      <c r="L1754" s="22"/>
      <c r="M1754" s="22"/>
    </row>
    <row r="1755" spans="1:13" ht="15">
      <c r="A1755" s="969"/>
      <c r="B1755" s="22"/>
      <c r="C1755" s="22"/>
      <c r="D1755" s="22"/>
      <c r="E1755" s="22"/>
      <c r="F1755" s="22"/>
      <c r="G1755" s="22"/>
      <c r="H1755" s="22"/>
      <c r="I1755" s="22"/>
      <c r="J1755" s="22"/>
      <c r="K1755" s="22"/>
      <c r="L1755" s="22"/>
      <c r="M1755" s="22"/>
    </row>
    <row r="1756" spans="1:13" ht="15">
      <c r="A1756" s="969"/>
      <c r="B1756" s="22"/>
      <c r="C1756" s="22"/>
      <c r="D1756" s="22"/>
      <c r="E1756" s="22"/>
      <c r="F1756" s="22"/>
      <c r="G1756" s="22"/>
      <c r="H1756" s="22"/>
      <c r="I1756" s="22"/>
      <c r="J1756" s="22"/>
      <c r="K1756" s="22"/>
      <c r="L1756" s="22"/>
      <c r="M1756" s="22"/>
    </row>
    <row r="1757" spans="1:13" ht="15">
      <c r="A1757" s="969"/>
      <c r="B1757" s="22"/>
      <c r="C1757" s="22"/>
      <c r="D1757" s="22"/>
      <c r="E1757" s="22"/>
      <c r="F1757" s="22"/>
      <c r="G1757" s="22"/>
      <c r="H1757" s="22"/>
      <c r="I1757" s="22"/>
      <c r="J1757" s="22"/>
      <c r="K1757" s="22"/>
      <c r="L1757" s="22"/>
      <c r="M1757" s="22"/>
    </row>
    <row r="1758" spans="1:13" ht="15">
      <c r="A1758" s="969"/>
      <c r="B1758" s="22"/>
      <c r="C1758" s="22"/>
      <c r="D1758" s="22"/>
      <c r="E1758" s="22"/>
      <c r="F1758" s="22"/>
      <c r="G1758" s="22"/>
      <c r="H1758" s="22"/>
      <c r="I1758" s="22"/>
      <c r="J1758" s="22"/>
      <c r="K1758" s="22"/>
      <c r="L1758" s="22"/>
      <c r="M1758" s="22"/>
    </row>
    <row r="1759" spans="1:13" ht="15">
      <c r="A1759" s="969"/>
      <c r="B1759" s="22"/>
      <c r="C1759" s="22"/>
      <c r="D1759" s="22"/>
      <c r="E1759" s="22"/>
      <c r="F1759" s="22"/>
      <c r="G1759" s="22"/>
      <c r="H1759" s="22"/>
      <c r="I1759" s="22"/>
      <c r="J1759" s="22"/>
      <c r="K1759" s="22"/>
      <c r="L1759" s="22"/>
      <c r="M1759" s="22"/>
    </row>
    <row r="1760" spans="1:13" ht="15">
      <c r="A1760" s="969"/>
      <c r="B1760" s="22"/>
      <c r="C1760" s="22"/>
      <c r="D1760" s="22"/>
      <c r="E1760" s="22"/>
      <c r="F1760" s="22"/>
      <c r="G1760" s="22"/>
      <c r="H1760" s="22"/>
      <c r="I1760" s="22"/>
      <c r="J1760" s="22"/>
      <c r="K1760" s="22"/>
      <c r="L1760" s="22"/>
      <c r="M1760" s="22"/>
    </row>
    <row r="1761" spans="1:13" ht="15">
      <c r="A1761" s="969"/>
      <c r="B1761" s="22"/>
      <c r="C1761" s="22"/>
      <c r="D1761" s="22"/>
      <c r="E1761" s="22"/>
      <c r="F1761" s="22"/>
      <c r="G1761" s="22"/>
      <c r="H1761" s="22"/>
      <c r="I1761" s="22"/>
      <c r="J1761" s="22"/>
      <c r="K1761" s="22"/>
      <c r="L1761" s="22"/>
      <c r="M1761" s="22"/>
    </row>
    <row r="1762" spans="1:13" ht="15">
      <c r="A1762" s="969"/>
      <c r="B1762" s="22"/>
      <c r="C1762" s="22"/>
      <c r="D1762" s="22"/>
      <c r="E1762" s="22"/>
      <c r="F1762" s="22"/>
      <c r="G1762" s="22"/>
      <c r="H1762" s="22"/>
      <c r="I1762" s="22"/>
      <c r="J1762" s="22"/>
      <c r="K1762" s="22"/>
      <c r="L1762" s="22"/>
      <c r="M1762" s="22"/>
    </row>
    <row r="1763" spans="1:13" ht="15">
      <c r="A1763" s="969"/>
      <c r="B1763" s="22"/>
      <c r="C1763" s="22"/>
      <c r="D1763" s="22"/>
      <c r="E1763" s="22"/>
      <c r="F1763" s="22"/>
      <c r="G1763" s="22"/>
      <c r="H1763" s="22"/>
      <c r="I1763" s="22"/>
      <c r="J1763" s="22"/>
      <c r="K1763" s="22"/>
      <c r="L1763" s="22"/>
      <c r="M1763" s="22"/>
    </row>
    <row r="1764" spans="1:13" ht="15">
      <c r="A1764" s="969"/>
      <c r="B1764" s="22"/>
      <c r="C1764" s="22"/>
      <c r="D1764" s="22"/>
      <c r="E1764" s="22"/>
      <c r="F1764" s="22"/>
      <c r="G1764" s="22"/>
      <c r="H1764" s="22"/>
      <c r="I1764" s="22"/>
      <c r="J1764" s="22"/>
      <c r="K1764" s="22"/>
      <c r="L1764" s="22"/>
      <c r="M1764" s="22"/>
    </row>
    <row r="1765" spans="1:13" ht="15">
      <c r="A1765" s="969"/>
      <c r="B1765" s="22"/>
      <c r="C1765" s="22"/>
      <c r="D1765" s="22"/>
      <c r="E1765" s="22"/>
      <c r="F1765" s="22"/>
      <c r="G1765" s="22"/>
      <c r="H1765" s="22"/>
      <c r="I1765" s="22"/>
      <c r="J1765" s="22"/>
      <c r="K1765" s="22"/>
      <c r="L1765" s="22"/>
      <c r="M1765" s="22"/>
    </row>
    <row r="1766" spans="1:13" ht="15">
      <c r="A1766" s="969"/>
      <c r="B1766" s="22"/>
      <c r="C1766" s="22"/>
      <c r="D1766" s="22"/>
      <c r="E1766" s="22"/>
      <c r="F1766" s="22"/>
      <c r="G1766" s="22"/>
      <c r="H1766" s="22"/>
      <c r="I1766" s="22"/>
      <c r="J1766" s="22"/>
      <c r="K1766" s="22"/>
      <c r="L1766" s="22"/>
      <c r="M1766" s="22"/>
    </row>
    <row r="1767" spans="1:13" ht="15">
      <c r="A1767" s="969"/>
      <c r="B1767" s="22"/>
      <c r="C1767" s="22"/>
      <c r="D1767" s="22"/>
      <c r="E1767" s="22"/>
      <c r="F1767" s="22"/>
      <c r="G1767" s="22"/>
      <c r="H1767" s="22"/>
      <c r="I1767" s="22"/>
      <c r="J1767" s="22"/>
      <c r="K1767" s="22"/>
      <c r="L1767" s="22"/>
      <c r="M1767" s="22"/>
    </row>
    <row r="1768" spans="1:13" ht="15">
      <c r="A1768" s="969"/>
      <c r="B1768" s="22"/>
      <c r="C1768" s="22"/>
      <c r="D1768" s="22"/>
      <c r="E1768" s="22"/>
      <c r="F1768" s="22"/>
      <c r="G1768" s="22"/>
      <c r="H1768" s="22"/>
      <c r="I1768" s="22"/>
      <c r="J1768" s="22"/>
      <c r="K1768" s="22"/>
      <c r="L1768" s="22"/>
      <c r="M1768" s="22"/>
    </row>
    <row r="1769" spans="1:13" ht="15">
      <c r="A1769" s="969"/>
      <c r="B1769" s="22"/>
      <c r="C1769" s="22"/>
      <c r="D1769" s="22"/>
      <c r="E1769" s="22"/>
      <c r="F1769" s="22"/>
      <c r="G1769" s="22"/>
      <c r="H1769" s="22"/>
      <c r="I1769" s="22"/>
      <c r="J1769" s="22"/>
      <c r="K1769" s="22"/>
      <c r="L1769" s="22"/>
      <c r="M1769" s="22"/>
    </row>
    <row r="1770" spans="1:13" ht="15">
      <c r="A1770" s="969"/>
      <c r="B1770" s="22"/>
      <c r="C1770" s="22"/>
      <c r="D1770" s="22"/>
      <c r="E1770" s="22"/>
      <c r="F1770" s="22"/>
      <c r="G1770" s="22"/>
      <c r="H1770" s="22"/>
      <c r="I1770" s="22"/>
      <c r="J1770" s="22"/>
      <c r="K1770" s="22"/>
      <c r="L1770" s="22"/>
      <c r="M1770" s="22"/>
    </row>
    <row r="1771" spans="1:13" ht="15">
      <c r="A1771" s="969"/>
      <c r="B1771" s="22"/>
      <c r="C1771" s="22"/>
      <c r="D1771" s="22"/>
      <c r="E1771" s="22"/>
      <c r="F1771" s="22"/>
      <c r="G1771" s="22"/>
      <c r="H1771" s="22"/>
      <c r="I1771" s="22"/>
      <c r="J1771" s="22"/>
      <c r="K1771" s="22"/>
      <c r="L1771" s="22"/>
      <c r="M1771" s="22"/>
    </row>
    <row r="1772" spans="1:13" ht="15">
      <c r="A1772" s="969"/>
      <c r="B1772" s="22"/>
      <c r="C1772" s="22"/>
      <c r="D1772" s="22"/>
      <c r="E1772" s="22"/>
      <c r="F1772" s="22"/>
      <c r="G1772" s="22"/>
      <c r="H1772" s="22"/>
      <c r="I1772" s="22"/>
      <c r="J1772" s="22"/>
      <c r="K1772" s="22"/>
      <c r="L1772" s="22"/>
      <c r="M1772" s="22"/>
    </row>
    <row r="1773" spans="1:13" ht="15">
      <c r="A1773" s="969"/>
      <c r="B1773" s="22"/>
      <c r="C1773" s="22"/>
      <c r="D1773" s="22"/>
      <c r="E1773" s="22"/>
      <c r="F1773" s="22"/>
      <c r="G1773" s="22"/>
      <c r="H1773" s="22"/>
      <c r="I1773" s="22"/>
      <c r="J1773" s="22"/>
      <c r="K1773" s="22"/>
      <c r="L1773" s="22"/>
      <c r="M1773" s="22"/>
    </row>
    <row r="1774" spans="1:13" ht="15">
      <c r="A1774" s="969"/>
      <c r="B1774" s="22"/>
      <c r="C1774" s="22"/>
      <c r="D1774" s="22"/>
      <c r="E1774" s="22"/>
      <c r="F1774" s="22"/>
      <c r="G1774" s="22"/>
      <c r="H1774" s="22"/>
      <c r="I1774" s="22"/>
      <c r="J1774" s="22"/>
      <c r="K1774" s="22"/>
      <c r="L1774" s="22"/>
      <c r="M1774" s="22"/>
    </row>
    <row r="1775" spans="1:13" ht="15">
      <c r="A1775" s="969"/>
      <c r="B1775" s="22"/>
      <c r="C1775" s="22"/>
      <c r="D1775" s="22"/>
      <c r="E1775" s="22"/>
      <c r="F1775" s="22"/>
      <c r="G1775" s="22"/>
      <c r="H1775" s="22"/>
      <c r="I1775" s="22"/>
      <c r="J1775" s="22"/>
      <c r="K1775" s="22"/>
      <c r="L1775" s="22"/>
      <c r="M1775" s="22"/>
    </row>
    <row r="1776" spans="1:13" ht="15">
      <c r="A1776" s="969"/>
      <c r="B1776" s="22"/>
      <c r="C1776" s="22"/>
      <c r="D1776" s="22"/>
      <c r="E1776" s="22"/>
      <c r="F1776" s="22"/>
      <c r="G1776" s="22"/>
      <c r="H1776" s="22"/>
      <c r="I1776" s="22"/>
      <c r="J1776" s="22"/>
      <c r="K1776" s="22"/>
      <c r="L1776" s="22"/>
      <c r="M1776" s="22"/>
    </row>
    <row r="1777" spans="1:13" ht="15">
      <c r="A1777" s="969"/>
      <c r="B1777" s="22"/>
      <c r="C1777" s="22"/>
      <c r="D1777" s="22"/>
      <c r="E1777" s="22"/>
      <c r="F1777" s="22"/>
      <c r="G1777" s="22"/>
      <c r="H1777" s="22"/>
      <c r="I1777" s="22"/>
      <c r="J1777" s="22"/>
      <c r="K1777" s="22"/>
      <c r="L1777" s="22"/>
      <c r="M1777" s="22"/>
    </row>
    <row r="1778" spans="1:13" ht="15">
      <c r="A1778" s="969"/>
      <c r="B1778" s="22"/>
      <c r="C1778" s="22"/>
      <c r="D1778" s="22"/>
      <c r="E1778" s="22"/>
      <c r="F1778" s="22"/>
      <c r="G1778" s="22"/>
      <c r="H1778" s="22"/>
      <c r="I1778" s="22"/>
      <c r="J1778" s="22"/>
      <c r="K1778" s="22"/>
      <c r="L1778" s="22"/>
      <c r="M1778" s="22"/>
    </row>
    <row r="1779" spans="1:13" ht="15">
      <c r="A1779" s="969"/>
      <c r="B1779" s="22"/>
      <c r="C1779" s="22"/>
      <c r="D1779" s="22"/>
      <c r="E1779" s="22"/>
      <c r="F1779" s="22"/>
      <c r="G1779" s="22"/>
      <c r="H1779" s="22"/>
      <c r="I1779" s="22"/>
      <c r="J1779" s="22"/>
      <c r="K1779" s="22"/>
      <c r="L1779" s="22"/>
      <c r="M1779" s="22"/>
    </row>
    <row r="1780" spans="1:13" ht="15">
      <c r="A1780" s="969"/>
      <c r="B1780" s="22"/>
      <c r="C1780" s="22"/>
      <c r="D1780" s="22"/>
      <c r="E1780" s="22"/>
      <c r="F1780" s="22"/>
      <c r="G1780" s="22"/>
      <c r="H1780" s="22"/>
      <c r="I1780" s="22"/>
      <c r="J1780" s="22"/>
      <c r="K1780" s="22"/>
      <c r="L1780" s="22"/>
      <c r="M1780" s="22"/>
    </row>
    <row r="1781" spans="1:13" ht="15">
      <c r="A1781" s="969"/>
      <c r="B1781" s="22"/>
      <c r="C1781" s="22"/>
      <c r="D1781" s="22"/>
      <c r="E1781" s="22"/>
      <c r="F1781" s="22"/>
      <c r="G1781" s="22"/>
      <c r="H1781" s="22"/>
      <c r="I1781" s="22"/>
      <c r="J1781" s="22"/>
      <c r="K1781" s="22"/>
      <c r="L1781" s="22"/>
      <c r="M1781" s="22"/>
    </row>
    <row r="1782" spans="1:13" ht="15">
      <c r="A1782" s="969"/>
      <c r="B1782" s="22"/>
      <c r="C1782" s="22"/>
      <c r="D1782" s="22"/>
      <c r="E1782" s="22"/>
      <c r="F1782" s="22"/>
      <c r="G1782" s="22"/>
      <c r="H1782" s="22"/>
      <c r="I1782" s="22"/>
      <c r="J1782" s="22"/>
      <c r="K1782" s="22"/>
      <c r="L1782" s="22"/>
      <c r="M1782" s="22"/>
    </row>
    <row r="1783" spans="1:13" ht="15">
      <c r="A1783" s="969"/>
      <c r="B1783" s="22"/>
      <c r="C1783" s="22"/>
      <c r="D1783" s="22"/>
      <c r="E1783" s="22"/>
      <c r="F1783" s="22"/>
      <c r="G1783" s="22"/>
      <c r="H1783" s="22"/>
      <c r="I1783" s="22"/>
      <c r="J1783" s="22"/>
      <c r="K1783" s="22"/>
      <c r="L1783" s="22"/>
      <c r="M1783" s="22"/>
    </row>
    <row r="1784" spans="1:13" ht="15">
      <c r="A1784" s="969"/>
      <c r="B1784" s="22"/>
      <c r="C1784" s="22"/>
      <c r="D1784" s="22"/>
      <c r="E1784" s="22"/>
      <c r="F1784" s="22"/>
      <c r="G1784" s="22"/>
      <c r="H1784" s="22"/>
      <c r="I1784" s="22"/>
      <c r="J1784" s="22"/>
      <c r="K1784" s="22"/>
      <c r="L1784" s="22"/>
      <c r="M1784" s="22"/>
    </row>
    <row r="1785" spans="1:13" ht="15">
      <c r="A1785" s="969"/>
      <c r="B1785" s="22"/>
      <c r="C1785" s="22"/>
      <c r="D1785" s="22"/>
      <c r="E1785" s="22"/>
      <c r="F1785" s="22"/>
      <c r="G1785" s="22"/>
      <c r="H1785" s="22"/>
      <c r="I1785" s="22"/>
      <c r="J1785" s="22"/>
      <c r="K1785" s="22"/>
      <c r="L1785" s="22"/>
      <c r="M1785" s="22"/>
    </row>
    <row r="1786" spans="1:13" ht="15">
      <c r="A1786" s="969"/>
      <c r="B1786" s="22"/>
      <c r="C1786" s="22"/>
      <c r="D1786" s="22"/>
      <c r="E1786" s="22"/>
      <c r="F1786" s="22"/>
      <c r="G1786" s="22"/>
      <c r="H1786" s="22"/>
      <c r="I1786" s="22"/>
      <c r="J1786" s="22"/>
      <c r="K1786" s="22"/>
      <c r="L1786" s="22"/>
      <c r="M1786" s="22"/>
    </row>
    <row r="1787" spans="1:13" ht="15">
      <c r="A1787" s="969"/>
      <c r="B1787" s="22"/>
      <c r="C1787" s="22"/>
      <c r="D1787" s="22"/>
      <c r="E1787" s="22"/>
      <c r="F1787" s="22"/>
      <c r="G1787" s="22"/>
      <c r="H1787" s="22"/>
      <c r="I1787" s="22"/>
      <c r="J1787" s="22"/>
      <c r="K1787" s="22"/>
      <c r="L1787" s="22"/>
      <c r="M1787" s="22"/>
    </row>
    <row r="1788" spans="1:13" ht="15">
      <c r="A1788" s="969"/>
      <c r="B1788" s="22"/>
      <c r="C1788" s="22"/>
      <c r="D1788" s="22"/>
      <c r="E1788" s="22"/>
      <c r="F1788" s="22"/>
      <c r="G1788" s="22"/>
      <c r="H1788" s="22"/>
      <c r="I1788" s="22"/>
      <c r="J1788" s="22"/>
      <c r="K1788" s="22"/>
      <c r="L1788" s="22"/>
      <c r="M1788" s="22"/>
    </row>
    <row r="1789" spans="1:13" ht="15">
      <c r="A1789" s="969"/>
      <c r="B1789" s="22"/>
      <c r="C1789" s="22"/>
      <c r="D1789" s="22"/>
      <c r="E1789" s="22"/>
      <c r="F1789" s="22"/>
      <c r="G1789" s="22"/>
      <c r="H1789" s="22"/>
      <c r="I1789" s="22"/>
      <c r="J1789" s="22"/>
      <c r="K1789" s="22"/>
      <c r="L1789" s="22"/>
      <c r="M1789" s="22"/>
    </row>
    <row r="1790" spans="1:13" ht="15">
      <c r="A1790" s="969"/>
      <c r="B1790" s="22"/>
      <c r="C1790" s="22"/>
      <c r="D1790" s="22"/>
      <c r="E1790" s="22"/>
      <c r="F1790" s="22"/>
      <c r="G1790" s="22"/>
      <c r="H1790" s="22"/>
      <c r="I1790" s="22"/>
      <c r="J1790" s="22"/>
      <c r="K1790" s="22"/>
      <c r="L1790" s="22"/>
      <c r="M1790" s="22"/>
    </row>
    <row r="1791" spans="1:13" ht="15">
      <c r="A1791" s="969"/>
      <c r="B1791" s="22"/>
      <c r="C1791" s="22"/>
      <c r="D1791" s="22"/>
      <c r="E1791" s="22"/>
      <c r="F1791" s="22"/>
      <c r="G1791" s="22"/>
      <c r="H1791" s="22"/>
      <c r="I1791" s="22"/>
      <c r="J1791" s="22"/>
      <c r="K1791" s="22"/>
      <c r="L1791" s="22"/>
      <c r="M1791" s="22"/>
    </row>
    <row r="1792" spans="1:13" ht="15">
      <c r="A1792" s="969"/>
      <c r="B1792" s="22"/>
      <c r="C1792" s="22"/>
      <c r="D1792" s="22"/>
      <c r="E1792" s="22"/>
      <c r="F1792" s="22"/>
      <c r="G1792" s="22"/>
      <c r="H1792" s="22"/>
      <c r="I1792" s="22"/>
      <c r="J1792" s="22"/>
      <c r="K1792" s="22"/>
      <c r="L1792" s="22"/>
      <c r="M1792" s="22"/>
    </row>
    <row r="1793" spans="1:13" ht="15">
      <c r="A1793" s="969"/>
      <c r="B1793" s="22"/>
      <c r="C1793" s="22"/>
      <c r="D1793" s="22"/>
      <c r="E1793" s="22"/>
      <c r="F1793" s="22"/>
      <c r="G1793" s="22"/>
      <c r="H1793" s="22"/>
      <c r="I1793" s="22"/>
      <c r="J1793" s="22"/>
      <c r="K1793" s="22"/>
      <c r="L1793" s="22"/>
      <c r="M1793" s="22"/>
    </row>
    <row r="1794" spans="1:13" ht="15">
      <c r="A1794" s="969"/>
      <c r="B1794" s="22"/>
      <c r="C1794" s="22"/>
      <c r="D1794" s="22"/>
      <c r="E1794" s="22"/>
      <c r="F1794" s="22"/>
      <c r="G1794" s="22"/>
      <c r="H1794" s="22"/>
      <c r="I1794" s="22"/>
      <c r="J1794" s="22"/>
      <c r="K1794" s="22"/>
      <c r="L1794" s="22"/>
      <c r="M1794" s="22"/>
    </row>
    <row r="1795" spans="1:13" ht="15">
      <c r="A1795" s="969"/>
      <c r="B1795" s="22"/>
      <c r="C1795" s="22"/>
      <c r="D1795" s="22"/>
      <c r="E1795" s="22"/>
      <c r="F1795" s="22"/>
      <c r="G1795" s="22"/>
      <c r="H1795" s="22"/>
      <c r="I1795" s="22"/>
      <c r="J1795" s="22"/>
      <c r="K1795" s="22"/>
      <c r="L1795" s="22"/>
      <c r="M1795" s="22"/>
    </row>
    <row r="1796" spans="1:13" ht="15">
      <c r="A1796" s="969"/>
      <c r="B1796" s="22"/>
      <c r="C1796" s="22"/>
      <c r="D1796" s="22"/>
      <c r="E1796" s="22"/>
      <c r="F1796" s="22"/>
      <c r="G1796" s="22"/>
      <c r="H1796" s="22"/>
      <c r="I1796" s="22"/>
      <c r="J1796" s="22"/>
      <c r="K1796" s="22"/>
      <c r="L1796" s="22"/>
      <c r="M1796" s="22"/>
    </row>
    <row r="1797" spans="1:13" ht="15">
      <c r="A1797" s="969"/>
      <c r="B1797" s="22"/>
      <c r="C1797" s="22"/>
      <c r="D1797" s="22"/>
      <c r="E1797" s="22"/>
      <c r="F1797" s="22"/>
      <c r="G1797" s="22"/>
      <c r="H1797" s="22"/>
      <c r="I1797" s="22"/>
      <c r="J1797" s="22"/>
      <c r="K1797" s="22"/>
      <c r="L1797" s="22"/>
      <c r="M1797" s="22"/>
    </row>
    <row r="1798" spans="1:13" ht="15">
      <c r="A1798" s="969"/>
      <c r="B1798" s="22"/>
      <c r="C1798" s="22"/>
      <c r="D1798" s="22"/>
      <c r="E1798" s="22"/>
      <c r="F1798" s="22"/>
      <c r="G1798" s="22"/>
      <c r="H1798" s="22"/>
      <c r="I1798" s="22"/>
      <c r="J1798" s="22"/>
      <c r="K1798" s="22"/>
      <c r="L1798" s="22"/>
      <c r="M1798" s="22"/>
    </row>
    <row r="1799" spans="1:13" ht="15">
      <c r="A1799" s="969"/>
      <c r="B1799" s="22"/>
      <c r="C1799" s="22"/>
      <c r="D1799" s="22"/>
      <c r="E1799" s="22"/>
      <c r="F1799" s="22"/>
      <c r="G1799" s="22"/>
      <c r="H1799" s="22"/>
      <c r="I1799" s="22"/>
      <c r="J1799" s="22"/>
      <c r="K1799" s="22"/>
      <c r="L1799" s="22"/>
      <c r="M1799" s="22"/>
    </row>
    <row r="1800" spans="1:13" ht="15">
      <c r="A1800" s="969"/>
      <c r="B1800" s="22"/>
      <c r="C1800" s="22"/>
      <c r="D1800" s="22"/>
      <c r="E1800" s="22"/>
      <c r="F1800" s="22"/>
      <c r="G1800" s="22"/>
      <c r="H1800" s="22"/>
      <c r="I1800" s="22"/>
      <c r="J1800" s="22"/>
      <c r="K1800" s="22"/>
      <c r="L1800" s="22"/>
      <c r="M1800" s="22"/>
    </row>
    <row r="1801" spans="1:13" ht="15">
      <c r="A1801" s="969"/>
      <c r="B1801" s="22"/>
      <c r="C1801" s="22"/>
      <c r="D1801" s="22"/>
      <c r="E1801" s="22"/>
      <c r="F1801" s="22"/>
      <c r="G1801" s="22"/>
      <c r="H1801" s="22"/>
      <c r="I1801" s="22"/>
      <c r="J1801" s="22"/>
      <c r="K1801" s="22"/>
      <c r="L1801" s="22"/>
      <c r="M1801" s="22"/>
    </row>
    <row r="1802" spans="1:13" ht="15">
      <c r="A1802" s="969"/>
      <c r="B1802" s="22"/>
      <c r="C1802" s="22"/>
      <c r="D1802" s="22"/>
      <c r="E1802" s="22"/>
      <c r="F1802" s="22"/>
      <c r="G1802" s="22"/>
      <c r="H1802" s="22"/>
      <c r="I1802" s="22"/>
      <c r="J1802" s="22"/>
      <c r="K1802" s="22"/>
      <c r="L1802" s="22"/>
      <c r="M1802" s="22"/>
    </row>
    <row r="1803" spans="1:13" ht="15">
      <c r="A1803" s="969"/>
      <c r="B1803" s="22"/>
      <c r="C1803" s="22"/>
      <c r="D1803" s="22"/>
      <c r="E1803" s="22"/>
      <c r="F1803" s="22"/>
      <c r="G1803" s="22"/>
      <c r="H1803" s="22"/>
      <c r="I1803" s="22"/>
      <c r="J1803" s="22"/>
      <c r="K1803" s="22"/>
      <c r="L1803" s="22"/>
      <c r="M1803" s="22"/>
    </row>
    <row r="1804" spans="1:13" ht="15">
      <c r="A1804" s="969"/>
      <c r="B1804" s="22"/>
      <c r="C1804" s="22"/>
      <c r="D1804" s="22"/>
      <c r="E1804" s="22"/>
      <c r="F1804" s="22"/>
      <c r="G1804" s="22"/>
      <c r="H1804" s="22"/>
      <c r="I1804" s="22"/>
      <c r="J1804" s="22"/>
      <c r="K1804" s="22"/>
      <c r="L1804" s="22"/>
      <c r="M1804" s="22"/>
    </row>
    <row r="1805" spans="1:13" ht="15">
      <c r="A1805" s="969"/>
      <c r="B1805" s="22"/>
      <c r="C1805" s="22"/>
      <c r="D1805" s="22"/>
      <c r="E1805" s="22"/>
      <c r="F1805" s="22"/>
      <c r="G1805" s="22"/>
      <c r="H1805" s="22"/>
      <c r="I1805" s="22"/>
      <c r="J1805" s="22"/>
      <c r="K1805" s="22"/>
      <c r="L1805" s="22"/>
      <c r="M1805" s="22"/>
    </row>
    <row r="1806" spans="1:13" ht="15">
      <c r="A1806" s="969"/>
      <c r="B1806" s="22"/>
      <c r="C1806" s="22"/>
      <c r="D1806" s="22"/>
      <c r="E1806" s="22"/>
      <c r="F1806" s="22"/>
      <c r="G1806" s="22"/>
      <c r="H1806" s="22"/>
      <c r="I1806" s="22"/>
      <c r="J1806" s="22"/>
      <c r="K1806" s="22"/>
      <c r="L1806" s="22"/>
      <c r="M1806" s="22"/>
    </row>
    <row r="1807" spans="1:13" ht="15">
      <c r="A1807" s="969"/>
      <c r="B1807" s="22"/>
      <c r="C1807" s="22"/>
      <c r="D1807" s="22"/>
      <c r="E1807" s="22"/>
      <c r="F1807" s="22"/>
      <c r="G1807" s="22"/>
      <c r="H1807" s="22"/>
      <c r="I1807" s="22"/>
      <c r="J1807" s="22"/>
      <c r="K1807" s="22"/>
      <c r="L1807" s="22"/>
      <c r="M1807" s="22"/>
    </row>
    <row r="1808" spans="1:13" ht="15">
      <c r="A1808" s="969"/>
      <c r="B1808" s="22"/>
      <c r="C1808" s="22"/>
      <c r="D1808" s="22"/>
      <c r="E1808" s="22"/>
      <c r="F1808" s="22"/>
      <c r="G1808" s="22"/>
      <c r="H1808" s="22"/>
      <c r="I1808" s="22"/>
      <c r="J1808" s="22"/>
      <c r="K1808" s="22"/>
      <c r="L1808" s="22"/>
      <c r="M1808" s="22"/>
    </row>
    <row r="1809" spans="1:13" ht="15">
      <c r="A1809" s="969"/>
      <c r="B1809" s="22"/>
      <c r="C1809" s="22"/>
      <c r="D1809" s="22"/>
      <c r="E1809" s="22"/>
      <c r="F1809" s="22"/>
      <c r="G1809" s="22"/>
      <c r="H1809" s="22"/>
      <c r="I1809" s="22"/>
      <c r="J1809" s="22"/>
      <c r="K1809" s="22"/>
      <c r="L1809" s="22"/>
      <c r="M1809" s="22"/>
    </row>
    <row r="1810" spans="1:13" ht="15">
      <c r="A1810" s="969"/>
      <c r="B1810" s="22"/>
      <c r="C1810" s="22"/>
      <c r="D1810" s="22"/>
      <c r="E1810" s="22"/>
      <c r="F1810" s="22"/>
      <c r="G1810" s="22"/>
      <c r="H1810" s="22"/>
      <c r="I1810" s="22"/>
      <c r="J1810" s="22"/>
      <c r="K1810" s="22"/>
      <c r="L1810" s="22"/>
      <c r="M1810" s="22"/>
    </row>
    <row r="1811" spans="1:13" ht="15">
      <c r="A1811" s="969"/>
      <c r="B1811" s="22"/>
      <c r="C1811" s="22"/>
      <c r="D1811" s="22"/>
      <c r="E1811" s="22"/>
      <c r="F1811" s="22"/>
      <c r="G1811" s="22"/>
      <c r="H1811" s="22"/>
      <c r="I1811" s="22"/>
      <c r="J1811" s="22"/>
      <c r="K1811" s="22"/>
      <c r="L1811" s="22"/>
      <c r="M1811" s="22"/>
    </row>
    <row r="1812" spans="1:13" ht="15">
      <c r="A1812" s="969"/>
      <c r="B1812" s="22"/>
      <c r="C1812" s="22"/>
      <c r="D1812" s="22"/>
      <c r="E1812" s="22"/>
      <c r="F1812" s="22"/>
      <c r="G1812" s="22"/>
      <c r="H1812" s="22"/>
      <c r="I1812" s="22"/>
      <c r="J1812" s="22"/>
      <c r="K1812" s="22"/>
      <c r="L1812" s="22"/>
      <c r="M1812" s="22"/>
    </row>
    <row r="1813" spans="1:13" ht="15">
      <c r="A1813" s="969"/>
      <c r="B1813" s="22"/>
      <c r="C1813" s="22"/>
      <c r="D1813" s="22"/>
      <c r="E1813" s="22"/>
      <c r="F1813" s="22"/>
      <c r="G1813" s="22"/>
      <c r="H1813" s="22"/>
      <c r="I1813" s="22"/>
      <c r="J1813" s="22"/>
      <c r="K1813" s="22"/>
      <c r="L1813" s="22"/>
      <c r="M1813" s="22"/>
    </row>
    <row r="1814" spans="1:13" ht="15">
      <c r="A1814" s="969"/>
      <c r="B1814" s="22"/>
      <c r="C1814" s="22"/>
      <c r="D1814" s="22"/>
      <c r="E1814" s="22"/>
      <c r="F1814" s="22"/>
      <c r="G1814" s="22"/>
      <c r="H1814" s="22"/>
      <c r="I1814" s="22"/>
      <c r="J1814" s="22"/>
      <c r="K1814" s="22"/>
      <c r="L1814" s="22"/>
      <c r="M1814" s="22"/>
    </row>
    <row r="1815" spans="1:13" ht="15">
      <c r="A1815" s="969"/>
      <c r="B1815" s="22"/>
      <c r="C1815" s="22"/>
      <c r="D1815" s="22"/>
      <c r="E1815" s="22"/>
      <c r="F1815" s="22"/>
      <c r="G1815" s="22"/>
      <c r="H1815" s="22"/>
      <c r="I1815" s="22"/>
      <c r="J1815" s="22"/>
      <c r="K1815" s="22"/>
      <c r="L1815" s="22"/>
      <c r="M1815" s="22"/>
    </row>
    <row r="1816" spans="1:13" ht="15">
      <c r="A1816" s="969"/>
      <c r="B1816" s="22"/>
      <c r="C1816" s="22"/>
      <c r="D1816" s="22"/>
      <c r="E1816" s="22"/>
      <c r="F1816" s="22"/>
      <c r="G1816" s="22"/>
      <c r="H1816" s="22"/>
      <c r="I1816" s="22"/>
      <c r="J1816" s="22"/>
      <c r="K1816" s="22"/>
      <c r="L1816" s="22"/>
      <c r="M1816" s="22"/>
    </row>
    <row r="1817" spans="1:13" ht="15">
      <c r="A1817" s="969"/>
      <c r="B1817" s="22"/>
      <c r="C1817" s="22"/>
      <c r="D1817" s="22"/>
      <c r="E1817" s="22"/>
      <c r="F1817" s="22"/>
      <c r="G1817" s="22"/>
      <c r="H1817" s="22"/>
      <c r="I1817" s="22"/>
      <c r="J1817" s="22"/>
      <c r="K1817" s="22"/>
      <c r="L1817" s="22"/>
      <c r="M1817" s="22"/>
    </row>
    <row r="1818" spans="1:13" ht="15">
      <c r="A1818" s="969"/>
      <c r="B1818" s="22"/>
      <c r="C1818" s="22"/>
      <c r="D1818" s="22"/>
      <c r="E1818" s="22"/>
      <c r="F1818" s="22"/>
      <c r="G1818" s="22"/>
      <c r="H1818" s="22"/>
      <c r="I1818" s="22"/>
      <c r="J1818" s="22"/>
      <c r="K1818" s="22"/>
      <c r="L1818" s="22"/>
      <c r="M1818" s="22"/>
    </row>
    <row r="1819" spans="1:13" ht="15">
      <c r="A1819" s="969"/>
      <c r="B1819" s="22"/>
      <c r="C1819" s="22"/>
      <c r="D1819" s="22"/>
      <c r="E1819" s="22"/>
      <c r="F1819" s="22"/>
      <c r="G1819" s="22"/>
      <c r="H1819" s="22"/>
      <c r="I1819" s="22"/>
      <c r="J1819" s="22"/>
      <c r="K1819" s="22"/>
      <c r="L1819" s="22"/>
      <c r="M1819" s="22"/>
    </row>
    <row r="1820" spans="1:13" ht="15">
      <c r="A1820" s="969"/>
      <c r="B1820" s="22"/>
      <c r="C1820" s="22"/>
      <c r="D1820" s="22"/>
      <c r="E1820" s="22"/>
      <c r="F1820" s="22"/>
      <c r="G1820" s="22"/>
      <c r="H1820" s="22"/>
      <c r="I1820" s="22"/>
      <c r="J1820" s="22"/>
      <c r="K1820" s="22"/>
      <c r="L1820" s="22"/>
      <c r="M1820" s="22"/>
    </row>
    <row r="1821" spans="1:13" ht="15">
      <c r="A1821" s="969"/>
      <c r="B1821" s="22"/>
      <c r="C1821" s="22"/>
      <c r="D1821" s="22"/>
      <c r="E1821" s="22"/>
      <c r="F1821" s="22"/>
      <c r="G1821" s="22"/>
      <c r="H1821" s="22"/>
      <c r="I1821" s="22"/>
      <c r="J1821" s="22"/>
      <c r="K1821" s="22"/>
      <c r="L1821" s="22"/>
      <c r="M1821" s="22"/>
    </row>
    <row r="1822" spans="1:13" ht="15">
      <c r="A1822" s="969"/>
      <c r="B1822" s="22"/>
      <c r="C1822" s="22"/>
      <c r="D1822" s="22"/>
      <c r="E1822" s="22"/>
      <c r="F1822" s="22"/>
      <c r="G1822" s="22"/>
      <c r="H1822" s="22"/>
      <c r="I1822" s="22"/>
      <c r="J1822" s="22"/>
      <c r="K1822" s="22"/>
      <c r="L1822" s="22"/>
      <c r="M1822" s="22"/>
    </row>
    <row r="1823" spans="1:13" ht="15">
      <c r="A1823" s="969"/>
      <c r="B1823" s="22"/>
      <c r="C1823" s="22"/>
      <c r="D1823" s="22"/>
      <c r="E1823" s="22"/>
      <c r="F1823" s="22"/>
      <c r="G1823" s="22"/>
      <c r="H1823" s="22"/>
      <c r="I1823" s="22"/>
      <c r="J1823" s="22"/>
      <c r="K1823" s="22"/>
      <c r="L1823" s="22"/>
      <c r="M1823" s="22"/>
    </row>
    <row r="1824" spans="1:13" ht="15">
      <c r="A1824" s="969"/>
      <c r="B1824" s="22"/>
      <c r="C1824" s="22"/>
      <c r="D1824" s="22"/>
      <c r="E1824" s="22"/>
      <c r="F1824" s="22"/>
      <c r="G1824" s="22"/>
      <c r="H1824" s="22"/>
      <c r="I1824" s="22"/>
      <c r="J1824" s="22"/>
      <c r="K1824" s="22"/>
      <c r="L1824" s="22"/>
      <c r="M1824" s="22"/>
    </row>
    <row r="1825" spans="1:13" ht="15">
      <c r="A1825" s="969"/>
      <c r="B1825" s="22"/>
      <c r="C1825" s="22"/>
      <c r="D1825" s="22"/>
      <c r="E1825" s="22"/>
      <c r="F1825" s="22"/>
      <c r="G1825" s="22"/>
      <c r="H1825" s="22"/>
      <c r="I1825" s="22"/>
      <c r="J1825" s="22"/>
      <c r="K1825" s="22"/>
      <c r="L1825" s="22"/>
      <c r="M1825" s="22"/>
    </row>
    <row r="1826" spans="1:13" ht="15">
      <c r="A1826" s="969"/>
      <c r="B1826" s="22"/>
      <c r="C1826" s="22"/>
      <c r="D1826" s="22"/>
      <c r="E1826" s="22"/>
      <c r="F1826" s="22"/>
      <c r="G1826" s="22"/>
      <c r="H1826" s="22"/>
      <c r="I1826" s="22"/>
      <c r="J1826" s="22"/>
      <c r="K1826" s="22"/>
      <c r="L1826" s="22"/>
      <c r="M1826" s="22"/>
    </row>
    <row r="1827" spans="1:13" ht="15">
      <c r="A1827" s="969"/>
      <c r="B1827" s="22"/>
      <c r="C1827" s="22"/>
      <c r="D1827" s="22"/>
      <c r="E1827" s="22"/>
      <c r="F1827" s="22"/>
      <c r="G1827" s="22"/>
      <c r="H1827" s="22"/>
      <c r="I1827" s="22"/>
      <c r="J1827" s="22"/>
      <c r="K1827" s="22"/>
      <c r="L1827" s="22"/>
      <c r="M1827" s="22"/>
    </row>
    <row r="1828" spans="1:13" ht="15">
      <c r="A1828" s="969"/>
      <c r="B1828" s="22"/>
      <c r="C1828" s="22"/>
      <c r="D1828" s="22"/>
      <c r="E1828" s="22"/>
      <c r="F1828" s="22"/>
      <c r="G1828" s="22"/>
      <c r="H1828" s="22"/>
      <c r="I1828" s="22"/>
      <c r="J1828" s="22"/>
      <c r="K1828" s="22"/>
      <c r="L1828" s="22"/>
      <c r="M1828" s="22"/>
    </row>
    <row r="1829" spans="1:13" ht="15">
      <c r="A1829" s="969"/>
      <c r="B1829" s="22"/>
      <c r="C1829" s="22"/>
      <c r="D1829" s="22"/>
      <c r="E1829" s="22"/>
      <c r="F1829" s="22"/>
      <c r="G1829" s="22"/>
      <c r="H1829" s="22"/>
      <c r="I1829" s="22"/>
      <c r="J1829" s="22"/>
      <c r="K1829" s="22"/>
      <c r="L1829" s="22"/>
      <c r="M1829" s="22"/>
    </row>
    <row r="1830" spans="1:13" ht="15">
      <c r="A1830" s="969"/>
      <c r="B1830" s="22"/>
      <c r="C1830" s="22"/>
      <c r="D1830" s="22"/>
      <c r="E1830" s="22"/>
      <c r="F1830" s="22"/>
      <c r="G1830" s="22"/>
      <c r="H1830" s="22"/>
      <c r="I1830" s="22"/>
      <c r="J1830" s="22"/>
      <c r="K1830" s="22"/>
      <c r="L1830" s="22"/>
      <c r="M1830" s="22"/>
    </row>
    <row r="1831" spans="1:13" ht="15">
      <c r="A1831" s="969"/>
      <c r="B1831" s="22"/>
      <c r="C1831" s="22"/>
      <c r="D1831" s="22"/>
      <c r="E1831" s="22"/>
      <c r="F1831" s="22"/>
      <c r="G1831" s="22"/>
      <c r="H1831" s="22"/>
      <c r="I1831" s="22"/>
      <c r="J1831" s="22"/>
      <c r="K1831" s="22"/>
      <c r="L1831" s="22"/>
      <c r="M1831" s="22"/>
    </row>
    <row r="1832" spans="1:13" ht="15">
      <c r="A1832" s="969"/>
      <c r="B1832" s="22"/>
      <c r="C1832" s="22"/>
      <c r="D1832" s="22"/>
      <c r="E1832" s="22"/>
      <c r="F1832" s="22"/>
      <c r="G1832" s="22"/>
      <c r="H1832" s="22"/>
      <c r="I1832" s="22"/>
      <c r="J1832" s="22"/>
      <c r="K1832" s="22"/>
      <c r="L1832" s="22"/>
      <c r="M1832" s="22"/>
    </row>
    <row r="1833" spans="1:13" ht="15">
      <c r="A1833" s="969"/>
      <c r="B1833" s="22"/>
      <c r="C1833" s="22"/>
      <c r="D1833" s="22"/>
      <c r="E1833" s="22"/>
      <c r="F1833" s="22"/>
      <c r="G1833" s="22"/>
      <c r="H1833" s="22"/>
      <c r="I1833" s="22"/>
      <c r="J1833" s="22"/>
      <c r="K1833" s="22"/>
      <c r="L1833" s="22"/>
      <c r="M1833" s="22"/>
    </row>
    <row r="1834" spans="1:13" ht="15">
      <c r="A1834" s="969"/>
      <c r="B1834" s="22"/>
      <c r="C1834" s="22"/>
      <c r="D1834" s="22"/>
      <c r="E1834" s="22"/>
      <c r="F1834" s="22"/>
      <c r="G1834" s="22"/>
      <c r="H1834" s="22"/>
      <c r="I1834" s="22"/>
      <c r="J1834" s="22"/>
      <c r="K1834" s="22"/>
      <c r="L1834" s="22"/>
      <c r="M1834" s="22"/>
    </row>
    <row r="1835" spans="1:13" ht="15">
      <c r="A1835" s="969"/>
      <c r="B1835" s="22"/>
      <c r="C1835" s="22"/>
      <c r="D1835" s="22"/>
      <c r="E1835" s="22"/>
      <c r="F1835" s="22"/>
      <c r="G1835" s="22"/>
      <c r="H1835" s="22"/>
      <c r="I1835" s="22"/>
      <c r="J1835" s="22"/>
      <c r="K1835" s="22"/>
      <c r="L1835" s="22"/>
      <c r="M1835" s="22"/>
    </row>
    <row r="1836" spans="1:13" ht="15">
      <c r="A1836" s="969"/>
      <c r="B1836" s="22"/>
      <c r="C1836" s="22"/>
      <c r="D1836" s="22"/>
      <c r="E1836" s="22"/>
      <c r="F1836" s="22"/>
      <c r="G1836" s="22"/>
      <c r="H1836" s="22"/>
      <c r="I1836" s="22"/>
      <c r="J1836" s="22"/>
      <c r="K1836" s="22"/>
      <c r="L1836" s="22"/>
      <c r="M1836" s="22"/>
    </row>
    <row r="1837" spans="1:13" ht="15">
      <c r="A1837" s="969"/>
      <c r="B1837" s="22"/>
      <c r="C1837" s="22"/>
      <c r="D1837" s="22"/>
      <c r="E1837" s="22"/>
      <c r="F1837" s="22"/>
      <c r="G1837" s="22"/>
      <c r="H1837" s="22"/>
      <c r="I1837" s="22"/>
      <c r="J1837" s="22"/>
      <c r="K1837" s="22"/>
      <c r="L1837" s="22"/>
      <c r="M1837" s="22"/>
    </row>
    <row r="1838" spans="1:13" ht="15">
      <c r="A1838" s="969"/>
      <c r="B1838" s="22"/>
      <c r="C1838" s="22"/>
      <c r="D1838" s="22"/>
      <c r="E1838" s="22"/>
      <c r="F1838" s="22"/>
      <c r="G1838" s="22"/>
      <c r="H1838" s="22"/>
      <c r="I1838" s="22"/>
      <c r="J1838" s="22"/>
      <c r="K1838" s="22"/>
      <c r="L1838" s="22"/>
      <c r="M1838" s="22"/>
    </row>
    <row r="1839" spans="1:13" ht="15">
      <c r="A1839" s="969"/>
      <c r="B1839" s="22"/>
      <c r="C1839" s="22"/>
      <c r="D1839" s="22"/>
      <c r="E1839" s="22"/>
      <c r="F1839" s="22"/>
      <c r="G1839" s="22"/>
      <c r="H1839" s="22"/>
      <c r="I1839" s="22"/>
      <c r="J1839" s="22"/>
      <c r="K1839" s="22"/>
      <c r="L1839" s="22"/>
      <c r="M1839" s="22"/>
    </row>
    <row r="1840" spans="1:13" ht="15">
      <c r="A1840" s="969"/>
      <c r="B1840" s="22"/>
      <c r="C1840" s="22"/>
      <c r="D1840" s="22"/>
      <c r="E1840" s="22"/>
      <c r="F1840" s="22"/>
      <c r="G1840" s="22"/>
      <c r="H1840" s="22"/>
      <c r="I1840" s="22"/>
      <c r="J1840" s="22"/>
      <c r="K1840" s="22"/>
      <c r="L1840" s="22"/>
      <c r="M1840" s="22"/>
    </row>
    <row r="1841" spans="1:13" ht="15">
      <c r="A1841" s="969"/>
      <c r="B1841" s="22"/>
      <c r="C1841" s="22"/>
      <c r="D1841" s="22"/>
      <c r="E1841" s="22"/>
      <c r="F1841" s="22"/>
      <c r="G1841" s="22"/>
      <c r="H1841" s="22"/>
      <c r="I1841" s="22"/>
      <c r="J1841" s="22"/>
      <c r="K1841" s="22"/>
      <c r="L1841" s="22"/>
      <c r="M1841" s="22"/>
    </row>
    <row r="1842" spans="1:13" ht="15">
      <c r="A1842" s="969"/>
      <c r="B1842" s="22"/>
      <c r="C1842" s="22"/>
      <c r="D1842" s="22"/>
      <c r="E1842" s="22"/>
      <c r="F1842" s="22"/>
      <c r="G1842" s="22"/>
      <c r="H1842" s="22"/>
      <c r="I1842" s="22"/>
      <c r="J1842" s="22"/>
      <c r="K1842" s="22"/>
      <c r="L1842" s="22"/>
      <c r="M1842" s="22"/>
    </row>
    <row r="1843" spans="1:13" ht="15">
      <c r="A1843" s="969"/>
      <c r="B1843" s="22"/>
      <c r="C1843" s="22"/>
      <c r="D1843" s="22"/>
      <c r="E1843" s="22"/>
      <c r="F1843" s="22"/>
      <c r="G1843" s="22"/>
      <c r="H1843" s="22"/>
      <c r="I1843" s="22"/>
      <c r="J1843" s="22"/>
      <c r="K1843" s="22"/>
      <c r="L1843" s="22"/>
      <c r="M1843" s="22"/>
    </row>
    <row r="1844" spans="1:13" ht="15">
      <c r="A1844" s="969"/>
      <c r="B1844" s="22"/>
      <c r="C1844" s="22"/>
      <c r="D1844" s="22"/>
      <c r="E1844" s="22"/>
      <c r="F1844" s="22"/>
      <c r="G1844" s="22"/>
      <c r="H1844" s="22"/>
      <c r="I1844" s="22"/>
      <c r="J1844" s="22"/>
      <c r="K1844" s="22"/>
      <c r="L1844" s="22"/>
      <c r="M1844" s="22"/>
    </row>
    <row r="1845" spans="1:13" ht="15">
      <c r="A1845" s="969"/>
      <c r="B1845" s="22"/>
      <c r="C1845" s="22"/>
      <c r="D1845" s="22"/>
      <c r="E1845" s="22"/>
      <c r="F1845" s="22"/>
      <c r="G1845" s="22"/>
      <c r="H1845" s="22"/>
      <c r="I1845" s="22"/>
      <c r="J1845" s="22"/>
      <c r="K1845" s="22"/>
      <c r="L1845" s="22"/>
      <c r="M1845" s="22"/>
    </row>
    <row r="1846" spans="1:13" ht="15">
      <c r="A1846" s="969"/>
      <c r="B1846" s="22"/>
      <c r="C1846" s="22"/>
      <c r="D1846" s="22"/>
      <c r="E1846" s="22"/>
      <c r="F1846" s="22"/>
      <c r="G1846" s="22"/>
      <c r="H1846" s="22"/>
      <c r="I1846" s="22"/>
      <c r="J1846" s="22"/>
      <c r="K1846" s="22"/>
      <c r="L1846" s="22"/>
      <c r="M1846" s="22"/>
    </row>
    <row r="1847" spans="1:13" ht="15">
      <c r="A1847" s="969"/>
      <c r="B1847" s="22"/>
      <c r="C1847" s="22"/>
      <c r="D1847" s="22"/>
      <c r="E1847" s="22"/>
      <c r="F1847" s="22"/>
      <c r="G1847" s="22"/>
      <c r="H1847" s="22"/>
      <c r="I1847" s="22"/>
      <c r="J1847" s="22"/>
      <c r="K1847" s="22"/>
      <c r="L1847" s="22"/>
      <c r="M1847" s="22"/>
    </row>
    <row r="1848" spans="1:13" ht="15">
      <c r="A1848" s="969"/>
      <c r="B1848" s="22"/>
      <c r="C1848" s="22"/>
      <c r="D1848" s="22"/>
      <c r="E1848" s="22"/>
      <c r="F1848" s="22"/>
      <c r="G1848" s="22"/>
      <c r="H1848" s="22"/>
      <c r="I1848" s="22"/>
      <c r="J1848" s="22"/>
      <c r="K1848" s="22"/>
      <c r="L1848" s="22"/>
      <c r="M1848" s="22"/>
    </row>
    <row r="1849" spans="1:13" ht="15">
      <c r="A1849" s="969"/>
      <c r="B1849" s="22"/>
      <c r="C1849" s="22"/>
      <c r="D1849" s="22"/>
      <c r="E1849" s="22"/>
      <c r="F1849" s="22"/>
      <c r="G1849" s="22"/>
      <c r="H1849" s="22"/>
      <c r="I1849" s="22"/>
      <c r="J1849" s="22"/>
      <c r="K1849" s="22"/>
      <c r="L1849" s="22"/>
      <c r="M1849" s="22"/>
    </row>
    <row r="1850" spans="1:13" ht="15">
      <c r="A1850" s="969"/>
      <c r="B1850" s="22"/>
      <c r="C1850" s="22"/>
      <c r="D1850" s="22"/>
      <c r="E1850" s="22"/>
      <c r="F1850" s="22"/>
      <c r="G1850" s="22"/>
      <c r="H1850" s="22"/>
      <c r="I1850" s="22"/>
      <c r="J1850" s="22"/>
      <c r="K1850" s="22"/>
      <c r="L1850" s="22"/>
      <c r="M1850" s="22"/>
    </row>
    <row r="1851" spans="1:13" ht="15">
      <c r="A1851" s="969"/>
      <c r="B1851" s="22"/>
      <c r="C1851" s="22"/>
      <c r="D1851" s="22"/>
      <c r="E1851" s="22"/>
      <c r="F1851" s="22"/>
      <c r="G1851" s="22"/>
      <c r="H1851" s="22"/>
      <c r="I1851" s="22"/>
      <c r="J1851" s="22"/>
      <c r="K1851" s="22"/>
      <c r="L1851" s="22"/>
      <c r="M1851" s="22"/>
    </row>
    <row r="1852" spans="1:13" ht="15">
      <c r="A1852" s="969"/>
      <c r="B1852" s="22"/>
      <c r="C1852" s="22"/>
      <c r="D1852" s="22"/>
      <c r="E1852" s="22"/>
      <c r="F1852" s="22"/>
      <c r="G1852" s="22"/>
      <c r="H1852" s="22"/>
      <c r="I1852" s="22"/>
      <c r="J1852" s="22"/>
      <c r="K1852" s="22"/>
      <c r="L1852" s="22"/>
      <c r="M1852" s="22"/>
    </row>
    <row r="1853" spans="1:13" ht="15">
      <c r="A1853" s="969"/>
      <c r="B1853" s="22"/>
      <c r="C1853" s="22"/>
      <c r="D1853" s="22"/>
      <c r="E1853" s="22"/>
      <c r="F1853" s="22"/>
      <c r="G1853" s="22"/>
      <c r="H1853" s="22"/>
      <c r="I1853" s="22"/>
      <c r="J1853" s="22"/>
      <c r="K1853" s="22"/>
      <c r="L1853" s="22"/>
      <c r="M1853" s="22"/>
    </row>
    <row r="1854" spans="1:13" ht="15">
      <c r="A1854" s="969"/>
      <c r="B1854" s="22"/>
      <c r="C1854" s="22"/>
      <c r="D1854" s="22"/>
      <c r="E1854" s="22"/>
      <c r="F1854" s="22"/>
      <c r="G1854" s="22"/>
      <c r="H1854" s="22"/>
      <c r="I1854" s="22"/>
      <c r="J1854" s="22"/>
      <c r="K1854" s="22"/>
      <c r="L1854" s="22"/>
      <c r="M1854" s="22"/>
    </row>
    <row r="1855" spans="1:13" ht="15">
      <c r="A1855" s="969"/>
      <c r="B1855" s="22"/>
      <c r="C1855" s="22"/>
      <c r="D1855" s="22"/>
      <c r="E1855" s="22"/>
      <c r="F1855" s="22"/>
      <c r="G1855" s="22"/>
      <c r="H1855" s="22"/>
      <c r="I1855" s="22"/>
      <c r="J1855" s="22"/>
      <c r="K1855" s="22"/>
      <c r="L1855" s="22"/>
      <c r="M1855" s="22"/>
    </row>
    <row r="1856" spans="1:13" ht="15">
      <c r="A1856" s="969"/>
      <c r="B1856" s="22"/>
      <c r="C1856" s="22"/>
      <c r="D1856" s="22"/>
      <c r="E1856" s="22"/>
      <c r="F1856" s="22"/>
      <c r="G1856" s="22"/>
      <c r="H1856" s="22"/>
      <c r="I1856" s="22"/>
      <c r="J1856" s="22"/>
      <c r="K1856" s="22"/>
      <c r="L1856" s="22"/>
      <c r="M1856" s="22"/>
    </row>
    <row r="1857" spans="1:13" ht="15">
      <c r="A1857" s="969"/>
      <c r="B1857" s="22"/>
      <c r="C1857" s="22"/>
      <c r="D1857" s="22"/>
      <c r="E1857" s="22"/>
      <c r="F1857" s="22"/>
      <c r="G1857" s="22"/>
      <c r="H1857" s="22"/>
      <c r="I1857" s="22"/>
      <c r="J1857" s="22"/>
      <c r="K1857" s="22"/>
      <c r="L1857" s="22"/>
      <c r="M1857" s="22"/>
    </row>
    <row r="1858" spans="1:13" ht="15">
      <c r="A1858" s="969"/>
      <c r="B1858" s="22"/>
      <c r="C1858" s="22"/>
      <c r="D1858" s="22"/>
      <c r="E1858" s="22"/>
      <c r="F1858" s="22"/>
      <c r="G1858" s="22"/>
      <c r="H1858" s="22"/>
      <c r="I1858" s="22"/>
      <c r="J1858" s="22"/>
      <c r="K1858" s="22"/>
      <c r="L1858" s="22"/>
      <c r="M1858" s="22"/>
    </row>
    <row r="1859" spans="1:13" ht="15">
      <c r="A1859" s="969"/>
      <c r="B1859" s="22"/>
      <c r="C1859" s="22"/>
      <c r="D1859" s="22"/>
      <c r="E1859" s="22"/>
      <c r="F1859" s="22"/>
      <c r="G1859" s="22"/>
      <c r="H1859" s="22"/>
      <c r="I1859" s="22"/>
      <c r="J1859" s="22"/>
      <c r="K1859" s="22"/>
      <c r="L1859" s="22"/>
      <c r="M1859" s="22"/>
    </row>
    <row r="1860" spans="1:13" ht="15">
      <c r="A1860" s="969"/>
      <c r="B1860" s="22"/>
      <c r="C1860" s="22"/>
      <c r="D1860" s="22"/>
      <c r="E1860" s="22"/>
      <c r="F1860" s="22"/>
      <c r="G1860" s="22"/>
      <c r="H1860" s="22"/>
      <c r="I1860" s="22"/>
      <c r="J1860" s="22"/>
      <c r="K1860" s="22"/>
      <c r="L1860" s="22"/>
      <c r="M1860" s="22"/>
    </row>
    <row r="1861" spans="1:13" ht="15">
      <c r="A1861" s="969"/>
      <c r="B1861" s="22"/>
      <c r="C1861" s="22"/>
      <c r="D1861" s="22"/>
      <c r="E1861" s="22"/>
      <c r="F1861" s="22"/>
      <c r="G1861" s="22"/>
      <c r="H1861" s="22"/>
      <c r="I1861" s="22"/>
      <c r="J1861" s="22"/>
      <c r="K1861" s="22"/>
      <c r="L1861" s="22"/>
      <c r="M1861" s="22"/>
    </row>
    <row r="1862" spans="1:13" ht="15">
      <c r="A1862" s="969"/>
      <c r="B1862" s="22"/>
      <c r="C1862" s="22"/>
      <c r="D1862" s="22"/>
      <c r="E1862" s="22"/>
      <c r="F1862" s="22"/>
      <c r="G1862" s="22"/>
      <c r="H1862" s="22"/>
      <c r="I1862" s="22"/>
      <c r="J1862" s="22"/>
      <c r="K1862" s="22"/>
      <c r="L1862" s="22"/>
      <c r="M1862" s="22"/>
    </row>
    <row r="1863" spans="1:13" ht="15">
      <c r="A1863" s="969"/>
      <c r="B1863" s="22"/>
      <c r="C1863" s="22"/>
      <c r="D1863" s="22"/>
      <c r="E1863" s="22"/>
      <c r="F1863" s="22"/>
      <c r="G1863" s="22"/>
      <c r="H1863" s="22"/>
      <c r="I1863" s="22"/>
      <c r="J1863" s="22"/>
      <c r="K1863" s="22"/>
      <c r="L1863" s="22"/>
      <c r="M1863" s="22"/>
    </row>
    <row r="1864" spans="1:13" ht="15">
      <c r="A1864" s="969"/>
      <c r="B1864" s="22"/>
      <c r="C1864" s="22"/>
      <c r="D1864" s="22"/>
      <c r="E1864" s="22"/>
      <c r="F1864" s="22"/>
      <c r="G1864" s="22"/>
      <c r="H1864" s="22"/>
      <c r="I1864" s="22"/>
      <c r="J1864" s="22"/>
      <c r="K1864" s="22"/>
      <c r="L1864" s="22"/>
      <c r="M1864" s="22"/>
    </row>
    <row r="1865" spans="1:13" ht="15">
      <c r="A1865" s="969"/>
      <c r="B1865" s="22"/>
      <c r="C1865" s="22"/>
      <c r="D1865" s="22"/>
      <c r="E1865" s="22"/>
      <c r="F1865" s="22"/>
      <c r="G1865" s="22"/>
      <c r="H1865" s="22"/>
      <c r="I1865" s="22"/>
      <c r="J1865" s="22"/>
      <c r="K1865" s="22"/>
      <c r="L1865" s="22"/>
      <c r="M1865" s="22"/>
    </row>
    <row r="1866" spans="1:13" ht="15">
      <c r="A1866" s="969"/>
      <c r="B1866" s="22"/>
      <c r="C1866" s="22"/>
      <c r="D1866" s="22"/>
      <c r="E1866" s="22"/>
      <c r="F1866" s="22"/>
      <c r="G1866" s="22"/>
      <c r="H1866" s="22"/>
      <c r="I1866" s="22"/>
      <c r="J1866" s="22"/>
      <c r="K1866" s="22"/>
      <c r="L1866" s="22"/>
      <c r="M1866" s="22"/>
    </row>
    <row r="1867" spans="1:13" ht="15">
      <c r="A1867" s="969"/>
      <c r="B1867" s="22"/>
      <c r="C1867" s="22"/>
      <c r="D1867" s="22"/>
      <c r="E1867" s="22"/>
      <c r="F1867" s="22"/>
      <c r="G1867" s="22"/>
      <c r="H1867" s="22"/>
      <c r="I1867" s="22"/>
      <c r="J1867" s="22"/>
      <c r="K1867" s="22"/>
      <c r="L1867" s="22"/>
      <c r="M1867" s="22"/>
    </row>
    <row r="1868" spans="1:13" ht="15">
      <c r="A1868" s="969"/>
      <c r="B1868" s="22"/>
      <c r="C1868" s="22"/>
      <c r="D1868" s="22"/>
      <c r="E1868" s="22"/>
      <c r="F1868" s="22"/>
      <c r="G1868" s="22"/>
      <c r="H1868" s="22"/>
      <c r="I1868" s="22"/>
      <c r="J1868" s="22"/>
      <c r="K1868" s="22"/>
      <c r="L1868" s="22"/>
      <c r="M1868" s="22"/>
    </row>
    <row r="1869" spans="1:13" ht="15">
      <c r="A1869" s="969"/>
      <c r="B1869" s="22"/>
      <c r="C1869" s="22"/>
      <c r="D1869" s="22"/>
      <c r="E1869" s="22"/>
      <c r="F1869" s="22"/>
      <c r="G1869" s="22"/>
      <c r="H1869" s="22"/>
      <c r="I1869" s="22"/>
      <c r="J1869" s="22"/>
      <c r="K1869" s="22"/>
      <c r="L1869" s="22"/>
      <c r="M1869" s="22"/>
    </row>
    <row r="1870" spans="1:13" ht="15">
      <c r="A1870" s="969"/>
      <c r="B1870" s="22"/>
      <c r="C1870" s="22"/>
      <c r="D1870" s="22"/>
      <c r="E1870" s="22"/>
      <c r="F1870" s="22"/>
      <c r="G1870" s="22"/>
      <c r="H1870" s="22"/>
      <c r="I1870" s="22"/>
      <c r="J1870" s="22"/>
      <c r="K1870" s="22"/>
      <c r="L1870" s="22"/>
      <c r="M1870" s="22"/>
    </row>
    <row r="1871" spans="1:13" ht="15">
      <c r="A1871" s="969"/>
      <c r="B1871" s="22"/>
      <c r="C1871" s="22"/>
      <c r="D1871" s="22"/>
      <c r="E1871" s="22"/>
      <c r="F1871" s="22"/>
      <c r="G1871" s="22"/>
      <c r="H1871" s="22"/>
      <c r="I1871" s="22"/>
      <c r="J1871" s="22"/>
      <c r="K1871" s="22"/>
      <c r="L1871" s="22"/>
      <c r="M1871" s="22"/>
    </row>
    <row r="1872" spans="1:13" ht="15">
      <c r="A1872" s="969"/>
      <c r="B1872" s="22"/>
      <c r="C1872" s="22"/>
      <c r="D1872" s="22"/>
      <c r="E1872" s="22"/>
      <c r="F1872" s="22"/>
      <c r="G1872" s="22"/>
      <c r="H1872" s="22"/>
      <c r="I1872" s="22"/>
      <c r="J1872" s="22"/>
      <c r="K1872" s="22"/>
      <c r="L1872" s="22"/>
      <c r="M1872" s="22"/>
    </row>
    <row r="1873" spans="1:13" ht="15">
      <c r="A1873" s="969"/>
      <c r="B1873" s="22"/>
      <c r="C1873" s="22"/>
      <c r="D1873" s="22"/>
      <c r="E1873" s="22"/>
      <c r="F1873" s="22"/>
      <c r="G1873" s="22"/>
      <c r="H1873" s="22"/>
      <c r="I1873" s="22"/>
      <c r="J1873" s="22"/>
      <c r="K1873" s="22"/>
      <c r="L1873" s="22"/>
      <c r="M1873" s="22"/>
    </row>
    <row r="1874" spans="1:13" ht="15">
      <c r="A1874" s="969"/>
      <c r="B1874" s="22"/>
      <c r="C1874" s="22"/>
      <c r="D1874" s="22"/>
      <c r="E1874" s="22"/>
      <c r="F1874" s="22"/>
      <c r="G1874" s="22"/>
      <c r="H1874" s="22"/>
      <c r="I1874" s="22"/>
      <c r="J1874" s="22"/>
      <c r="K1874" s="22"/>
      <c r="L1874" s="22"/>
      <c r="M1874" s="22"/>
    </row>
    <row r="1875" spans="1:13" ht="15">
      <c r="A1875" s="969"/>
      <c r="B1875" s="22"/>
      <c r="C1875" s="22"/>
      <c r="D1875" s="22"/>
      <c r="E1875" s="22"/>
      <c r="F1875" s="22"/>
      <c r="G1875" s="22"/>
      <c r="H1875" s="22"/>
      <c r="I1875" s="22"/>
      <c r="J1875" s="22"/>
      <c r="K1875" s="22"/>
      <c r="L1875" s="22"/>
      <c r="M1875" s="22"/>
    </row>
    <row r="1876" spans="1:13" ht="15">
      <c r="A1876" s="969"/>
      <c r="B1876" s="22"/>
      <c r="C1876" s="22"/>
      <c r="D1876" s="22"/>
      <c r="E1876" s="22"/>
      <c r="F1876" s="22"/>
      <c r="G1876" s="22"/>
      <c r="H1876" s="22"/>
      <c r="I1876" s="22"/>
      <c r="J1876" s="22"/>
      <c r="K1876" s="22"/>
      <c r="L1876" s="22"/>
      <c r="M1876" s="22"/>
    </row>
    <row r="1877" spans="1:13" ht="15">
      <c r="A1877" s="969"/>
      <c r="B1877" s="22"/>
      <c r="C1877" s="22"/>
      <c r="D1877" s="22"/>
      <c r="E1877" s="22"/>
      <c r="F1877" s="22"/>
      <c r="G1877" s="22"/>
      <c r="H1877" s="22"/>
      <c r="I1877" s="22"/>
      <c r="J1877" s="22"/>
      <c r="K1877" s="22"/>
      <c r="L1877" s="22"/>
      <c r="M1877" s="22"/>
    </row>
    <row r="1878" spans="1:13" ht="15">
      <c r="A1878" s="969"/>
      <c r="B1878" s="22"/>
      <c r="C1878" s="22"/>
      <c r="D1878" s="22"/>
      <c r="E1878" s="22"/>
      <c r="F1878" s="22"/>
      <c r="G1878" s="22"/>
      <c r="H1878" s="22"/>
      <c r="I1878" s="22"/>
      <c r="J1878" s="22"/>
      <c r="K1878" s="22"/>
      <c r="L1878" s="22"/>
      <c r="M1878" s="22"/>
    </row>
    <row r="1879" spans="1:13" ht="15">
      <c r="A1879" s="969"/>
      <c r="B1879" s="22"/>
      <c r="C1879" s="22"/>
      <c r="D1879" s="22"/>
      <c r="E1879" s="22"/>
      <c r="F1879" s="22"/>
      <c r="G1879" s="22"/>
      <c r="H1879" s="22"/>
      <c r="I1879" s="22"/>
      <c r="J1879" s="22"/>
      <c r="K1879" s="22"/>
      <c r="L1879" s="22"/>
      <c r="M1879" s="22"/>
    </row>
    <row r="1880" spans="1:13" ht="15">
      <c r="A1880" s="969"/>
      <c r="B1880" s="22"/>
      <c r="C1880" s="22"/>
      <c r="D1880" s="22"/>
      <c r="E1880" s="22"/>
      <c r="F1880" s="22"/>
      <c r="G1880" s="22"/>
      <c r="H1880" s="22"/>
      <c r="I1880" s="22"/>
      <c r="J1880" s="22"/>
      <c r="K1880" s="22"/>
      <c r="L1880" s="22"/>
      <c r="M1880" s="22"/>
    </row>
    <row r="1881" spans="1:13" ht="15">
      <c r="A1881" s="969"/>
      <c r="B1881" s="22"/>
      <c r="C1881" s="22"/>
      <c r="D1881" s="22"/>
      <c r="E1881" s="22"/>
      <c r="F1881" s="22"/>
      <c r="G1881" s="22"/>
      <c r="H1881" s="22"/>
      <c r="I1881" s="22"/>
      <c r="J1881" s="22"/>
      <c r="K1881" s="22"/>
      <c r="L1881" s="22"/>
      <c r="M1881" s="22"/>
    </row>
    <row r="1882" spans="1:13" ht="15">
      <c r="A1882" s="969"/>
      <c r="B1882" s="22"/>
      <c r="C1882" s="22"/>
      <c r="D1882" s="22"/>
      <c r="E1882" s="22"/>
      <c r="F1882" s="22"/>
      <c r="G1882" s="22"/>
      <c r="H1882" s="22"/>
      <c r="I1882" s="22"/>
      <c r="J1882" s="22"/>
      <c r="K1882" s="22"/>
      <c r="L1882" s="22"/>
      <c r="M1882" s="22"/>
    </row>
    <row r="1883" spans="1:13" ht="15">
      <c r="A1883" s="969"/>
      <c r="B1883" s="22"/>
      <c r="C1883" s="22"/>
      <c r="D1883" s="22"/>
      <c r="E1883" s="22"/>
      <c r="F1883" s="22"/>
      <c r="G1883" s="22"/>
      <c r="H1883" s="22"/>
      <c r="I1883" s="22"/>
      <c r="J1883" s="22"/>
      <c r="K1883" s="22"/>
      <c r="L1883" s="22"/>
      <c r="M1883" s="22"/>
    </row>
    <row r="1884" spans="1:13" ht="15">
      <c r="A1884" s="969"/>
      <c r="B1884" s="22"/>
      <c r="C1884" s="22"/>
      <c r="D1884" s="22"/>
      <c r="E1884" s="22"/>
      <c r="F1884" s="22"/>
      <c r="G1884" s="22"/>
      <c r="H1884" s="22"/>
      <c r="I1884" s="22"/>
      <c r="J1884" s="22"/>
      <c r="K1884" s="22"/>
      <c r="L1884" s="22"/>
      <c r="M1884" s="22"/>
    </row>
    <row r="1885" spans="1:13" ht="15">
      <c r="A1885" s="969"/>
      <c r="B1885" s="22"/>
      <c r="C1885" s="22"/>
      <c r="D1885" s="22"/>
      <c r="E1885" s="22"/>
      <c r="F1885" s="22"/>
      <c r="G1885" s="22"/>
      <c r="H1885" s="22"/>
      <c r="I1885" s="22"/>
      <c r="J1885" s="22"/>
      <c r="K1885" s="22"/>
      <c r="L1885" s="22"/>
      <c r="M1885" s="22"/>
    </row>
    <row r="1886" spans="1:13" ht="15">
      <c r="A1886" s="969"/>
      <c r="B1886" s="22"/>
      <c r="C1886" s="22"/>
      <c r="D1886" s="22"/>
      <c r="E1886" s="22"/>
      <c r="F1886" s="22"/>
      <c r="G1886" s="22"/>
      <c r="H1886" s="22"/>
      <c r="I1886" s="22"/>
      <c r="J1886" s="22"/>
      <c r="K1886" s="22"/>
      <c r="L1886" s="22"/>
      <c r="M1886" s="22"/>
    </row>
    <row r="1887" spans="1:13" ht="15">
      <c r="A1887" s="969"/>
      <c r="B1887" s="22"/>
      <c r="C1887" s="22"/>
      <c r="D1887" s="22"/>
      <c r="E1887" s="22"/>
      <c r="F1887" s="22"/>
      <c r="G1887" s="22"/>
      <c r="H1887" s="22"/>
      <c r="I1887" s="22"/>
      <c r="J1887" s="22"/>
      <c r="K1887" s="22"/>
      <c r="L1887" s="22"/>
      <c r="M1887" s="22"/>
    </row>
    <row r="1888" spans="1:13" ht="15">
      <c r="A1888" s="969"/>
      <c r="B1888" s="22"/>
      <c r="C1888" s="22"/>
      <c r="D1888" s="22"/>
      <c r="E1888" s="22"/>
      <c r="F1888" s="22"/>
      <c r="G1888" s="22"/>
      <c r="H1888" s="22"/>
      <c r="I1888" s="22"/>
      <c r="J1888" s="22"/>
      <c r="K1888" s="22"/>
      <c r="L1888" s="22"/>
      <c r="M1888" s="22"/>
    </row>
    <row r="1889" spans="1:13" ht="15">
      <c r="A1889" s="969"/>
      <c r="B1889" s="22"/>
      <c r="C1889" s="22"/>
      <c r="D1889" s="22"/>
      <c r="E1889" s="22"/>
      <c r="F1889" s="22"/>
      <c r="G1889" s="22"/>
      <c r="H1889" s="22"/>
      <c r="I1889" s="22"/>
      <c r="J1889" s="22"/>
      <c r="K1889" s="22"/>
      <c r="L1889" s="22"/>
      <c r="M1889" s="22"/>
    </row>
    <row r="1890" spans="1:13" ht="15">
      <c r="A1890" s="969"/>
      <c r="B1890" s="22"/>
      <c r="C1890" s="22"/>
      <c r="D1890" s="22"/>
      <c r="E1890" s="22"/>
      <c r="F1890" s="22"/>
      <c r="G1890" s="22"/>
      <c r="H1890" s="22"/>
      <c r="I1890" s="22"/>
      <c r="J1890" s="22"/>
      <c r="K1890" s="22"/>
      <c r="L1890" s="22"/>
      <c r="M1890" s="22"/>
    </row>
    <row r="1891" spans="1:13" ht="15">
      <c r="A1891" s="969"/>
      <c r="B1891" s="22"/>
      <c r="C1891" s="22"/>
      <c r="D1891" s="22"/>
      <c r="E1891" s="22"/>
      <c r="F1891" s="22"/>
      <c r="G1891" s="22"/>
      <c r="H1891" s="22"/>
      <c r="I1891" s="22"/>
      <c r="J1891" s="22"/>
      <c r="K1891" s="22"/>
      <c r="L1891" s="22"/>
      <c r="M1891" s="22"/>
    </row>
    <row r="1892" spans="1:13" ht="15">
      <c r="A1892" s="969"/>
      <c r="B1892" s="22"/>
      <c r="C1892" s="22"/>
      <c r="D1892" s="22"/>
      <c r="E1892" s="22"/>
      <c r="F1892" s="22"/>
      <c r="G1892" s="22"/>
      <c r="H1892" s="22"/>
      <c r="I1892" s="22"/>
      <c r="J1892" s="22"/>
      <c r="K1892" s="22"/>
      <c r="L1892" s="22"/>
      <c r="M1892" s="22"/>
    </row>
    <row r="1893" spans="1:13" ht="15">
      <c r="A1893" s="969"/>
      <c r="B1893" s="22"/>
      <c r="C1893" s="22"/>
      <c r="D1893" s="22"/>
      <c r="E1893" s="22"/>
      <c r="F1893" s="22"/>
      <c r="G1893" s="22"/>
      <c r="H1893" s="22"/>
      <c r="I1893" s="22"/>
      <c r="J1893" s="22"/>
      <c r="K1893" s="22"/>
      <c r="L1893" s="22"/>
      <c r="M1893" s="22"/>
    </row>
    <row r="1894" spans="1:13" ht="15">
      <c r="A1894" s="969"/>
      <c r="B1894" s="22"/>
      <c r="C1894" s="22"/>
      <c r="D1894" s="22"/>
      <c r="E1894" s="22"/>
      <c r="F1894" s="22"/>
      <c r="G1894" s="22"/>
      <c r="H1894" s="22"/>
      <c r="I1894" s="22"/>
      <c r="J1894" s="22"/>
      <c r="K1894" s="22"/>
      <c r="L1894" s="22"/>
      <c r="M1894" s="22"/>
    </row>
    <row r="1895" spans="1:13" ht="15">
      <c r="A1895" s="969"/>
      <c r="B1895" s="22"/>
      <c r="C1895" s="22"/>
      <c r="D1895" s="22"/>
      <c r="E1895" s="22"/>
      <c r="F1895" s="22"/>
      <c r="G1895" s="22"/>
      <c r="H1895" s="22"/>
      <c r="I1895" s="22"/>
      <c r="J1895" s="22"/>
      <c r="K1895" s="22"/>
      <c r="L1895" s="22"/>
      <c r="M1895" s="22"/>
    </row>
    <row r="1896" spans="1:13" ht="15">
      <c r="A1896" s="969"/>
      <c r="B1896" s="22"/>
      <c r="C1896" s="22"/>
      <c r="D1896" s="22"/>
      <c r="E1896" s="22"/>
      <c r="F1896" s="22"/>
      <c r="G1896" s="22"/>
      <c r="H1896" s="22"/>
      <c r="I1896" s="22"/>
      <c r="J1896" s="22"/>
      <c r="K1896" s="22"/>
      <c r="L1896" s="22"/>
      <c r="M1896" s="22"/>
    </row>
    <row r="1897" spans="1:13" ht="15">
      <c r="A1897" s="969"/>
      <c r="B1897" s="22"/>
      <c r="C1897" s="22"/>
      <c r="D1897" s="22"/>
      <c r="E1897" s="22"/>
      <c r="F1897" s="22"/>
      <c r="G1897" s="22"/>
      <c r="H1897" s="22"/>
      <c r="I1897" s="22"/>
      <c r="J1897" s="22"/>
      <c r="K1897" s="22"/>
      <c r="L1897" s="22"/>
      <c r="M1897" s="22"/>
    </row>
    <row r="1898" spans="1:13" ht="15">
      <c r="A1898" s="969"/>
      <c r="B1898" s="22"/>
      <c r="C1898" s="22"/>
      <c r="D1898" s="22"/>
      <c r="E1898" s="22"/>
      <c r="F1898" s="22"/>
      <c r="G1898" s="22"/>
      <c r="H1898" s="22"/>
      <c r="I1898" s="22"/>
      <c r="J1898" s="22"/>
      <c r="K1898" s="22"/>
      <c r="L1898" s="22"/>
      <c r="M1898" s="22"/>
    </row>
    <row r="1899" spans="1:13" ht="15">
      <c r="A1899" s="969"/>
      <c r="B1899" s="22"/>
      <c r="C1899" s="22"/>
      <c r="D1899" s="22"/>
      <c r="E1899" s="22"/>
      <c r="F1899" s="22"/>
      <c r="G1899" s="22"/>
      <c r="H1899" s="22"/>
      <c r="I1899" s="22"/>
      <c r="J1899" s="22"/>
      <c r="K1899" s="22"/>
      <c r="L1899" s="22"/>
      <c r="M1899" s="22"/>
    </row>
    <row r="1900" spans="1:13" ht="15">
      <c r="A1900" s="969"/>
      <c r="B1900" s="22"/>
      <c r="C1900" s="22"/>
      <c r="D1900" s="22"/>
      <c r="E1900" s="22"/>
      <c r="F1900" s="22"/>
      <c r="G1900" s="22"/>
      <c r="H1900" s="22"/>
      <c r="I1900" s="22"/>
      <c r="J1900" s="22"/>
      <c r="K1900" s="22"/>
      <c r="L1900" s="22"/>
      <c r="M1900" s="22"/>
    </row>
    <row r="1901" spans="1:13" ht="15">
      <c r="A1901" s="969"/>
      <c r="B1901" s="22"/>
      <c r="C1901" s="22"/>
      <c r="D1901" s="22"/>
      <c r="E1901" s="22"/>
      <c r="F1901" s="22"/>
      <c r="G1901" s="22"/>
      <c r="H1901" s="22"/>
      <c r="I1901" s="22"/>
      <c r="J1901" s="22"/>
      <c r="K1901" s="22"/>
      <c r="L1901" s="22"/>
      <c r="M1901" s="22"/>
    </row>
    <row r="1902" spans="1:13" ht="15">
      <c r="A1902" s="969"/>
      <c r="B1902" s="22"/>
      <c r="C1902" s="22"/>
      <c r="D1902" s="22"/>
      <c r="E1902" s="22"/>
      <c r="F1902" s="22"/>
      <c r="G1902" s="22"/>
      <c r="H1902" s="22"/>
      <c r="I1902" s="22"/>
      <c r="J1902" s="22"/>
      <c r="K1902" s="22"/>
      <c r="L1902" s="22"/>
      <c r="M1902" s="22"/>
    </row>
    <row r="1903" spans="1:13" ht="15">
      <c r="A1903" s="969"/>
      <c r="B1903" s="22"/>
      <c r="C1903" s="22"/>
      <c r="D1903" s="22"/>
      <c r="E1903" s="22"/>
      <c r="F1903" s="22"/>
      <c r="G1903" s="22"/>
      <c r="H1903" s="22"/>
      <c r="I1903" s="22"/>
      <c r="J1903" s="22"/>
      <c r="K1903" s="22"/>
      <c r="L1903" s="22"/>
      <c r="M1903" s="22"/>
    </row>
    <row r="1904" spans="1:13" ht="15">
      <c r="A1904" s="969"/>
      <c r="B1904" s="22"/>
      <c r="C1904" s="22"/>
      <c r="D1904" s="22"/>
      <c r="E1904" s="22"/>
      <c r="F1904" s="22"/>
      <c r="G1904" s="22"/>
      <c r="H1904" s="22"/>
      <c r="I1904" s="22"/>
      <c r="J1904" s="22"/>
      <c r="K1904" s="22"/>
      <c r="L1904" s="22"/>
      <c r="M1904" s="22"/>
    </row>
    <row r="1905" spans="1:13" ht="15">
      <c r="A1905" s="969"/>
      <c r="B1905" s="22"/>
      <c r="C1905" s="22"/>
      <c r="D1905" s="22"/>
      <c r="E1905" s="22"/>
      <c r="F1905" s="22"/>
      <c r="G1905" s="22"/>
      <c r="H1905" s="22"/>
      <c r="I1905" s="22"/>
      <c r="J1905" s="22"/>
      <c r="K1905" s="22"/>
      <c r="L1905" s="22"/>
      <c r="M1905" s="22"/>
    </row>
    <row r="1906" spans="1:13" ht="15">
      <c r="A1906" s="969"/>
      <c r="B1906" s="22"/>
      <c r="C1906" s="22"/>
      <c r="D1906" s="22"/>
      <c r="E1906" s="22"/>
      <c r="F1906" s="22"/>
      <c r="G1906" s="22"/>
      <c r="H1906" s="22"/>
      <c r="I1906" s="22"/>
      <c r="J1906" s="22"/>
      <c r="K1906" s="22"/>
      <c r="L1906" s="22"/>
      <c r="M1906" s="22"/>
    </row>
    <row r="1907" spans="1:13" ht="15">
      <c r="A1907" s="969"/>
      <c r="B1907" s="22"/>
      <c r="C1907" s="22"/>
      <c r="D1907" s="22"/>
      <c r="E1907" s="22"/>
      <c r="F1907" s="22"/>
      <c r="G1907" s="22"/>
      <c r="H1907" s="22"/>
      <c r="I1907" s="22"/>
      <c r="J1907" s="22"/>
      <c r="K1907" s="22"/>
      <c r="L1907" s="22"/>
      <c r="M1907" s="22"/>
    </row>
    <row r="1908" spans="1:13" ht="15">
      <c r="A1908" s="969"/>
      <c r="B1908" s="22"/>
      <c r="C1908" s="22"/>
      <c r="D1908" s="22"/>
      <c r="E1908" s="22"/>
      <c r="F1908" s="22"/>
      <c r="G1908" s="22"/>
      <c r="H1908" s="22"/>
      <c r="I1908" s="22"/>
      <c r="J1908" s="22"/>
      <c r="K1908" s="22"/>
      <c r="L1908" s="22"/>
      <c r="M1908" s="22"/>
    </row>
    <row r="1909" spans="1:13" ht="15">
      <c r="A1909" s="969"/>
      <c r="B1909" s="22"/>
      <c r="C1909" s="22"/>
      <c r="D1909" s="22"/>
      <c r="E1909" s="22"/>
      <c r="F1909" s="22"/>
      <c r="G1909" s="22"/>
      <c r="H1909" s="22"/>
      <c r="I1909" s="22"/>
      <c r="J1909" s="22"/>
      <c r="K1909" s="22"/>
      <c r="L1909" s="22"/>
      <c r="M1909" s="22"/>
    </row>
    <row r="1910" spans="1:13" ht="15">
      <c r="A1910" s="969"/>
      <c r="B1910" s="22"/>
      <c r="C1910" s="22"/>
      <c r="D1910" s="22"/>
      <c r="E1910" s="22"/>
      <c r="F1910" s="22"/>
      <c r="G1910" s="22"/>
      <c r="H1910" s="22"/>
      <c r="I1910" s="22"/>
      <c r="J1910" s="22"/>
      <c r="K1910" s="22"/>
      <c r="L1910" s="22"/>
      <c r="M1910" s="22"/>
    </row>
    <row r="1911" spans="1:13" ht="15">
      <c r="A1911" s="969"/>
      <c r="B1911" s="22"/>
      <c r="C1911" s="22"/>
      <c r="D1911" s="22"/>
      <c r="E1911" s="22"/>
      <c r="F1911" s="22"/>
      <c r="G1911" s="22"/>
      <c r="H1911" s="22"/>
      <c r="I1911" s="22"/>
      <c r="J1911" s="22"/>
      <c r="K1911" s="22"/>
      <c r="L1911" s="22"/>
      <c r="M1911" s="22"/>
    </row>
    <row r="1912" spans="1:13" ht="15">
      <c r="A1912" s="969"/>
      <c r="B1912" s="22"/>
      <c r="C1912" s="22"/>
      <c r="D1912" s="22"/>
      <c r="E1912" s="22"/>
      <c r="F1912" s="22"/>
      <c r="G1912" s="22"/>
      <c r="H1912" s="22"/>
      <c r="I1912" s="22"/>
      <c r="J1912" s="22"/>
      <c r="K1912" s="22"/>
      <c r="L1912" s="22"/>
      <c r="M1912" s="22"/>
    </row>
    <row r="1913" spans="1:13" ht="15">
      <c r="A1913" s="969"/>
      <c r="B1913" s="22"/>
      <c r="C1913" s="22"/>
      <c r="D1913" s="22"/>
      <c r="E1913" s="22"/>
      <c r="F1913" s="22"/>
      <c r="G1913" s="22"/>
      <c r="H1913" s="22"/>
      <c r="I1913" s="22"/>
      <c r="J1913" s="22"/>
      <c r="K1913" s="22"/>
      <c r="L1913" s="22"/>
      <c r="M1913" s="22"/>
    </row>
    <row r="1914" spans="1:13" ht="15">
      <c r="A1914" s="969"/>
      <c r="B1914" s="22"/>
      <c r="C1914" s="22"/>
      <c r="D1914" s="22"/>
      <c r="E1914" s="22"/>
      <c r="F1914" s="22"/>
      <c r="G1914" s="22"/>
      <c r="H1914" s="22"/>
      <c r="I1914" s="22"/>
      <c r="J1914" s="22"/>
      <c r="K1914" s="22"/>
      <c r="L1914" s="22"/>
      <c r="M1914" s="22"/>
    </row>
    <row r="1915" spans="1:13" ht="15">
      <c r="A1915" s="969"/>
      <c r="B1915" s="22"/>
      <c r="C1915" s="22"/>
      <c r="D1915" s="22"/>
      <c r="E1915" s="22"/>
      <c r="F1915" s="22"/>
      <c r="G1915" s="22"/>
      <c r="H1915" s="22"/>
      <c r="I1915" s="22"/>
      <c r="J1915" s="22"/>
      <c r="K1915" s="22"/>
      <c r="L1915" s="22"/>
      <c r="M1915" s="22"/>
    </row>
    <row r="1916" spans="1:13" ht="15">
      <c r="A1916" s="969"/>
      <c r="B1916" s="22"/>
      <c r="C1916" s="22"/>
      <c r="D1916" s="22"/>
      <c r="E1916" s="22"/>
      <c r="F1916" s="22"/>
      <c r="G1916" s="22"/>
      <c r="H1916" s="22"/>
      <c r="I1916" s="22"/>
      <c r="J1916" s="22"/>
      <c r="K1916" s="22"/>
      <c r="L1916" s="22"/>
      <c r="M1916" s="22"/>
    </row>
    <row r="1917" spans="1:13" ht="15">
      <c r="A1917" s="969"/>
      <c r="B1917" s="22"/>
      <c r="C1917" s="22"/>
      <c r="D1917" s="22"/>
      <c r="E1917" s="22"/>
      <c r="F1917" s="22"/>
      <c r="G1917" s="22"/>
      <c r="H1917" s="22"/>
      <c r="I1917" s="22"/>
      <c r="J1917" s="22"/>
      <c r="K1917" s="22"/>
      <c r="L1917" s="22"/>
      <c r="M1917" s="22"/>
    </row>
    <row r="1918" spans="1:13" ht="15">
      <c r="A1918" s="969"/>
      <c r="B1918" s="22"/>
      <c r="C1918" s="22"/>
      <c r="D1918" s="22"/>
      <c r="E1918" s="22"/>
      <c r="F1918" s="22"/>
      <c r="G1918" s="22"/>
      <c r="H1918" s="22"/>
      <c r="I1918" s="22"/>
      <c r="J1918" s="22"/>
      <c r="K1918" s="22"/>
      <c r="L1918" s="22"/>
      <c r="M1918" s="22"/>
    </row>
    <row r="1919" spans="1:13" ht="15">
      <c r="A1919" s="969"/>
      <c r="B1919" s="22"/>
      <c r="C1919" s="22"/>
      <c r="D1919" s="22"/>
      <c r="E1919" s="22"/>
      <c r="F1919" s="22"/>
      <c r="G1919" s="22"/>
      <c r="H1919" s="22"/>
      <c r="I1919" s="22"/>
      <c r="J1919" s="22"/>
      <c r="K1919" s="22"/>
      <c r="L1919" s="22"/>
      <c r="M1919" s="22"/>
    </row>
    <row r="1920" spans="1:13" ht="15">
      <c r="A1920" s="969"/>
      <c r="B1920" s="22"/>
      <c r="C1920" s="22"/>
      <c r="D1920" s="22"/>
      <c r="E1920" s="22"/>
      <c r="F1920" s="22"/>
      <c r="G1920" s="22"/>
      <c r="H1920" s="22"/>
      <c r="I1920" s="22"/>
      <c r="J1920" s="22"/>
      <c r="K1920" s="22"/>
      <c r="L1920" s="22"/>
      <c r="M1920" s="22"/>
    </row>
    <row r="1921" spans="1:13" ht="15">
      <c r="A1921" s="969"/>
      <c r="B1921" s="22"/>
      <c r="C1921" s="22"/>
      <c r="D1921" s="22"/>
      <c r="E1921" s="22"/>
      <c r="F1921" s="22"/>
      <c r="G1921" s="22"/>
      <c r="H1921" s="22"/>
      <c r="I1921" s="22"/>
      <c r="J1921" s="22"/>
      <c r="K1921" s="22"/>
      <c r="L1921" s="22"/>
      <c r="M1921" s="22"/>
    </row>
    <row r="1922" spans="1:13" ht="15">
      <c r="A1922" s="969"/>
      <c r="B1922" s="22"/>
      <c r="C1922" s="22"/>
      <c r="D1922" s="22"/>
      <c r="E1922" s="22"/>
      <c r="F1922" s="22"/>
      <c r="G1922" s="22"/>
      <c r="H1922" s="22"/>
      <c r="I1922" s="22"/>
      <c r="J1922" s="22"/>
      <c r="K1922" s="22"/>
      <c r="L1922" s="22"/>
      <c r="M1922" s="22"/>
    </row>
    <row r="1923" spans="1:13" ht="15">
      <c r="A1923" s="969"/>
      <c r="B1923" s="22"/>
      <c r="C1923" s="22"/>
      <c r="D1923" s="22"/>
      <c r="E1923" s="22"/>
      <c r="F1923" s="22"/>
      <c r="G1923" s="22"/>
      <c r="H1923" s="22"/>
      <c r="I1923" s="22"/>
      <c r="J1923" s="22"/>
      <c r="K1923" s="22"/>
      <c r="L1923" s="22"/>
      <c r="M1923" s="22"/>
    </row>
    <row r="1924" spans="1:13" ht="15">
      <c r="A1924" s="969"/>
      <c r="B1924" s="22"/>
      <c r="C1924" s="22"/>
      <c r="D1924" s="22"/>
      <c r="E1924" s="22"/>
      <c r="F1924" s="22"/>
      <c r="G1924" s="22"/>
      <c r="H1924" s="22"/>
      <c r="I1924" s="22"/>
      <c r="J1924" s="22"/>
      <c r="K1924" s="22"/>
      <c r="L1924" s="22"/>
      <c r="M1924" s="22"/>
    </row>
    <row r="1925" spans="1:13" ht="15">
      <c r="A1925" s="969"/>
      <c r="B1925" s="22"/>
      <c r="C1925" s="22"/>
      <c r="D1925" s="22"/>
      <c r="E1925" s="22"/>
      <c r="F1925" s="22"/>
      <c r="G1925" s="22"/>
      <c r="H1925" s="22"/>
      <c r="I1925" s="22"/>
      <c r="J1925" s="22"/>
      <c r="K1925" s="22"/>
      <c r="L1925" s="22"/>
      <c r="M1925" s="22"/>
    </row>
    <row r="1926" spans="1:13" ht="15">
      <c r="A1926" s="969"/>
      <c r="B1926" s="22"/>
      <c r="C1926" s="22"/>
      <c r="D1926" s="22"/>
      <c r="E1926" s="22"/>
      <c r="F1926" s="22"/>
      <c r="G1926" s="22"/>
      <c r="H1926" s="22"/>
      <c r="I1926" s="22"/>
      <c r="J1926" s="22"/>
      <c r="K1926" s="22"/>
      <c r="L1926" s="22"/>
      <c r="M1926" s="22"/>
    </row>
    <row r="1927" spans="1:13" ht="15">
      <c r="A1927" s="969"/>
      <c r="B1927" s="22"/>
      <c r="C1927" s="22"/>
      <c r="D1927" s="22"/>
      <c r="E1927" s="22"/>
      <c r="F1927" s="22"/>
      <c r="G1927" s="22"/>
      <c r="H1927" s="22"/>
      <c r="I1927" s="22"/>
      <c r="J1927" s="22"/>
      <c r="K1927" s="22"/>
      <c r="L1927" s="22"/>
      <c r="M1927" s="22"/>
    </row>
    <row r="1928" spans="1:13" ht="15">
      <c r="A1928" s="969"/>
      <c r="B1928" s="22"/>
      <c r="C1928" s="22"/>
      <c r="D1928" s="22"/>
      <c r="E1928" s="22"/>
      <c r="F1928" s="22"/>
      <c r="G1928" s="22"/>
      <c r="H1928" s="22"/>
      <c r="I1928" s="22"/>
      <c r="J1928" s="22"/>
      <c r="K1928" s="22"/>
      <c r="L1928" s="22"/>
      <c r="M1928" s="22"/>
    </row>
    <row r="1929" spans="1:13" ht="15">
      <c r="A1929" s="969"/>
      <c r="B1929" s="22"/>
      <c r="C1929" s="22"/>
      <c r="D1929" s="22"/>
      <c r="E1929" s="22"/>
      <c r="F1929" s="22"/>
      <c r="G1929" s="22"/>
      <c r="H1929" s="22"/>
      <c r="I1929" s="22"/>
      <c r="J1929" s="22"/>
      <c r="K1929" s="22"/>
      <c r="L1929" s="22"/>
      <c r="M1929" s="22"/>
    </row>
    <row r="1930" spans="1:13" ht="15">
      <c r="A1930" s="969"/>
      <c r="B1930" s="22"/>
      <c r="C1930" s="22"/>
      <c r="D1930" s="22"/>
      <c r="E1930" s="22"/>
      <c r="F1930" s="22"/>
      <c r="G1930" s="22"/>
      <c r="H1930" s="22"/>
      <c r="I1930" s="22"/>
      <c r="J1930" s="22"/>
      <c r="K1930" s="22"/>
      <c r="L1930" s="22"/>
      <c r="M1930" s="22"/>
    </row>
    <row r="1931" spans="1:13" ht="15">
      <c r="A1931" s="969"/>
      <c r="B1931" s="22"/>
      <c r="C1931" s="22"/>
      <c r="D1931" s="22"/>
      <c r="E1931" s="22"/>
      <c r="F1931" s="22"/>
      <c r="G1931" s="22"/>
      <c r="H1931" s="22"/>
      <c r="I1931" s="22"/>
      <c r="J1931" s="22"/>
      <c r="K1931" s="22"/>
      <c r="L1931" s="22"/>
      <c r="M1931" s="22"/>
    </row>
    <row r="1932" spans="1:13" ht="15">
      <c r="A1932" s="969"/>
      <c r="B1932" s="22"/>
      <c r="C1932" s="22"/>
      <c r="D1932" s="22"/>
      <c r="E1932" s="22"/>
      <c r="F1932" s="22"/>
      <c r="G1932" s="22"/>
      <c r="H1932" s="22"/>
      <c r="I1932" s="22"/>
      <c r="J1932" s="22"/>
      <c r="K1932" s="22"/>
      <c r="L1932" s="22"/>
      <c r="M1932" s="22"/>
    </row>
    <row r="1933" spans="1:13" ht="15">
      <c r="A1933" s="969"/>
      <c r="B1933" s="22"/>
      <c r="C1933" s="22"/>
      <c r="D1933" s="22"/>
      <c r="E1933" s="22"/>
      <c r="F1933" s="22"/>
      <c r="G1933" s="22"/>
      <c r="H1933" s="22"/>
      <c r="I1933" s="22"/>
      <c r="J1933" s="22"/>
      <c r="K1933" s="22"/>
      <c r="L1933" s="22"/>
      <c r="M1933" s="22"/>
    </row>
    <row r="1934" spans="1:13" ht="15">
      <c r="A1934" s="969"/>
      <c r="B1934" s="22"/>
      <c r="C1934" s="22"/>
      <c r="D1934" s="22"/>
      <c r="E1934" s="22"/>
      <c r="F1934" s="22"/>
      <c r="G1934" s="22"/>
      <c r="H1934" s="22"/>
      <c r="I1934" s="22"/>
      <c r="J1934" s="22"/>
      <c r="K1934" s="22"/>
      <c r="L1934" s="22"/>
      <c r="M1934" s="22"/>
    </row>
    <row r="1935" spans="1:13" ht="15">
      <c r="A1935" s="969"/>
      <c r="B1935" s="22"/>
      <c r="C1935" s="22"/>
      <c r="D1935" s="22"/>
      <c r="E1935" s="22"/>
      <c r="F1935" s="22"/>
      <c r="G1935" s="22"/>
      <c r="H1935" s="22"/>
      <c r="I1935" s="22"/>
      <c r="J1935" s="22"/>
      <c r="K1935" s="22"/>
      <c r="L1935" s="22"/>
      <c r="M1935" s="22"/>
    </row>
    <row r="1936" spans="1:13" ht="15">
      <c r="A1936" s="969"/>
      <c r="B1936" s="22"/>
      <c r="C1936" s="22"/>
      <c r="D1936" s="22"/>
      <c r="E1936" s="22"/>
      <c r="F1936" s="22"/>
      <c r="G1936" s="22"/>
      <c r="H1936" s="22"/>
      <c r="I1936" s="22"/>
      <c r="J1936" s="22"/>
      <c r="K1936" s="22"/>
      <c r="L1936" s="22"/>
      <c r="M1936" s="22"/>
    </row>
    <row r="1937" spans="1:13" ht="15">
      <c r="A1937" s="969"/>
      <c r="B1937" s="22"/>
      <c r="C1937" s="22"/>
      <c r="D1937" s="22"/>
      <c r="E1937" s="22"/>
      <c r="F1937" s="22"/>
      <c r="G1937" s="22"/>
      <c r="H1937" s="22"/>
      <c r="I1937" s="22"/>
      <c r="J1937" s="22"/>
      <c r="K1937" s="22"/>
      <c r="L1937" s="22"/>
      <c r="M1937" s="22"/>
    </row>
    <row r="1938" spans="1:13" ht="15">
      <c r="A1938" s="969"/>
      <c r="B1938" s="22"/>
      <c r="C1938" s="22"/>
      <c r="D1938" s="22"/>
      <c r="E1938" s="22"/>
      <c r="F1938" s="22"/>
      <c r="G1938" s="22"/>
      <c r="H1938" s="22"/>
      <c r="I1938" s="22"/>
      <c r="J1938" s="22"/>
      <c r="K1938" s="22"/>
      <c r="L1938" s="22"/>
      <c r="M1938" s="22"/>
    </row>
    <row r="1939" spans="1:13" ht="15">
      <c r="A1939" s="969"/>
      <c r="B1939" s="22"/>
      <c r="C1939" s="22"/>
      <c r="D1939" s="22"/>
      <c r="E1939" s="22"/>
      <c r="F1939" s="22"/>
      <c r="G1939" s="22"/>
      <c r="H1939" s="22"/>
      <c r="I1939" s="22"/>
      <c r="J1939" s="22"/>
      <c r="K1939" s="22"/>
      <c r="L1939" s="22"/>
      <c r="M1939" s="22"/>
    </row>
    <row r="1940" spans="1:13" ht="15">
      <c r="A1940" s="969"/>
      <c r="B1940" s="22"/>
      <c r="C1940" s="22"/>
      <c r="D1940" s="22"/>
      <c r="E1940" s="22"/>
      <c r="F1940" s="22"/>
      <c r="G1940" s="22"/>
      <c r="H1940" s="22"/>
      <c r="I1940" s="22"/>
      <c r="J1940" s="22"/>
      <c r="K1940" s="22"/>
      <c r="L1940" s="22"/>
      <c r="M1940" s="22"/>
    </row>
    <row r="1941" spans="1:13" ht="15">
      <c r="A1941" s="969"/>
      <c r="B1941" s="22"/>
      <c r="C1941" s="22"/>
      <c r="D1941" s="22"/>
      <c r="E1941" s="22"/>
      <c r="F1941" s="22"/>
      <c r="G1941" s="22"/>
      <c r="H1941" s="22"/>
      <c r="I1941" s="22"/>
      <c r="J1941" s="22"/>
      <c r="K1941" s="22"/>
      <c r="L1941" s="22"/>
      <c r="M1941" s="22"/>
    </row>
    <row r="1942" spans="1:13" ht="15">
      <c r="A1942" s="969"/>
      <c r="B1942" s="22"/>
      <c r="C1942" s="22"/>
      <c r="D1942" s="22"/>
      <c r="E1942" s="22"/>
      <c r="F1942" s="22"/>
      <c r="G1942" s="22"/>
      <c r="H1942" s="22"/>
      <c r="I1942" s="22"/>
      <c r="J1942" s="22"/>
      <c r="K1942" s="22"/>
      <c r="L1942" s="22"/>
      <c r="M1942" s="22"/>
    </row>
    <row r="1943" spans="1:13" ht="15">
      <c r="A1943" s="969"/>
      <c r="B1943" s="22"/>
      <c r="C1943" s="22"/>
      <c r="D1943" s="22"/>
      <c r="E1943" s="22"/>
      <c r="F1943" s="22"/>
      <c r="G1943" s="22"/>
      <c r="H1943" s="22"/>
      <c r="I1943" s="22"/>
      <c r="J1943" s="22"/>
      <c r="K1943" s="22"/>
      <c r="L1943" s="22"/>
      <c r="M1943" s="22"/>
    </row>
    <row r="1944" spans="1:13" ht="15">
      <c r="A1944" s="969"/>
      <c r="B1944" s="22"/>
      <c r="C1944" s="22"/>
      <c r="D1944" s="22"/>
      <c r="E1944" s="22"/>
      <c r="F1944" s="22"/>
      <c r="G1944" s="22"/>
      <c r="H1944" s="22"/>
      <c r="I1944" s="22"/>
      <c r="J1944" s="22"/>
      <c r="K1944" s="22"/>
      <c r="L1944" s="22"/>
      <c r="M1944" s="22"/>
    </row>
    <row r="1945" spans="1:13" ht="15">
      <c r="A1945" s="969"/>
      <c r="B1945" s="22"/>
      <c r="C1945" s="22"/>
      <c r="D1945" s="22"/>
      <c r="E1945" s="22"/>
      <c r="F1945" s="22"/>
      <c r="G1945" s="22"/>
      <c r="H1945" s="22"/>
      <c r="I1945" s="22"/>
      <c r="J1945" s="22"/>
      <c r="K1945" s="22"/>
      <c r="L1945" s="22"/>
      <c r="M1945" s="22"/>
    </row>
    <row r="1946" spans="1:13" ht="15">
      <c r="A1946" s="969"/>
      <c r="B1946" s="22"/>
      <c r="C1946" s="22"/>
      <c r="D1946" s="22"/>
      <c r="E1946" s="22"/>
      <c r="F1946" s="22"/>
      <c r="G1946" s="22"/>
      <c r="H1946" s="22"/>
      <c r="I1946" s="22"/>
      <c r="J1946" s="22"/>
      <c r="K1946" s="22"/>
      <c r="L1946" s="22"/>
      <c r="M1946" s="22"/>
    </row>
    <row r="1947" spans="1:13" ht="15">
      <c r="A1947" s="969"/>
      <c r="B1947" s="22"/>
      <c r="C1947" s="22"/>
      <c r="D1947" s="22"/>
      <c r="E1947" s="22"/>
      <c r="F1947" s="22"/>
      <c r="G1947" s="22"/>
      <c r="H1947" s="22"/>
      <c r="I1947" s="22"/>
      <c r="J1947" s="22"/>
      <c r="K1947" s="22"/>
      <c r="L1947" s="22"/>
      <c r="M1947" s="22"/>
    </row>
    <row r="1948" spans="1:13" ht="15">
      <c r="A1948" s="969"/>
      <c r="B1948" s="22"/>
      <c r="C1948" s="22"/>
      <c r="D1948" s="22"/>
      <c r="E1948" s="22"/>
      <c r="F1948" s="22"/>
      <c r="G1948" s="22"/>
      <c r="H1948" s="22"/>
      <c r="I1948" s="22"/>
      <c r="J1948" s="22"/>
      <c r="K1948" s="22"/>
      <c r="L1948" s="22"/>
      <c r="M1948" s="22"/>
    </row>
    <row r="1949" spans="1:13" ht="15">
      <c r="A1949" s="969"/>
      <c r="B1949" s="22"/>
      <c r="C1949" s="22"/>
      <c r="D1949" s="22"/>
      <c r="E1949" s="22"/>
      <c r="F1949" s="22"/>
      <c r="G1949" s="22"/>
      <c r="H1949" s="22"/>
      <c r="I1949" s="22"/>
      <c r="J1949" s="22"/>
      <c r="K1949" s="22"/>
      <c r="L1949" s="22"/>
      <c r="M1949" s="22"/>
    </row>
    <row r="1950" spans="1:13" ht="15">
      <c r="A1950" s="969"/>
      <c r="B1950" s="22"/>
      <c r="C1950" s="22"/>
      <c r="D1950" s="22"/>
      <c r="E1950" s="22"/>
      <c r="F1950" s="22"/>
      <c r="G1950" s="22"/>
      <c r="H1950" s="22"/>
      <c r="I1950" s="22"/>
      <c r="J1950" s="22"/>
      <c r="K1950" s="22"/>
      <c r="L1950" s="22"/>
      <c r="M1950" s="22"/>
    </row>
    <row r="1951" spans="1:13" ht="15">
      <c r="A1951" s="969"/>
      <c r="B1951" s="22"/>
      <c r="C1951" s="22"/>
      <c r="D1951" s="22"/>
      <c r="E1951" s="22"/>
      <c r="F1951" s="22"/>
      <c r="G1951" s="22"/>
      <c r="H1951" s="22"/>
      <c r="I1951" s="22"/>
      <c r="J1951" s="22"/>
      <c r="K1951" s="22"/>
      <c r="L1951" s="22"/>
      <c r="M1951" s="22"/>
    </row>
    <row r="1952" spans="1:13" ht="15">
      <c r="A1952" s="969"/>
      <c r="B1952" s="22"/>
      <c r="C1952" s="22"/>
      <c r="D1952" s="22"/>
      <c r="E1952" s="22"/>
      <c r="F1952" s="22"/>
      <c r="G1952" s="22"/>
      <c r="H1952" s="22"/>
      <c r="I1952" s="22"/>
      <c r="J1952" s="22"/>
      <c r="K1952" s="22"/>
      <c r="L1952" s="22"/>
      <c r="M1952" s="22"/>
    </row>
    <row r="1953" spans="1:13" ht="15">
      <c r="A1953" s="969"/>
      <c r="B1953" s="22"/>
      <c r="C1953" s="22"/>
      <c r="D1953" s="22"/>
      <c r="E1953" s="22"/>
      <c r="F1953" s="22"/>
      <c r="G1953" s="22"/>
      <c r="H1953" s="22"/>
      <c r="I1953" s="22"/>
      <c r="J1953" s="22"/>
      <c r="K1953" s="22"/>
      <c r="L1953" s="22"/>
      <c r="M1953" s="22"/>
    </row>
    <row r="1954" spans="1:13" ht="15">
      <c r="A1954" s="969"/>
      <c r="B1954" s="22"/>
      <c r="C1954" s="22"/>
      <c r="D1954" s="22"/>
      <c r="E1954" s="22"/>
      <c r="F1954" s="22"/>
      <c r="G1954" s="22"/>
      <c r="H1954" s="22"/>
      <c r="I1954" s="22"/>
      <c r="J1954" s="22"/>
      <c r="K1954" s="22"/>
      <c r="L1954" s="22"/>
      <c r="M1954" s="22"/>
    </row>
    <row r="1955" spans="1:13" ht="15">
      <c r="A1955" s="969"/>
      <c r="B1955" s="22"/>
      <c r="C1955" s="22"/>
      <c r="D1955" s="22"/>
      <c r="E1955" s="22"/>
      <c r="F1955" s="22"/>
      <c r="G1955" s="22"/>
      <c r="H1955" s="22"/>
      <c r="I1955" s="22"/>
      <c r="J1955" s="22"/>
      <c r="K1955" s="22"/>
      <c r="L1955" s="22"/>
      <c r="M1955" s="22"/>
    </row>
    <row r="1956" spans="1:13" ht="15">
      <c r="A1956" s="969"/>
      <c r="B1956" s="22"/>
      <c r="C1956" s="22"/>
      <c r="D1956" s="22"/>
      <c r="E1956" s="22"/>
      <c r="F1956" s="22"/>
      <c r="G1956" s="22"/>
      <c r="H1956" s="22"/>
      <c r="I1956" s="22"/>
      <c r="J1956" s="22"/>
      <c r="K1956" s="22"/>
      <c r="L1956" s="22"/>
      <c r="M1956" s="22"/>
    </row>
    <row r="1957" spans="1:13" ht="15">
      <c r="A1957" s="969"/>
      <c r="B1957" s="22"/>
      <c r="C1957" s="22"/>
      <c r="D1957" s="22"/>
      <c r="E1957" s="22"/>
      <c r="F1957" s="22"/>
      <c r="G1957" s="22"/>
      <c r="H1957" s="22"/>
      <c r="I1957" s="22"/>
      <c r="J1957" s="22"/>
      <c r="K1957" s="22"/>
      <c r="L1957" s="22"/>
      <c r="M1957" s="22"/>
    </row>
    <row r="1958" spans="1:13" ht="15">
      <c r="A1958" s="969"/>
      <c r="B1958" s="22"/>
      <c r="C1958" s="22"/>
      <c r="D1958" s="22"/>
      <c r="E1958" s="22"/>
      <c r="F1958" s="22"/>
      <c r="G1958" s="22"/>
      <c r="H1958" s="22"/>
      <c r="I1958" s="22"/>
      <c r="J1958" s="22"/>
      <c r="K1958" s="22"/>
      <c r="L1958" s="22"/>
      <c r="M1958" s="22"/>
    </row>
    <row r="1959" spans="1:13" ht="15">
      <c r="A1959" s="969"/>
      <c r="B1959" s="22"/>
      <c r="C1959" s="22"/>
      <c r="D1959" s="22"/>
      <c r="E1959" s="22"/>
      <c r="F1959" s="22"/>
      <c r="G1959" s="22"/>
      <c r="H1959" s="22"/>
      <c r="I1959" s="22"/>
      <c r="J1959" s="22"/>
      <c r="K1959" s="22"/>
      <c r="L1959" s="22"/>
      <c r="M1959" s="22"/>
    </row>
    <row r="1960" spans="1:13" ht="15">
      <c r="A1960" s="969"/>
      <c r="B1960" s="22"/>
      <c r="C1960" s="22"/>
      <c r="D1960" s="22"/>
      <c r="E1960" s="22"/>
      <c r="F1960" s="22"/>
      <c r="G1960" s="22"/>
      <c r="H1960" s="22"/>
      <c r="I1960" s="22"/>
      <c r="J1960" s="22"/>
      <c r="K1960" s="22"/>
      <c r="L1960" s="22"/>
      <c r="M1960" s="22"/>
    </row>
    <row r="1961" spans="1:13" ht="15">
      <c r="A1961" s="969"/>
      <c r="B1961" s="22"/>
      <c r="C1961" s="22"/>
      <c r="D1961" s="22"/>
      <c r="E1961" s="22"/>
      <c r="F1961" s="22"/>
      <c r="G1961" s="22"/>
      <c r="H1961" s="22"/>
      <c r="I1961" s="22"/>
      <c r="J1961" s="22"/>
      <c r="K1961" s="22"/>
      <c r="L1961" s="22"/>
      <c r="M1961" s="22"/>
    </row>
    <row r="1962" spans="1:13" ht="15">
      <c r="A1962" s="969"/>
      <c r="B1962" s="22"/>
      <c r="C1962" s="22"/>
      <c r="D1962" s="22"/>
      <c r="E1962" s="22"/>
      <c r="F1962" s="22"/>
      <c r="G1962" s="22"/>
      <c r="H1962" s="22"/>
      <c r="I1962" s="22"/>
      <c r="J1962" s="22"/>
      <c r="K1962" s="22"/>
      <c r="L1962" s="22"/>
      <c r="M1962" s="22"/>
    </row>
    <row r="1963" spans="1:13" ht="15">
      <c r="A1963" s="969"/>
      <c r="B1963" s="22"/>
      <c r="C1963" s="22"/>
      <c r="D1963" s="22"/>
      <c r="E1963" s="22"/>
      <c r="F1963" s="22"/>
      <c r="G1963" s="22"/>
      <c r="H1963" s="22"/>
      <c r="I1963" s="22"/>
      <c r="J1963" s="22"/>
      <c r="K1963" s="22"/>
      <c r="L1963" s="22"/>
      <c r="M1963" s="22"/>
    </row>
    <row r="1964" spans="1:13" ht="15">
      <c r="A1964" s="969"/>
      <c r="B1964" s="22"/>
      <c r="C1964" s="22"/>
      <c r="D1964" s="22"/>
      <c r="E1964" s="22"/>
      <c r="F1964" s="22"/>
      <c r="G1964" s="22"/>
      <c r="H1964" s="22"/>
      <c r="I1964" s="22"/>
      <c r="J1964" s="22"/>
      <c r="K1964" s="22"/>
      <c r="L1964" s="22"/>
      <c r="M1964" s="22"/>
    </row>
    <row r="1965" spans="1:13" ht="15">
      <c r="A1965" s="969"/>
      <c r="B1965" s="22"/>
      <c r="C1965" s="22"/>
      <c r="D1965" s="22"/>
      <c r="E1965" s="22"/>
      <c r="F1965" s="22"/>
      <c r="G1965" s="22"/>
      <c r="H1965" s="22"/>
      <c r="I1965" s="22"/>
      <c r="J1965" s="22"/>
      <c r="K1965" s="22"/>
      <c r="L1965" s="22"/>
      <c r="M1965" s="22"/>
    </row>
    <row r="1966" spans="1:13" ht="15">
      <c r="A1966" s="969"/>
      <c r="B1966" s="22"/>
      <c r="C1966" s="22"/>
      <c r="D1966" s="22"/>
      <c r="E1966" s="22"/>
      <c r="F1966" s="22"/>
      <c r="G1966" s="22"/>
      <c r="H1966" s="22"/>
      <c r="I1966" s="22"/>
      <c r="J1966" s="22"/>
      <c r="K1966" s="22"/>
      <c r="L1966" s="22"/>
      <c r="M1966" s="22"/>
    </row>
    <row r="1967" spans="1:13" ht="15">
      <c r="A1967" s="969"/>
      <c r="B1967" s="22"/>
      <c r="C1967" s="22"/>
      <c r="D1967" s="22"/>
      <c r="E1967" s="22"/>
      <c r="F1967" s="22"/>
      <c r="G1967" s="22"/>
      <c r="H1967" s="22"/>
      <c r="I1967" s="22"/>
      <c r="J1967" s="22"/>
      <c r="K1967" s="22"/>
      <c r="L1967" s="22"/>
      <c r="M1967" s="22"/>
    </row>
    <row r="1968" spans="1:13" ht="15">
      <c r="A1968" s="969"/>
      <c r="B1968" s="22"/>
      <c r="C1968" s="22"/>
      <c r="D1968" s="22"/>
      <c r="E1968" s="22"/>
      <c r="F1968" s="22"/>
      <c r="G1968" s="22"/>
      <c r="H1968" s="22"/>
      <c r="I1968" s="22"/>
      <c r="J1968" s="22"/>
      <c r="K1968" s="22"/>
      <c r="L1968" s="22"/>
      <c r="M1968" s="22"/>
    </row>
    <row r="1969" spans="1:13" ht="15">
      <c r="A1969" s="969"/>
      <c r="B1969" s="22"/>
      <c r="C1969" s="22"/>
      <c r="D1969" s="22"/>
      <c r="E1969" s="22"/>
      <c r="F1969" s="22"/>
      <c r="G1969" s="22"/>
      <c r="H1969" s="22"/>
      <c r="I1969" s="22"/>
      <c r="J1969" s="22"/>
      <c r="K1969" s="22"/>
      <c r="L1969" s="22"/>
      <c r="M1969" s="22"/>
    </row>
    <row r="1970" spans="1:13" ht="15">
      <c r="A1970" s="969"/>
      <c r="B1970" s="22"/>
      <c r="C1970" s="22"/>
      <c r="D1970" s="22"/>
      <c r="E1970" s="22"/>
      <c r="F1970" s="22"/>
      <c r="G1970" s="22"/>
      <c r="H1970" s="22"/>
      <c r="I1970" s="22"/>
      <c r="J1970" s="22"/>
      <c r="K1970" s="22"/>
      <c r="L1970" s="22"/>
      <c r="M1970" s="22"/>
    </row>
    <row r="1971" spans="1:13" ht="15">
      <c r="A1971" s="969"/>
      <c r="B1971" s="22"/>
      <c r="C1971" s="22"/>
      <c r="D1971" s="22"/>
      <c r="E1971" s="22"/>
      <c r="F1971" s="22"/>
      <c r="G1971" s="22"/>
      <c r="H1971" s="22"/>
      <c r="I1971" s="22"/>
      <c r="J1971" s="22"/>
      <c r="K1971" s="22"/>
      <c r="L1971" s="22"/>
      <c r="M1971" s="22"/>
    </row>
    <row r="1972" spans="1:13" ht="15">
      <c r="A1972" s="969"/>
      <c r="B1972" s="22"/>
      <c r="C1972" s="22"/>
      <c r="D1972" s="22"/>
      <c r="E1972" s="22"/>
      <c r="F1972" s="22"/>
      <c r="G1972" s="22"/>
      <c r="H1972" s="22"/>
      <c r="I1972" s="22"/>
      <c r="J1972" s="22"/>
      <c r="K1972" s="22"/>
      <c r="L1972" s="22"/>
      <c r="M1972" s="22"/>
    </row>
    <row r="1973" spans="1:13" ht="15">
      <c r="A1973" s="969"/>
      <c r="B1973" s="22"/>
      <c r="C1973" s="22"/>
      <c r="D1973" s="22"/>
      <c r="E1973" s="22"/>
      <c r="F1973" s="22"/>
      <c r="G1973" s="22"/>
      <c r="H1973" s="22"/>
      <c r="I1973" s="22"/>
      <c r="J1973" s="22"/>
      <c r="K1973" s="22"/>
      <c r="L1973" s="22"/>
      <c r="M1973" s="22"/>
    </row>
    <row r="1974" spans="1:13" ht="15">
      <c r="A1974" s="969"/>
      <c r="B1974" s="22"/>
      <c r="C1974" s="22"/>
      <c r="D1974" s="22"/>
      <c r="E1974" s="22"/>
      <c r="F1974" s="22"/>
      <c r="G1974" s="22"/>
      <c r="H1974" s="22"/>
      <c r="I1974" s="22"/>
      <c r="J1974" s="22"/>
      <c r="K1974" s="22"/>
      <c r="L1974" s="22"/>
      <c r="M1974" s="22"/>
    </row>
    <row r="1975" spans="1:13" ht="15">
      <c r="A1975" s="969"/>
      <c r="B1975" s="22"/>
      <c r="C1975" s="22"/>
      <c r="D1975" s="22"/>
      <c r="E1975" s="22"/>
      <c r="F1975" s="22"/>
      <c r="G1975" s="22"/>
      <c r="H1975" s="22"/>
      <c r="I1975" s="22"/>
      <c r="J1975" s="22"/>
      <c r="K1975" s="22"/>
      <c r="L1975" s="22"/>
      <c r="M1975" s="22"/>
    </row>
    <row r="1976" spans="1:13" ht="15">
      <c r="A1976" s="969"/>
      <c r="B1976" s="22"/>
      <c r="C1976" s="22"/>
      <c r="D1976" s="22"/>
      <c r="E1976" s="22"/>
      <c r="F1976" s="22"/>
      <c r="G1976" s="22"/>
      <c r="H1976" s="22"/>
      <c r="I1976" s="22"/>
      <c r="J1976" s="22"/>
      <c r="K1976" s="22"/>
      <c r="L1976" s="22"/>
      <c r="M1976" s="22"/>
    </row>
    <row r="1977" spans="1:13" ht="15">
      <c r="A1977" s="969"/>
      <c r="B1977" s="22"/>
      <c r="C1977" s="22"/>
      <c r="D1977" s="22"/>
      <c r="E1977" s="22"/>
      <c r="F1977" s="22"/>
      <c r="G1977" s="22"/>
      <c r="H1977" s="22"/>
      <c r="I1977" s="22"/>
      <c r="J1977" s="22"/>
      <c r="K1977" s="22"/>
      <c r="L1977" s="22"/>
      <c r="M1977" s="22"/>
    </row>
    <row r="1978" spans="1:13" ht="15">
      <c r="A1978" s="969"/>
      <c r="B1978" s="22"/>
      <c r="C1978" s="22"/>
      <c r="D1978" s="22"/>
      <c r="E1978" s="22"/>
      <c r="F1978" s="22"/>
      <c r="G1978" s="22"/>
      <c r="H1978" s="22"/>
      <c r="I1978" s="22"/>
      <c r="J1978" s="22"/>
      <c r="K1978" s="22"/>
      <c r="L1978" s="22"/>
      <c r="M1978" s="22"/>
    </row>
    <row r="1979" spans="1:13" ht="15">
      <c r="A1979" s="969"/>
      <c r="B1979" s="22"/>
      <c r="C1979" s="22"/>
      <c r="D1979" s="22"/>
      <c r="E1979" s="22"/>
      <c r="F1979" s="22"/>
      <c r="G1979" s="22"/>
      <c r="H1979" s="22"/>
      <c r="I1979" s="22"/>
      <c r="J1979" s="22"/>
      <c r="K1979" s="22"/>
      <c r="L1979" s="22"/>
      <c r="M1979" s="22"/>
    </row>
    <row r="1980" spans="1:13" ht="15">
      <c r="A1980" s="969"/>
      <c r="B1980" s="22"/>
      <c r="C1980" s="22"/>
      <c r="D1980" s="22"/>
      <c r="E1980" s="22"/>
      <c r="F1980" s="22"/>
      <c r="G1980" s="22"/>
      <c r="H1980" s="22"/>
      <c r="I1980" s="22"/>
      <c r="J1980" s="22"/>
      <c r="K1980" s="22"/>
      <c r="L1980" s="22"/>
      <c r="M1980" s="22"/>
    </row>
    <row r="1981" spans="1:13" ht="15">
      <c r="A1981" s="969"/>
      <c r="B1981" s="22"/>
      <c r="C1981" s="22"/>
      <c r="D1981" s="22"/>
      <c r="E1981" s="22"/>
      <c r="F1981" s="22"/>
      <c r="G1981" s="22"/>
      <c r="H1981" s="22"/>
      <c r="I1981" s="22"/>
      <c r="J1981" s="22"/>
      <c r="K1981" s="22"/>
      <c r="L1981" s="22"/>
      <c r="M1981" s="22"/>
    </row>
    <row r="1982" spans="1:13" ht="15">
      <c r="A1982" s="969"/>
      <c r="B1982" s="22"/>
      <c r="C1982" s="22"/>
      <c r="D1982" s="22"/>
      <c r="E1982" s="22"/>
      <c r="F1982" s="22"/>
      <c r="G1982" s="22"/>
      <c r="H1982" s="22"/>
      <c r="I1982" s="22"/>
      <c r="J1982" s="22"/>
      <c r="K1982" s="22"/>
      <c r="L1982" s="22"/>
      <c r="M1982" s="22"/>
    </row>
    <row r="1983" spans="1:13" ht="15">
      <c r="A1983" s="969"/>
      <c r="B1983" s="22"/>
      <c r="C1983" s="22"/>
      <c r="D1983" s="22"/>
      <c r="E1983" s="22"/>
      <c r="F1983" s="22"/>
      <c r="G1983" s="22"/>
      <c r="H1983" s="22"/>
      <c r="I1983" s="22"/>
      <c r="J1983" s="22"/>
      <c r="K1983" s="22"/>
      <c r="L1983" s="22"/>
      <c r="M1983" s="22"/>
    </row>
    <row r="1984" spans="1:13" ht="15">
      <c r="A1984" s="969"/>
      <c r="B1984" s="22"/>
      <c r="C1984" s="22"/>
      <c r="D1984" s="22"/>
      <c r="E1984" s="22"/>
      <c r="F1984" s="22"/>
      <c r="G1984" s="22"/>
      <c r="H1984" s="22"/>
      <c r="I1984" s="22"/>
      <c r="J1984" s="22"/>
      <c r="K1984" s="22"/>
      <c r="L1984" s="22"/>
      <c r="M1984" s="22"/>
    </row>
    <row r="1985" spans="1:13" ht="15">
      <c r="A1985" s="969"/>
      <c r="B1985" s="22"/>
      <c r="C1985" s="22"/>
      <c r="D1985" s="22"/>
      <c r="E1985" s="22"/>
      <c r="F1985" s="22"/>
      <c r="G1985" s="22"/>
      <c r="H1985" s="22"/>
      <c r="I1985" s="22"/>
      <c r="J1985" s="22"/>
      <c r="K1985" s="22"/>
      <c r="L1985" s="22"/>
      <c r="M1985" s="22"/>
    </row>
    <row r="1986" spans="1:13" ht="15">
      <c r="A1986" s="969"/>
      <c r="B1986" s="22"/>
      <c r="C1986" s="22"/>
      <c r="D1986" s="22"/>
      <c r="E1986" s="22"/>
      <c r="F1986" s="22"/>
      <c r="G1986" s="22"/>
      <c r="H1986" s="22"/>
      <c r="I1986" s="22"/>
      <c r="J1986" s="22"/>
      <c r="K1986" s="22"/>
      <c r="L1986" s="22"/>
      <c r="M1986" s="22"/>
    </row>
    <row r="1987" spans="1:13" ht="15">
      <c r="A1987" s="969"/>
      <c r="B1987" s="22"/>
      <c r="C1987" s="22"/>
      <c r="D1987" s="22"/>
      <c r="E1987" s="22"/>
      <c r="F1987" s="22"/>
      <c r="G1987" s="22"/>
      <c r="H1987" s="22"/>
      <c r="I1987" s="22"/>
      <c r="J1987" s="22"/>
      <c r="K1987" s="22"/>
      <c r="L1987" s="22"/>
      <c r="M1987" s="22"/>
    </row>
    <row r="1988" spans="1:13" ht="15">
      <c r="A1988" s="969"/>
      <c r="B1988" s="22"/>
      <c r="C1988" s="22"/>
      <c r="D1988" s="22"/>
      <c r="E1988" s="22"/>
      <c r="F1988" s="22"/>
      <c r="G1988" s="22"/>
      <c r="H1988" s="22"/>
      <c r="I1988" s="22"/>
      <c r="J1988" s="22"/>
      <c r="K1988" s="22"/>
      <c r="L1988" s="22"/>
      <c r="M1988" s="22"/>
    </row>
    <row r="1989" spans="1:13" ht="15">
      <c r="A1989" s="969"/>
      <c r="B1989" s="22"/>
      <c r="C1989" s="22"/>
      <c r="D1989" s="22"/>
      <c r="E1989" s="22"/>
      <c r="F1989" s="22"/>
      <c r="G1989" s="22"/>
      <c r="H1989" s="22"/>
      <c r="I1989" s="22"/>
      <c r="J1989" s="22"/>
      <c r="K1989" s="22"/>
      <c r="L1989" s="22"/>
      <c r="M1989" s="22"/>
    </row>
    <row r="1990" spans="1:13" ht="15">
      <c r="A1990" s="969"/>
      <c r="B1990" s="22"/>
      <c r="C1990" s="22"/>
      <c r="D1990" s="22"/>
      <c r="E1990" s="22"/>
      <c r="F1990" s="22"/>
      <c r="G1990" s="22"/>
      <c r="H1990" s="22"/>
      <c r="I1990" s="22"/>
      <c r="J1990" s="22"/>
      <c r="K1990" s="22"/>
      <c r="L1990" s="22"/>
      <c r="M1990" s="22"/>
    </row>
    <row r="1991" spans="1:13" ht="15">
      <c r="A1991" s="969"/>
      <c r="B1991" s="22"/>
      <c r="C1991" s="22"/>
      <c r="D1991" s="22"/>
      <c r="E1991" s="22"/>
      <c r="F1991" s="22"/>
      <c r="G1991" s="22"/>
      <c r="H1991" s="22"/>
      <c r="I1991" s="22"/>
      <c r="J1991" s="22"/>
      <c r="K1991" s="22"/>
      <c r="L1991" s="22"/>
      <c r="M1991" s="22"/>
    </row>
    <row r="1992" spans="1:13" ht="15">
      <c r="A1992" s="969"/>
      <c r="B1992" s="22"/>
      <c r="C1992" s="22"/>
      <c r="D1992" s="22"/>
      <c r="E1992" s="22"/>
      <c r="F1992" s="22"/>
      <c r="G1992" s="22"/>
      <c r="H1992" s="22"/>
      <c r="I1992" s="22"/>
      <c r="J1992" s="22"/>
      <c r="K1992" s="22"/>
      <c r="L1992" s="22"/>
      <c r="M1992" s="22"/>
    </row>
    <row r="1993" spans="1:13" ht="15">
      <c r="A1993" s="969"/>
      <c r="B1993" s="22"/>
      <c r="C1993" s="22"/>
      <c r="D1993" s="22"/>
      <c r="E1993" s="22"/>
      <c r="F1993" s="22"/>
      <c r="G1993" s="22"/>
      <c r="H1993" s="22"/>
      <c r="I1993" s="22"/>
      <c r="J1993" s="22"/>
      <c r="K1993" s="22"/>
      <c r="L1993" s="22"/>
      <c r="M1993" s="22"/>
    </row>
    <row r="1994" spans="1:13" ht="15">
      <c r="A1994" s="969"/>
      <c r="B1994" s="22"/>
      <c r="C1994" s="22"/>
      <c r="D1994" s="22"/>
      <c r="E1994" s="22"/>
      <c r="F1994" s="22"/>
      <c r="G1994" s="22"/>
      <c r="H1994" s="22"/>
      <c r="I1994" s="22"/>
      <c r="J1994" s="22"/>
      <c r="K1994" s="22"/>
      <c r="L1994" s="22"/>
      <c r="M1994" s="22"/>
    </row>
    <row r="1995" spans="1:13" ht="15">
      <c r="A1995" s="969"/>
      <c r="B1995" s="22"/>
      <c r="C1995" s="22"/>
      <c r="D1995" s="22"/>
      <c r="E1995" s="22"/>
      <c r="F1995" s="22"/>
      <c r="G1995" s="22"/>
      <c r="H1995" s="22"/>
      <c r="I1995" s="22"/>
      <c r="J1995" s="22"/>
      <c r="K1995" s="22"/>
      <c r="L1995" s="22"/>
      <c r="M1995" s="22"/>
    </row>
    <row r="1996" spans="1:13" ht="15">
      <c r="A1996" s="969"/>
      <c r="B1996" s="22"/>
      <c r="C1996" s="22"/>
      <c r="D1996" s="22"/>
      <c r="E1996" s="22"/>
      <c r="F1996" s="22"/>
      <c r="G1996" s="22"/>
      <c r="H1996" s="22"/>
      <c r="I1996" s="22"/>
      <c r="J1996" s="22"/>
      <c r="K1996" s="22"/>
      <c r="L1996" s="22"/>
      <c r="M1996" s="22"/>
    </row>
    <row r="1997" spans="1:13" ht="15">
      <c r="A1997" s="969"/>
      <c r="B1997" s="22"/>
      <c r="C1997" s="22"/>
      <c r="D1997" s="22"/>
      <c r="E1997" s="22"/>
      <c r="F1997" s="22"/>
      <c r="G1997" s="22"/>
      <c r="H1997" s="22"/>
      <c r="I1997" s="22"/>
      <c r="J1997" s="22"/>
      <c r="K1997" s="22"/>
      <c r="L1997" s="22"/>
      <c r="M1997" s="22"/>
    </row>
    <row r="1998" spans="1:13" ht="15">
      <c r="A1998" s="969"/>
      <c r="B1998" s="22"/>
      <c r="C1998" s="22"/>
      <c r="D1998" s="22"/>
      <c r="E1998" s="22"/>
      <c r="F1998" s="22"/>
      <c r="G1998" s="22"/>
      <c r="H1998" s="22"/>
      <c r="I1998" s="22"/>
      <c r="J1998" s="22"/>
      <c r="K1998" s="22"/>
      <c r="L1998" s="22"/>
      <c r="M1998" s="22"/>
    </row>
    <row r="1999" spans="1:13" ht="15">
      <c r="A1999" s="969"/>
      <c r="B1999" s="22"/>
      <c r="C1999" s="22"/>
      <c r="D1999" s="22"/>
      <c r="E1999" s="22"/>
      <c r="F1999" s="22"/>
      <c r="G1999" s="22"/>
      <c r="H1999" s="22"/>
      <c r="I1999" s="22"/>
      <c r="J1999" s="22"/>
      <c r="K1999" s="22"/>
      <c r="L1999" s="22"/>
      <c r="M1999" s="22"/>
    </row>
    <row r="2000" spans="1:13" ht="15">
      <c r="A2000" s="969"/>
      <c r="B2000" s="22"/>
      <c r="C2000" s="22"/>
      <c r="D2000" s="22"/>
      <c r="E2000" s="22"/>
      <c r="F2000" s="22"/>
      <c r="G2000" s="22"/>
      <c r="H2000" s="22"/>
      <c r="I2000" s="22"/>
      <c r="J2000" s="22"/>
      <c r="K2000" s="22"/>
      <c r="L2000" s="22"/>
      <c r="M2000" s="22"/>
    </row>
    <row r="2001" spans="1:13" ht="15">
      <c r="A2001" s="969"/>
      <c r="B2001" s="22"/>
      <c r="C2001" s="22"/>
      <c r="D2001" s="22"/>
      <c r="E2001" s="22"/>
      <c r="F2001" s="22"/>
      <c r="G2001" s="22"/>
      <c r="H2001" s="22"/>
      <c r="I2001" s="22"/>
      <c r="J2001" s="22"/>
      <c r="K2001" s="22"/>
      <c r="L2001" s="22"/>
      <c r="M2001" s="22"/>
    </row>
    <row r="2002" spans="1:13" ht="15">
      <c r="A2002" s="969"/>
      <c r="B2002" s="22"/>
      <c r="C2002" s="22"/>
      <c r="D2002" s="22"/>
      <c r="E2002" s="22"/>
      <c r="F2002" s="22"/>
      <c r="G2002" s="22"/>
      <c r="H2002" s="22"/>
      <c r="I2002" s="22"/>
      <c r="J2002" s="22"/>
      <c r="K2002" s="22"/>
      <c r="L2002" s="22"/>
      <c r="M2002" s="22"/>
    </row>
    <row r="2003" spans="1:13" ht="15">
      <c r="A2003" s="969"/>
      <c r="B2003" s="22"/>
      <c r="C2003" s="22"/>
      <c r="D2003" s="22"/>
      <c r="E2003" s="22"/>
      <c r="F2003" s="22"/>
      <c r="G2003" s="22"/>
      <c r="H2003" s="22"/>
      <c r="I2003" s="22"/>
      <c r="J2003" s="22"/>
      <c r="K2003" s="22"/>
      <c r="L2003" s="22"/>
      <c r="M2003" s="22"/>
    </row>
    <row r="2004" spans="1:13" ht="15">
      <c r="A2004" s="969"/>
      <c r="B2004" s="22"/>
      <c r="C2004" s="22"/>
      <c r="D2004" s="22"/>
      <c r="E2004" s="22"/>
      <c r="F2004" s="22"/>
      <c r="G2004" s="22"/>
      <c r="H2004" s="22"/>
      <c r="I2004" s="22"/>
      <c r="J2004" s="22"/>
      <c r="K2004" s="22"/>
      <c r="L2004" s="22"/>
      <c r="M2004" s="22"/>
    </row>
    <row r="2005" spans="1:13" ht="15">
      <c r="A2005" s="969"/>
      <c r="B2005" s="22"/>
      <c r="C2005" s="22"/>
      <c r="D2005" s="22"/>
      <c r="E2005" s="22"/>
      <c r="F2005" s="22"/>
      <c r="G2005" s="22"/>
      <c r="H2005" s="22"/>
      <c r="I2005" s="22"/>
      <c r="J2005" s="22"/>
      <c r="K2005" s="22"/>
      <c r="L2005" s="22"/>
      <c r="M2005" s="22"/>
    </row>
    <row r="2006" spans="1:13" ht="15">
      <c r="A2006" s="969"/>
      <c r="B2006" s="22"/>
      <c r="C2006" s="22"/>
      <c r="D2006" s="22"/>
      <c r="E2006" s="22"/>
      <c r="F2006" s="22"/>
      <c r="G2006" s="22"/>
      <c r="H2006" s="22"/>
      <c r="I2006" s="22"/>
      <c r="J2006" s="22"/>
      <c r="K2006" s="22"/>
      <c r="L2006" s="22"/>
      <c r="M2006" s="22"/>
    </row>
    <row r="2007" spans="1:13" ht="15">
      <c r="A2007" s="969"/>
      <c r="B2007" s="22"/>
      <c r="C2007" s="22"/>
      <c r="D2007" s="22"/>
      <c r="E2007" s="22"/>
      <c r="F2007" s="22"/>
      <c r="G2007" s="22"/>
      <c r="H2007" s="22"/>
      <c r="I2007" s="22"/>
      <c r="J2007" s="22"/>
      <c r="K2007" s="22"/>
      <c r="L2007" s="22"/>
      <c r="M2007" s="22"/>
    </row>
    <row r="2008" spans="1:13" ht="15">
      <c r="A2008" s="969"/>
      <c r="B2008" s="22"/>
      <c r="C2008" s="22"/>
      <c r="D2008" s="22"/>
      <c r="E2008" s="22"/>
      <c r="F2008" s="22"/>
      <c r="G2008" s="22"/>
      <c r="H2008" s="22"/>
      <c r="I2008" s="22"/>
      <c r="J2008" s="22"/>
      <c r="K2008" s="22"/>
      <c r="L2008" s="22"/>
      <c r="M2008" s="22"/>
    </row>
    <row r="2009" spans="1:13" ht="15">
      <c r="A2009" s="969"/>
      <c r="B2009" s="22"/>
      <c r="C2009" s="22"/>
      <c r="D2009" s="22"/>
      <c r="E2009" s="22"/>
      <c r="F2009" s="22"/>
      <c r="G2009" s="22"/>
      <c r="H2009" s="22"/>
      <c r="I2009" s="22"/>
      <c r="J2009" s="22"/>
      <c r="K2009" s="22"/>
      <c r="L2009" s="22"/>
      <c r="M2009" s="22"/>
    </row>
    <row r="2010" spans="1:13" ht="15">
      <c r="A2010" s="969"/>
      <c r="B2010" s="22"/>
      <c r="C2010" s="22"/>
      <c r="D2010" s="22"/>
      <c r="E2010" s="22"/>
      <c r="F2010" s="22"/>
      <c r="G2010" s="22"/>
      <c r="H2010" s="22"/>
      <c r="I2010" s="22"/>
      <c r="J2010" s="22"/>
      <c r="K2010" s="22"/>
      <c r="L2010" s="22"/>
      <c r="M2010" s="22"/>
    </row>
    <row r="2011" spans="1:13" ht="15">
      <c r="A2011" s="969"/>
      <c r="B2011" s="22"/>
      <c r="C2011" s="22"/>
      <c r="D2011" s="22"/>
      <c r="E2011" s="22"/>
      <c r="F2011" s="22"/>
      <c r="G2011" s="22"/>
      <c r="H2011" s="22"/>
      <c r="I2011" s="22"/>
      <c r="J2011" s="22"/>
      <c r="K2011" s="22"/>
      <c r="L2011" s="22"/>
      <c r="M2011" s="22"/>
    </row>
    <row r="2012" spans="1:13" ht="15">
      <c r="A2012" s="969"/>
      <c r="B2012" s="22"/>
      <c r="C2012" s="22"/>
      <c r="D2012" s="22"/>
      <c r="E2012" s="22"/>
      <c r="F2012" s="22"/>
      <c r="G2012" s="22"/>
      <c r="H2012" s="22"/>
      <c r="I2012" s="22"/>
      <c r="J2012" s="22"/>
      <c r="K2012" s="22"/>
      <c r="L2012" s="22"/>
      <c r="M2012" s="22"/>
    </row>
    <row r="2013" spans="1:13" ht="15">
      <c r="A2013" s="969"/>
      <c r="B2013" s="22"/>
      <c r="C2013" s="22"/>
      <c r="D2013" s="22"/>
      <c r="E2013" s="22"/>
      <c r="F2013" s="22"/>
      <c r="G2013" s="22"/>
      <c r="H2013" s="22"/>
      <c r="I2013" s="22"/>
      <c r="J2013" s="22"/>
      <c r="K2013" s="22"/>
      <c r="L2013" s="22"/>
      <c r="M2013" s="22"/>
    </row>
    <row r="2014" spans="1:13" ht="15">
      <c r="A2014" s="969"/>
      <c r="B2014" s="22"/>
      <c r="C2014" s="22"/>
      <c r="D2014" s="22"/>
      <c r="E2014" s="22"/>
      <c r="F2014" s="22"/>
      <c r="G2014" s="22"/>
      <c r="H2014" s="22"/>
      <c r="I2014" s="22"/>
      <c r="J2014" s="22"/>
      <c r="K2014" s="22"/>
      <c r="L2014" s="22"/>
      <c r="M2014" s="22"/>
    </row>
    <row r="2015" spans="1:13" ht="15">
      <c r="A2015" s="969"/>
      <c r="B2015" s="22"/>
      <c r="C2015" s="22"/>
      <c r="D2015" s="22"/>
      <c r="E2015" s="22"/>
      <c r="F2015" s="22"/>
      <c r="G2015" s="22"/>
      <c r="H2015" s="22"/>
      <c r="I2015" s="22"/>
      <c r="J2015" s="22"/>
      <c r="K2015" s="22"/>
      <c r="L2015" s="22"/>
      <c r="M2015" s="22"/>
    </row>
    <row r="2016" spans="1:13" ht="15">
      <c r="A2016" s="969"/>
      <c r="B2016" s="22"/>
      <c r="C2016" s="22"/>
      <c r="D2016" s="22"/>
      <c r="E2016" s="22"/>
      <c r="F2016" s="22"/>
      <c r="G2016" s="22"/>
      <c r="H2016" s="22"/>
      <c r="I2016" s="22"/>
      <c r="J2016" s="22"/>
      <c r="K2016" s="22"/>
      <c r="L2016" s="22"/>
      <c r="M2016" s="22"/>
    </row>
    <row r="2017" spans="1:13" ht="15">
      <c r="A2017" s="969"/>
      <c r="B2017" s="22"/>
      <c r="C2017" s="22"/>
      <c r="D2017" s="22"/>
      <c r="E2017" s="22"/>
      <c r="F2017" s="22"/>
      <c r="G2017" s="22"/>
      <c r="H2017" s="22"/>
      <c r="I2017" s="22"/>
      <c r="J2017" s="22"/>
      <c r="K2017" s="22"/>
      <c r="L2017" s="22"/>
      <c r="M2017" s="22"/>
    </row>
    <row r="2018" spans="1:13" ht="15">
      <c r="A2018" s="969"/>
      <c r="B2018" s="22"/>
      <c r="C2018" s="22"/>
      <c r="D2018" s="22"/>
      <c r="E2018" s="22"/>
      <c r="F2018" s="22"/>
      <c r="G2018" s="22"/>
      <c r="H2018" s="22"/>
      <c r="I2018" s="22"/>
      <c r="J2018" s="22"/>
      <c r="K2018" s="22"/>
      <c r="L2018" s="22"/>
      <c r="M2018" s="22"/>
    </row>
    <row r="2019" spans="1:13" ht="15">
      <c r="A2019" s="969"/>
      <c r="B2019" s="22"/>
      <c r="C2019" s="22"/>
      <c r="D2019" s="22"/>
      <c r="E2019" s="22"/>
      <c r="F2019" s="22"/>
      <c r="G2019" s="22"/>
      <c r="H2019" s="22"/>
      <c r="I2019" s="22"/>
      <c r="J2019" s="22"/>
      <c r="K2019" s="22"/>
      <c r="L2019" s="22"/>
      <c r="M2019" s="22"/>
    </row>
    <row r="2020" spans="1:13" ht="15">
      <c r="A2020" s="969"/>
      <c r="B2020" s="22"/>
      <c r="C2020" s="22"/>
      <c r="D2020" s="22"/>
      <c r="E2020" s="22"/>
      <c r="F2020" s="22"/>
      <c r="G2020" s="22"/>
      <c r="H2020" s="22"/>
      <c r="I2020" s="22"/>
      <c r="J2020" s="22"/>
      <c r="K2020" s="22"/>
      <c r="L2020" s="22"/>
      <c r="M2020" s="22"/>
    </row>
    <row r="2021" spans="1:13" ht="15">
      <c r="A2021" s="969"/>
      <c r="B2021" s="22"/>
      <c r="C2021" s="22"/>
      <c r="D2021" s="22"/>
      <c r="E2021" s="22"/>
      <c r="F2021" s="22"/>
      <c r="G2021" s="22"/>
      <c r="H2021" s="22"/>
      <c r="I2021" s="22"/>
      <c r="J2021" s="22"/>
      <c r="K2021" s="22"/>
      <c r="L2021" s="22"/>
      <c r="M2021" s="22"/>
    </row>
    <row r="2022" spans="1:13" ht="15">
      <c r="A2022" s="969"/>
      <c r="B2022" s="22"/>
      <c r="C2022" s="22"/>
      <c r="D2022" s="22"/>
      <c r="E2022" s="22"/>
      <c r="F2022" s="22"/>
      <c r="G2022" s="22"/>
      <c r="H2022" s="22"/>
      <c r="I2022" s="22"/>
      <c r="J2022" s="22"/>
      <c r="K2022" s="22"/>
      <c r="L2022" s="22"/>
      <c r="M2022" s="22"/>
    </row>
    <row r="2023" spans="1:13" ht="15">
      <c r="A2023" s="969"/>
      <c r="B2023" s="22"/>
      <c r="C2023" s="22"/>
      <c r="D2023" s="22"/>
      <c r="E2023" s="22"/>
      <c r="F2023" s="22"/>
      <c r="G2023" s="22"/>
      <c r="H2023" s="22"/>
      <c r="I2023" s="22"/>
      <c r="J2023" s="22"/>
      <c r="K2023" s="22"/>
      <c r="L2023" s="22"/>
      <c r="M2023" s="22"/>
    </row>
    <row r="2024" spans="1:13" ht="15">
      <c r="A2024" s="969"/>
      <c r="B2024" s="22"/>
      <c r="C2024" s="22"/>
      <c r="D2024" s="22"/>
      <c r="E2024" s="22"/>
      <c r="F2024" s="22"/>
      <c r="G2024" s="22"/>
      <c r="H2024" s="22"/>
      <c r="I2024" s="22"/>
      <c r="J2024" s="22"/>
      <c r="K2024" s="22"/>
      <c r="L2024" s="22"/>
      <c r="M2024" s="22"/>
    </row>
    <row r="2025" spans="1:13" ht="15">
      <c r="A2025" s="969"/>
      <c r="B2025" s="22"/>
      <c r="C2025" s="22"/>
      <c r="D2025" s="22"/>
      <c r="E2025" s="22"/>
      <c r="F2025" s="22"/>
      <c r="G2025" s="22"/>
      <c r="H2025" s="22"/>
      <c r="I2025" s="22"/>
      <c r="J2025" s="22"/>
      <c r="K2025" s="22"/>
      <c r="L2025" s="22"/>
      <c r="M2025" s="22"/>
    </row>
    <row r="2026" spans="1:13" ht="15">
      <c r="A2026" s="969"/>
      <c r="B2026" s="22"/>
      <c r="C2026" s="22"/>
      <c r="D2026" s="22"/>
      <c r="E2026" s="22"/>
      <c r="F2026" s="22"/>
      <c r="G2026" s="22"/>
      <c r="H2026" s="22"/>
      <c r="I2026" s="22"/>
      <c r="J2026" s="22"/>
      <c r="K2026" s="22"/>
      <c r="L2026" s="22"/>
      <c r="M2026" s="22"/>
    </row>
    <row r="2027" spans="1:13" ht="15">
      <c r="A2027" s="969"/>
      <c r="B2027" s="22"/>
      <c r="C2027" s="22"/>
      <c r="D2027" s="22"/>
      <c r="E2027" s="22"/>
      <c r="F2027" s="22"/>
      <c r="G2027" s="22"/>
      <c r="H2027" s="22"/>
      <c r="I2027" s="22"/>
      <c r="J2027" s="22"/>
      <c r="K2027" s="22"/>
      <c r="L2027" s="22"/>
      <c r="M2027" s="22"/>
    </row>
    <row r="2028" spans="1:13" ht="15">
      <c r="A2028" s="969"/>
      <c r="B2028" s="22"/>
      <c r="C2028" s="22"/>
      <c r="D2028" s="22"/>
      <c r="E2028" s="22"/>
      <c r="F2028" s="22"/>
      <c r="G2028" s="22"/>
      <c r="H2028" s="22"/>
      <c r="I2028" s="22"/>
      <c r="J2028" s="22"/>
      <c r="K2028" s="22"/>
      <c r="L2028" s="22"/>
      <c r="M2028" s="22"/>
    </row>
    <row r="2029" spans="1:13" ht="15">
      <c r="A2029" s="969"/>
      <c r="B2029" s="22"/>
      <c r="C2029" s="22"/>
      <c r="D2029" s="22"/>
      <c r="E2029" s="22"/>
      <c r="F2029" s="22"/>
      <c r="G2029" s="22"/>
      <c r="H2029" s="22"/>
      <c r="I2029" s="22"/>
      <c r="J2029" s="22"/>
      <c r="K2029" s="22"/>
      <c r="L2029" s="22"/>
      <c r="M2029" s="22"/>
    </row>
    <row r="2030" spans="1:13" ht="15">
      <c r="A2030" s="969"/>
      <c r="B2030" s="22"/>
      <c r="C2030" s="22"/>
      <c r="D2030" s="22"/>
      <c r="E2030" s="22"/>
      <c r="F2030" s="22"/>
      <c r="G2030" s="22"/>
      <c r="H2030" s="22"/>
      <c r="I2030" s="22"/>
      <c r="J2030" s="22"/>
      <c r="K2030" s="22"/>
      <c r="L2030" s="22"/>
      <c r="M2030" s="22"/>
    </row>
    <row r="2031" spans="1:13" ht="15">
      <c r="A2031" s="969"/>
      <c r="B2031" s="22"/>
      <c r="C2031" s="22"/>
      <c r="D2031" s="22"/>
      <c r="E2031" s="22"/>
      <c r="F2031" s="22"/>
      <c r="G2031" s="22"/>
      <c r="H2031" s="22"/>
      <c r="I2031" s="22"/>
      <c r="J2031" s="22"/>
      <c r="K2031" s="22"/>
      <c r="L2031" s="22"/>
      <c r="M2031" s="22"/>
    </row>
    <row r="2032" spans="1:13" ht="15">
      <c r="A2032" s="969"/>
      <c r="B2032" s="22"/>
      <c r="C2032" s="22"/>
      <c r="D2032" s="22"/>
      <c r="E2032" s="22"/>
      <c r="F2032" s="22"/>
      <c r="G2032" s="22"/>
      <c r="H2032" s="22"/>
      <c r="I2032" s="22"/>
      <c r="J2032" s="22"/>
      <c r="K2032" s="22"/>
      <c r="L2032" s="22"/>
      <c r="M2032" s="22"/>
    </row>
    <row r="2033" spans="1:13" ht="15">
      <c r="A2033" s="969"/>
      <c r="B2033" s="22"/>
      <c r="C2033" s="22"/>
      <c r="D2033" s="22"/>
      <c r="E2033" s="22"/>
      <c r="F2033" s="22"/>
      <c r="G2033" s="22"/>
      <c r="H2033" s="22"/>
      <c r="I2033" s="22"/>
      <c r="J2033" s="22"/>
      <c r="K2033" s="22"/>
      <c r="L2033" s="22"/>
      <c r="M2033" s="22"/>
    </row>
    <row r="2034" spans="1:13" ht="15">
      <c r="A2034" s="969"/>
      <c r="B2034" s="22"/>
      <c r="C2034" s="22"/>
      <c r="D2034" s="22"/>
      <c r="E2034" s="22"/>
      <c r="F2034" s="22"/>
      <c r="G2034" s="22"/>
      <c r="H2034" s="22"/>
      <c r="I2034" s="22"/>
      <c r="J2034" s="22"/>
      <c r="K2034" s="22"/>
      <c r="L2034" s="22"/>
      <c r="M2034" s="22"/>
    </row>
    <row r="2035" spans="1:13" ht="15">
      <c r="A2035" s="969"/>
      <c r="B2035" s="22"/>
      <c r="C2035" s="22"/>
      <c r="D2035" s="22"/>
      <c r="E2035" s="22"/>
      <c r="F2035" s="22"/>
      <c r="G2035" s="22"/>
      <c r="H2035" s="22"/>
      <c r="I2035" s="22"/>
      <c r="J2035" s="22"/>
      <c r="K2035" s="22"/>
      <c r="L2035" s="22"/>
      <c r="M2035" s="22"/>
    </row>
    <row r="2036" spans="1:13" ht="15">
      <c r="A2036" s="969"/>
      <c r="B2036" s="22"/>
      <c r="C2036" s="22"/>
      <c r="D2036" s="22"/>
      <c r="E2036" s="22"/>
      <c r="F2036" s="22"/>
      <c r="G2036" s="22"/>
      <c r="H2036" s="22"/>
      <c r="I2036" s="22"/>
      <c r="J2036" s="22"/>
      <c r="K2036" s="22"/>
      <c r="L2036" s="22"/>
      <c r="M2036" s="22"/>
    </row>
    <row r="2037" spans="1:13" ht="15">
      <c r="A2037" s="969"/>
      <c r="B2037" s="22"/>
      <c r="C2037" s="22"/>
      <c r="D2037" s="22"/>
      <c r="E2037" s="22"/>
      <c r="F2037" s="22"/>
      <c r="G2037" s="22"/>
      <c r="H2037" s="22"/>
      <c r="I2037" s="22"/>
      <c r="J2037" s="22"/>
      <c r="K2037" s="22"/>
      <c r="L2037" s="22"/>
      <c r="M2037" s="22"/>
    </row>
    <row r="2038" spans="1:13" ht="15">
      <c r="A2038" s="969"/>
      <c r="B2038" s="22"/>
      <c r="C2038" s="22"/>
      <c r="D2038" s="22"/>
      <c r="E2038" s="22"/>
      <c r="F2038" s="22"/>
      <c r="G2038" s="22"/>
      <c r="H2038" s="22"/>
      <c r="I2038" s="22"/>
      <c r="J2038" s="22"/>
      <c r="K2038" s="22"/>
      <c r="L2038" s="22"/>
      <c r="M2038" s="22"/>
    </row>
    <row r="2039" spans="1:13" ht="15">
      <c r="A2039" s="969"/>
      <c r="B2039" s="22"/>
      <c r="C2039" s="22"/>
      <c r="D2039" s="22"/>
      <c r="E2039" s="22"/>
      <c r="F2039" s="22"/>
      <c r="G2039" s="22"/>
      <c r="H2039" s="22"/>
      <c r="I2039" s="22"/>
      <c r="J2039" s="22"/>
      <c r="K2039" s="22"/>
      <c r="L2039" s="22"/>
      <c r="M2039" s="22"/>
    </row>
    <row r="2040" spans="1:13" ht="15">
      <c r="A2040" s="969"/>
      <c r="B2040" s="22"/>
      <c r="C2040" s="22"/>
      <c r="D2040" s="22"/>
      <c r="E2040" s="22"/>
      <c r="F2040" s="22"/>
      <c r="G2040" s="22"/>
      <c r="H2040" s="22"/>
      <c r="I2040" s="22"/>
      <c r="J2040" s="22"/>
      <c r="K2040" s="22"/>
      <c r="L2040" s="22"/>
      <c r="M2040" s="22"/>
    </row>
    <row r="2041" spans="1:13" ht="15">
      <c r="A2041" s="969"/>
      <c r="B2041" s="22"/>
      <c r="C2041" s="22"/>
      <c r="D2041" s="22"/>
      <c r="E2041" s="22"/>
      <c r="F2041" s="22"/>
      <c r="G2041" s="22"/>
      <c r="H2041" s="22"/>
      <c r="I2041" s="22"/>
      <c r="J2041" s="22"/>
      <c r="K2041" s="22"/>
      <c r="L2041" s="22"/>
      <c r="M2041" s="22"/>
    </row>
    <row r="2042" spans="1:13" ht="15">
      <c r="A2042" s="969"/>
      <c r="B2042" s="22"/>
      <c r="C2042" s="22"/>
      <c r="D2042" s="22"/>
      <c r="E2042" s="22"/>
      <c r="F2042" s="22"/>
      <c r="G2042" s="22"/>
      <c r="H2042" s="22"/>
      <c r="I2042" s="22"/>
      <c r="J2042" s="22"/>
      <c r="K2042" s="22"/>
      <c r="L2042" s="22"/>
      <c r="M2042" s="22"/>
    </row>
    <row r="2043" spans="1:13" ht="15">
      <c r="A2043" s="969"/>
      <c r="B2043" s="22"/>
      <c r="C2043" s="22"/>
      <c r="D2043" s="22"/>
      <c r="E2043" s="22"/>
      <c r="F2043" s="22"/>
      <c r="G2043" s="22"/>
      <c r="H2043" s="22"/>
      <c r="I2043" s="22"/>
      <c r="J2043" s="22"/>
      <c r="K2043" s="22"/>
      <c r="L2043" s="22"/>
      <c r="M2043" s="22"/>
    </row>
    <row r="2044" spans="1:13" ht="15">
      <c r="A2044" s="969"/>
      <c r="B2044" s="22"/>
      <c r="C2044" s="22"/>
      <c r="D2044" s="22"/>
      <c r="E2044" s="22"/>
      <c r="F2044" s="22"/>
      <c r="G2044" s="22"/>
      <c r="H2044" s="22"/>
      <c r="I2044" s="22"/>
      <c r="J2044" s="22"/>
      <c r="K2044" s="22"/>
      <c r="L2044" s="22"/>
      <c r="M2044" s="22"/>
    </row>
    <row r="2045" spans="1:13" ht="15">
      <c r="A2045" s="969"/>
      <c r="B2045" s="22"/>
      <c r="C2045" s="22"/>
      <c r="D2045" s="22"/>
      <c r="E2045" s="22"/>
      <c r="F2045" s="22"/>
      <c r="G2045" s="22"/>
      <c r="H2045" s="22"/>
      <c r="I2045" s="22"/>
      <c r="J2045" s="22"/>
      <c r="K2045" s="22"/>
      <c r="L2045" s="22"/>
      <c r="M2045" s="22"/>
    </row>
    <row r="2046" spans="1:13" ht="15">
      <c r="A2046" s="969"/>
      <c r="B2046" s="22"/>
      <c r="C2046" s="22"/>
      <c r="D2046" s="22"/>
      <c r="E2046" s="22"/>
      <c r="F2046" s="22"/>
      <c r="G2046" s="22"/>
      <c r="H2046" s="22"/>
      <c r="I2046" s="22"/>
      <c r="J2046" s="22"/>
      <c r="K2046" s="22"/>
      <c r="L2046" s="22"/>
      <c r="M2046" s="22"/>
    </row>
    <row r="2047" spans="1:13" ht="15">
      <c r="A2047" s="969"/>
      <c r="B2047" s="22"/>
      <c r="C2047" s="22"/>
      <c r="D2047" s="22"/>
      <c r="E2047" s="22"/>
      <c r="F2047" s="22"/>
      <c r="G2047" s="22"/>
      <c r="H2047" s="22"/>
      <c r="I2047" s="22"/>
      <c r="J2047" s="22"/>
      <c r="K2047" s="22"/>
      <c r="L2047" s="22"/>
      <c r="M2047" s="22"/>
    </row>
    <row r="2048" spans="1:13" ht="15">
      <c r="A2048" s="969"/>
      <c r="B2048" s="22"/>
      <c r="C2048" s="22"/>
      <c r="D2048" s="22"/>
      <c r="E2048" s="22"/>
      <c r="F2048" s="22"/>
      <c r="G2048" s="22"/>
      <c r="H2048" s="22"/>
      <c r="I2048" s="22"/>
      <c r="J2048" s="22"/>
      <c r="K2048" s="22"/>
      <c r="L2048" s="22"/>
      <c r="M2048" s="22"/>
    </row>
    <row r="2049" spans="1:13" ht="15">
      <c r="A2049" s="969"/>
      <c r="B2049" s="22"/>
      <c r="C2049" s="22"/>
      <c r="D2049" s="22"/>
      <c r="E2049" s="22"/>
      <c r="F2049" s="22"/>
      <c r="G2049" s="22"/>
      <c r="H2049" s="22"/>
      <c r="I2049" s="22"/>
      <c r="J2049" s="22"/>
      <c r="K2049" s="22"/>
      <c r="L2049" s="22"/>
      <c r="M2049" s="22"/>
    </row>
    <row r="2050" spans="1:13" ht="15">
      <c r="A2050" s="969"/>
      <c r="B2050" s="22"/>
      <c r="C2050" s="22"/>
      <c r="D2050" s="22"/>
      <c r="E2050" s="22"/>
      <c r="F2050" s="22"/>
      <c r="G2050" s="22"/>
      <c r="H2050" s="22"/>
      <c r="I2050" s="22"/>
      <c r="J2050" s="22"/>
      <c r="K2050" s="22"/>
      <c r="L2050" s="22"/>
      <c r="M2050" s="22"/>
    </row>
    <row r="2051" spans="1:13" ht="15">
      <c r="A2051" s="969"/>
      <c r="B2051" s="22"/>
      <c r="C2051" s="22"/>
      <c r="D2051" s="22"/>
      <c r="E2051" s="22"/>
      <c r="F2051" s="22"/>
      <c r="G2051" s="22"/>
      <c r="H2051" s="22"/>
      <c r="I2051" s="22"/>
      <c r="J2051" s="22"/>
      <c r="K2051" s="22"/>
      <c r="L2051" s="22"/>
      <c r="M2051" s="22"/>
    </row>
    <row r="2052" spans="1:13" ht="15">
      <c r="A2052" s="969"/>
      <c r="B2052" s="22"/>
      <c r="C2052" s="22"/>
      <c r="D2052" s="22"/>
      <c r="E2052" s="22"/>
      <c r="F2052" s="22"/>
      <c r="G2052" s="22"/>
      <c r="H2052" s="22"/>
      <c r="I2052" s="22"/>
      <c r="J2052" s="22"/>
      <c r="K2052" s="22"/>
      <c r="L2052" s="22"/>
      <c r="M2052" s="22"/>
    </row>
    <row r="2053" spans="1:13" ht="15">
      <c r="A2053" s="969"/>
      <c r="B2053" s="22"/>
      <c r="C2053" s="22"/>
      <c r="D2053" s="22"/>
      <c r="E2053" s="22"/>
      <c r="F2053" s="22"/>
      <c r="G2053" s="22"/>
      <c r="H2053" s="22"/>
      <c r="I2053" s="22"/>
      <c r="J2053" s="22"/>
      <c r="K2053" s="22"/>
      <c r="L2053" s="22"/>
      <c r="M2053" s="22"/>
    </row>
    <row r="2054" spans="1:13" ht="15">
      <c r="A2054" s="969"/>
      <c r="B2054" s="22"/>
      <c r="C2054" s="22"/>
      <c r="D2054" s="22"/>
      <c r="E2054" s="22"/>
      <c r="F2054" s="22"/>
      <c r="G2054" s="22"/>
      <c r="H2054" s="22"/>
      <c r="I2054" s="22"/>
      <c r="J2054" s="22"/>
      <c r="K2054" s="22"/>
      <c r="L2054" s="22"/>
      <c r="M2054" s="22"/>
    </row>
    <row r="2055" spans="1:13" ht="15">
      <c r="A2055" s="969"/>
      <c r="B2055" s="22"/>
      <c r="C2055" s="22"/>
      <c r="D2055" s="22"/>
      <c r="E2055" s="22"/>
      <c r="F2055" s="22"/>
      <c r="G2055" s="22"/>
      <c r="H2055" s="22"/>
      <c r="I2055" s="22"/>
      <c r="J2055" s="22"/>
      <c r="K2055" s="22"/>
      <c r="L2055" s="22"/>
      <c r="M2055" s="22"/>
    </row>
    <row r="2056" spans="1:13" ht="15">
      <c r="A2056" s="969"/>
      <c r="B2056" s="22"/>
      <c r="C2056" s="22"/>
      <c r="D2056" s="22"/>
      <c r="E2056" s="22"/>
      <c r="F2056" s="22"/>
      <c r="G2056" s="22"/>
      <c r="H2056" s="22"/>
      <c r="I2056" s="22"/>
      <c r="J2056" s="22"/>
      <c r="K2056" s="22"/>
      <c r="L2056" s="22"/>
      <c r="M2056" s="22"/>
    </row>
    <row r="2057" spans="1:13" ht="15">
      <c r="A2057" s="969"/>
      <c r="B2057" s="22"/>
      <c r="C2057" s="22"/>
      <c r="D2057" s="22"/>
      <c r="E2057" s="22"/>
      <c r="F2057" s="22"/>
      <c r="G2057" s="22"/>
      <c r="H2057" s="22"/>
      <c r="I2057" s="22"/>
      <c r="J2057" s="22"/>
      <c r="K2057" s="22"/>
      <c r="L2057" s="22"/>
      <c r="M2057" s="22"/>
    </row>
    <row r="2058" spans="1:13" ht="15">
      <c r="A2058" s="969"/>
      <c r="B2058" s="22"/>
      <c r="C2058" s="22"/>
      <c r="D2058" s="22"/>
      <c r="E2058" s="22"/>
      <c r="F2058" s="22"/>
      <c r="G2058" s="22"/>
      <c r="H2058" s="22"/>
      <c r="I2058" s="22"/>
      <c r="J2058" s="22"/>
      <c r="K2058" s="22"/>
      <c r="L2058" s="22"/>
      <c r="M2058" s="22"/>
    </row>
    <row r="2059" spans="1:13" ht="15">
      <c r="A2059" s="969"/>
      <c r="B2059" s="22"/>
      <c r="C2059" s="22"/>
      <c r="D2059" s="22"/>
      <c r="E2059" s="22"/>
      <c r="F2059" s="22"/>
      <c r="G2059" s="22"/>
      <c r="H2059" s="22"/>
      <c r="I2059" s="22"/>
      <c r="J2059" s="22"/>
      <c r="K2059" s="22"/>
      <c r="L2059" s="22"/>
      <c r="M2059" s="22"/>
    </row>
    <row r="2060" spans="1:13" ht="15">
      <c r="A2060" s="969"/>
      <c r="B2060" s="22"/>
      <c r="C2060" s="22"/>
      <c r="D2060" s="22"/>
      <c r="E2060" s="22"/>
      <c r="F2060" s="22"/>
      <c r="G2060" s="22"/>
      <c r="H2060" s="22"/>
      <c r="I2060" s="22"/>
      <c r="J2060" s="22"/>
      <c r="K2060" s="22"/>
      <c r="L2060" s="22"/>
      <c r="M2060" s="22"/>
    </row>
    <row r="2061" spans="1:13" ht="15">
      <c r="A2061" s="969"/>
      <c r="B2061" s="22"/>
      <c r="C2061" s="22"/>
      <c r="D2061" s="22"/>
      <c r="E2061" s="22"/>
      <c r="F2061" s="22"/>
      <c r="G2061" s="22"/>
      <c r="H2061" s="22"/>
      <c r="I2061" s="22"/>
      <c r="J2061" s="22"/>
      <c r="K2061" s="22"/>
      <c r="L2061" s="22"/>
      <c r="M2061" s="22"/>
    </row>
    <row r="2062" spans="1:13" ht="15">
      <c r="A2062" s="969"/>
      <c r="B2062" s="22"/>
      <c r="C2062" s="22"/>
      <c r="D2062" s="22"/>
      <c r="E2062" s="22"/>
      <c r="F2062" s="22"/>
      <c r="G2062" s="22"/>
      <c r="H2062" s="22"/>
      <c r="I2062" s="22"/>
      <c r="J2062" s="22"/>
      <c r="K2062" s="22"/>
      <c r="L2062" s="22"/>
      <c r="M2062" s="22"/>
    </row>
    <row r="2063" spans="1:13" ht="15">
      <c r="A2063" s="969"/>
      <c r="B2063" s="22"/>
      <c r="C2063" s="22"/>
      <c r="D2063" s="22"/>
      <c r="E2063" s="22"/>
      <c r="F2063" s="22"/>
      <c r="G2063" s="22"/>
      <c r="H2063" s="22"/>
      <c r="I2063" s="22"/>
      <c r="J2063" s="22"/>
      <c r="K2063" s="22"/>
      <c r="L2063" s="22"/>
      <c r="M2063" s="22"/>
    </row>
    <row r="2064" spans="1:13" ht="15">
      <c r="A2064" s="969"/>
      <c r="B2064" s="22"/>
      <c r="C2064" s="22"/>
      <c r="D2064" s="22"/>
      <c r="E2064" s="22"/>
      <c r="F2064" s="22"/>
      <c r="G2064" s="22"/>
      <c r="H2064" s="22"/>
      <c r="I2064" s="22"/>
      <c r="J2064" s="22"/>
      <c r="K2064" s="22"/>
      <c r="L2064" s="22"/>
      <c r="M2064" s="22"/>
    </row>
    <row r="2065" spans="1:13" ht="15">
      <c r="A2065" s="969"/>
      <c r="B2065" s="22"/>
      <c r="C2065" s="22"/>
      <c r="D2065" s="22"/>
      <c r="E2065" s="22"/>
      <c r="F2065" s="22"/>
      <c r="G2065" s="22"/>
      <c r="H2065" s="22"/>
      <c r="I2065" s="22"/>
      <c r="J2065" s="22"/>
      <c r="K2065" s="22"/>
      <c r="L2065" s="22"/>
      <c r="M2065" s="22"/>
    </row>
    <row r="2066" spans="1:13" ht="15">
      <c r="A2066" s="969"/>
      <c r="B2066" s="22"/>
      <c r="C2066" s="22"/>
      <c r="D2066" s="22"/>
      <c r="E2066" s="22"/>
      <c r="F2066" s="22"/>
      <c r="G2066" s="22"/>
      <c r="H2066" s="22"/>
      <c r="I2066" s="22"/>
      <c r="J2066" s="22"/>
      <c r="K2066" s="22"/>
      <c r="L2066" s="22"/>
      <c r="M2066" s="22"/>
    </row>
    <row r="2067" spans="1:13" ht="15">
      <c r="A2067" s="969"/>
      <c r="B2067" s="22"/>
      <c r="C2067" s="22"/>
      <c r="D2067" s="22"/>
      <c r="E2067" s="22"/>
      <c r="F2067" s="22"/>
      <c r="G2067" s="22"/>
      <c r="H2067" s="22"/>
      <c r="I2067" s="22"/>
      <c r="J2067" s="22"/>
      <c r="K2067" s="22"/>
      <c r="L2067" s="22"/>
      <c r="M2067" s="22"/>
    </row>
    <row r="2068" spans="1:13" ht="15">
      <c r="A2068" s="969"/>
      <c r="B2068" s="22"/>
      <c r="C2068" s="22"/>
      <c r="D2068" s="22"/>
      <c r="E2068" s="22"/>
      <c r="F2068" s="22"/>
      <c r="G2068" s="22"/>
      <c r="H2068" s="22"/>
      <c r="I2068" s="22"/>
      <c r="J2068" s="22"/>
      <c r="K2068" s="22"/>
      <c r="L2068" s="22"/>
      <c r="M2068" s="22"/>
    </row>
    <row r="2069" spans="1:13" ht="15">
      <c r="A2069" s="969"/>
      <c r="B2069" s="22"/>
      <c r="C2069" s="22"/>
      <c r="D2069" s="22"/>
      <c r="E2069" s="22"/>
      <c r="F2069" s="22"/>
      <c r="G2069" s="22"/>
      <c r="H2069" s="22"/>
      <c r="I2069" s="22"/>
      <c r="J2069" s="22"/>
      <c r="K2069" s="22"/>
      <c r="L2069" s="22"/>
      <c r="M2069" s="22"/>
    </row>
    <row r="2070" spans="1:13" ht="15">
      <c r="A2070" s="969"/>
      <c r="B2070" s="22"/>
      <c r="C2070" s="22"/>
      <c r="D2070" s="22"/>
      <c r="E2070" s="22"/>
      <c r="F2070" s="22"/>
      <c r="G2070" s="22"/>
      <c r="H2070" s="22"/>
      <c r="I2070" s="22"/>
      <c r="J2070" s="22"/>
      <c r="K2070" s="22"/>
      <c r="L2070" s="22"/>
      <c r="M2070" s="22"/>
    </row>
    <row r="2071" spans="1:13" ht="15">
      <c r="A2071" s="969"/>
      <c r="B2071" s="22"/>
      <c r="C2071" s="22"/>
      <c r="D2071" s="22"/>
      <c r="E2071" s="22"/>
      <c r="F2071" s="22"/>
      <c r="G2071" s="22"/>
      <c r="H2071" s="22"/>
      <c r="I2071" s="22"/>
      <c r="J2071" s="22"/>
      <c r="K2071" s="22"/>
      <c r="L2071" s="22"/>
      <c r="M2071" s="22"/>
    </row>
    <row r="2072" spans="1:13" ht="15">
      <c r="A2072" s="969"/>
      <c r="B2072" s="22"/>
      <c r="C2072" s="22"/>
      <c r="D2072" s="22"/>
      <c r="E2072" s="22"/>
      <c r="F2072" s="22"/>
      <c r="G2072" s="22"/>
      <c r="H2072" s="22"/>
      <c r="I2072" s="22"/>
      <c r="J2072" s="22"/>
      <c r="K2072" s="22"/>
      <c r="L2072" s="22"/>
      <c r="M2072" s="22"/>
    </row>
    <row r="2073" spans="1:13" ht="15">
      <c r="A2073" s="969"/>
      <c r="B2073" s="22"/>
      <c r="C2073" s="22"/>
      <c r="D2073" s="22"/>
      <c r="E2073" s="22"/>
      <c r="F2073" s="22"/>
      <c r="G2073" s="22"/>
      <c r="H2073" s="22"/>
      <c r="I2073" s="22"/>
      <c r="J2073" s="22"/>
      <c r="K2073" s="22"/>
      <c r="L2073" s="22"/>
      <c r="M2073" s="22"/>
    </row>
    <row r="2074" spans="1:13" ht="15">
      <c r="A2074" s="969"/>
      <c r="B2074" s="22"/>
      <c r="C2074" s="22"/>
      <c r="D2074" s="22"/>
      <c r="E2074" s="22"/>
      <c r="F2074" s="22"/>
      <c r="G2074" s="22"/>
      <c r="H2074" s="22"/>
      <c r="I2074" s="22"/>
      <c r="J2074" s="22"/>
      <c r="K2074" s="22"/>
      <c r="L2074" s="22"/>
      <c r="M2074" s="22"/>
    </row>
    <row r="2075" spans="1:13" ht="15">
      <c r="A2075" s="969"/>
      <c r="B2075" s="22"/>
      <c r="C2075" s="22"/>
      <c r="D2075" s="22"/>
      <c r="E2075" s="22"/>
      <c r="F2075" s="22"/>
      <c r="G2075" s="22"/>
      <c r="H2075" s="22"/>
      <c r="I2075" s="22"/>
      <c r="J2075" s="22"/>
      <c r="K2075" s="22"/>
      <c r="L2075" s="22"/>
      <c r="M2075" s="22"/>
    </row>
    <row r="2076" spans="1:13" ht="15">
      <c r="A2076" s="969"/>
      <c r="B2076" s="22"/>
      <c r="C2076" s="22"/>
      <c r="D2076" s="22"/>
      <c r="E2076" s="22"/>
      <c r="F2076" s="22"/>
      <c r="G2076" s="22"/>
      <c r="H2076" s="22"/>
      <c r="I2076" s="22"/>
      <c r="J2076" s="22"/>
      <c r="K2076" s="22"/>
      <c r="L2076" s="22"/>
      <c r="M2076" s="22"/>
    </row>
    <row r="2077" spans="1:13" ht="15">
      <c r="A2077" s="969"/>
      <c r="B2077" s="22"/>
      <c r="C2077" s="22"/>
      <c r="D2077" s="22"/>
      <c r="E2077" s="22"/>
      <c r="F2077" s="22"/>
      <c r="G2077" s="22"/>
      <c r="H2077" s="22"/>
      <c r="I2077" s="22"/>
      <c r="J2077" s="22"/>
      <c r="K2077" s="22"/>
      <c r="L2077" s="22"/>
      <c r="M2077" s="22"/>
    </row>
    <row r="2078" spans="1:13" ht="15">
      <c r="A2078" s="969"/>
      <c r="B2078" s="22"/>
      <c r="C2078" s="22"/>
      <c r="D2078" s="22"/>
      <c r="E2078" s="22"/>
      <c r="F2078" s="22"/>
      <c r="G2078" s="22"/>
      <c r="H2078" s="22"/>
      <c r="I2078" s="22"/>
      <c r="J2078" s="22"/>
      <c r="K2078" s="22"/>
      <c r="L2078" s="22"/>
      <c r="M2078" s="22"/>
    </row>
    <row r="2079" spans="1:13" ht="15">
      <c r="A2079" s="969"/>
      <c r="B2079" s="22"/>
      <c r="C2079" s="22"/>
      <c r="D2079" s="22"/>
      <c r="E2079" s="22"/>
      <c r="F2079" s="22"/>
      <c r="G2079" s="22"/>
      <c r="H2079" s="22"/>
      <c r="I2079" s="22"/>
      <c r="J2079" s="22"/>
      <c r="K2079" s="22"/>
      <c r="L2079" s="22"/>
      <c r="M2079" s="22"/>
    </row>
    <row r="2080" spans="1:13" ht="15">
      <c r="A2080" s="969"/>
      <c r="B2080" s="22"/>
      <c r="C2080" s="22"/>
      <c r="D2080" s="22"/>
      <c r="E2080" s="22"/>
      <c r="F2080" s="22"/>
      <c r="G2080" s="22"/>
      <c r="H2080" s="22"/>
      <c r="I2080" s="22"/>
      <c r="J2080" s="22"/>
      <c r="K2080" s="22"/>
      <c r="L2080" s="22"/>
      <c r="M2080" s="22"/>
    </row>
    <row r="2081" spans="1:13" ht="15">
      <c r="A2081" s="969"/>
      <c r="B2081" s="22"/>
      <c r="C2081" s="22"/>
      <c r="D2081" s="22"/>
      <c r="E2081" s="22"/>
      <c r="F2081" s="22"/>
      <c r="G2081" s="22"/>
      <c r="H2081" s="22"/>
      <c r="I2081" s="22"/>
      <c r="J2081" s="22"/>
      <c r="K2081" s="22"/>
      <c r="L2081" s="22"/>
      <c r="M2081" s="22"/>
    </row>
    <row r="2082" spans="1:13" ht="15">
      <c r="A2082" s="969"/>
      <c r="B2082" s="22"/>
      <c r="C2082" s="22"/>
      <c r="D2082" s="22"/>
      <c r="E2082" s="22"/>
      <c r="F2082" s="22"/>
      <c r="G2082" s="22"/>
      <c r="H2082" s="22"/>
      <c r="I2082" s="22"/>
      <c r="J2082" s="22"/>
      <c r="K2082" s="22"/>
      <c r="L2082" s="22"/>
      <c r="M2082" s="22"/>
    </row>
    <row r="2083" spans="1:13" ht="15">
      <c r="A2083" s="969"/>
      <c r="B2083" s="22"/>
      <c r="C2083" s="22"/>
      <c r="D2083" s="22"/>
      <c r="E2083" s="22"/>
      <c r="F2083" s="22"/>
      <c r="G2083" s="22"/>
      <c r="H2083" s="22"/>
      <c r="I2083" s="22"/>
      <c r="J2083" s="22"/>
      <c r="K2083" s="22"/>
      <c r="L2083" s="22"/>
      <c r="M2083" s="22"/>
    </row>
    <row r="2084" spans="1:13" ht="15">
      <c r="A2084" s="969"/>
      <c r="B2084" s="22"/>
      <c r="C2084" s="22"/>
      <c r="D2084" s="22"/>
      <c r="E2084" s="22"/>
      <c r="F2084" s="22"/>
      <c r="G2084" s="22"/>
      <c r="H2084" s="22"/>
      <c r="I2084" s="22"/>
      <c r="J2084" s="22"/>
      <c r="K2084" s="22"/>
      <c r="L2084" s="22"/>
      <c r="M2084" s="22"/>
    </row>
    <row r="2085" spans="1:13" ht="15">
      <c r="A2085" s="969"/>
      <c r="B2085" s="22"/>
      <c r="C2085" s="22"/>
      <c r="D2085" s="22"/>
      <c r="E2085" s="22"/>
      <c r="F2085" s="22"/>
      <c r="G2085" s="22"/>
      <c r="H2085" s="22"/>
      <c r="I2085" s="22"/>
      <c r="J2085" s="22"/>
      <c r="K2085" s="22"/>
      <c r="L2085" s="22"/>
      <c r="M2085" s="22"/>
    </row>
    <row r="2086" spans="1:13" ht="15">
      <c r="A2086" s="969"/>
      <c r="B2086" s="22"/>
      <c r="C2086" s="22"/>
      <c r="D2086" s="22"/>
      <c r="E2086" s="22"/>
      <c r="F2086" s="22"/>
      <c r="G2086" s="22"/>
      <c r="H2086" s="22"/>
      <c r="I2086" s="22"/>
      <c r="J2086" s="22"/>
      <c r="K2086" s="22"/>
      <c r="L2086" s="22"/>
      <c r="M2086" s="22"/>
    </row>
    <row r="2087" spans="1:13" ht="15">
      <c r="A2087" s="969"/>
      <c r="B2087" s="22"/>
      <c r="C2087" s="22"/>
      <c r="D2087" s="22"/>
      <c r="E2087" s="22"/>
      <c r="F2087" s="22"/>
      <c r="G2087" s="22"/>
      <c r="H2087" s="22"/>
      <c r="I2087" s="22"/>
      <c r="J2087" s="22"/>
      <c r="K2087" s="22"/>
      <c r="L2087" s="22"/>
      <c r="M2087" s="22"/>
    </row>
    <row r="2088" spans="1:13" ht="15">
      <c r="A2088" s="969"/>
      <c r="B2088" s="22"/>
      <c r="C2088" s="22"/>
      <c r="D2088" s="22"/>
      <c r="E2088" s="22"/>
      <c r="F2088" s="22"/>
      <c r="G2088" s="22"/>
      <c r="H2088" s="22"/>
      <c r="I2088" s="22"/>
      <c r="J2088" s="22"/>
      <c r="K2088" s="22"/>
      <c r="L2088" s="22"/>
      <c r="M2088" s="22"/>
    </row>
    <row r="2089" spans="1:13" ht="15">
      <c r="A2089" s="969"/>
      <c r="B2089" s="22"/>
      <c r="C2089" s="22"/>
      <c r="D2089" s="22"/>
      <c r="E2089" s="22"/>
      <c r="F2089" s="22"/>
      <c r="G2089" s="22"/>
      <c r="H2089" s="22"/>
      <c r="I2089" s="22"/>
      <c r="J2089" s="22"/>
      <c r="K2089" s="22"/>
      <c r="L2089" s="22"/>
      <c r="M2089" s="22"/>
    </row>
    <row r="2090" spans="1:13" ht="15">
      <c r="A2090" s="969"/>
      <c r="B2090" s="22"/>
      <c r="C2090" s="22"/>
      <c r="D2090" s="22"/>
      <c r="E2090" s="22"/>
      <c r="F2090" s="22"/>
      <c r="G2090" s="22"/>
      <c r="H2090" s="22"/>
      <c r="I2090" s="22"/>
      <c r="J2090" s="22"/>
      <c r="K2090" s="22"/>
      <c r="L2090" s="22"/>
      <c r="M2090" s="22"/>
    </row>
    <row r="2091" spans="1:13" ht="15">
      <c r="A2091" s="969"/>
      <c r="B2091" s="22"/>
      <c r="C2091" s="22"/>
      <c r="D2091" s="22"/>
      <c r="E2091" s="22"/>
      <c r="F2091" s="22"/>
      <c r="G2091" s="22"/>
      <c r="H2091" s="22"/>
      <c r="I2091" s="22"/>
      <c r="J2091" s="22"/>
      <c r="K2091" s="22"/>
      <c r="L2091" s="22"/>
      <c r="M2091" s="22"/>
    </row>
    <row r="2092" spans="1:13" ht="15">
      <c r="A2092" s="969"/>
      <c r="B2092" s="22"/>
      <c r="C2092" s="22"/>
      <c r="D2092" s="22"/>
      <c r="E2092" s="22"/>
      <c r="F2092" s="22"/>
      <c r="G2092" s="22"/>
      <c r="H2092" s="22"/>
      <c r="I2092" s="22"/>
      <c r="J2092" s="22"/>
      <c r="K2092" s="22"/>
      <c r="L2092" s="22"/>
      <c r="M2092" s="22"/>
    </row>
    <row r="2093" spans="1:13" ht="15">
      <c r="A2093" s="969"/>
      <c r="B2093" s="22"/>
      <c r="C2093" s="22"/>
      <c r="D2093" s="22"/>
      <c r="E2093" s="22"/>
      <c r="F2093" s="22"/>
      <c r="G2093" s="22"/>
      <c r="H2093" s="22"/>
      <c r="I2093" s="22"/>
      <c r="J2093" s="22"/>
      <c r="K2093" s="22"/>
      <c r="L2093" s="22"/>
      <c r="M2093" s="22"/>
    </row>
    <row r="2094" spans="1:13" ht="15">
      <c r="A2094" s="969"/>
      <c r="B2094" s="22"/>
      <c r="C2094" s="22"/>
      <c r="D2094" s="22"/>
      <c r="E2094" s="22"/>
      <c r="F2094" s="22"/>
      <c r="G2094" s="22"/>
      <c r="H2094" s="22"/>
      <c r="I2094" s="22"/>
      <c r="J2094" s="22"/>
      <c r="K2094" s="22"/>
      <c r="L2094" s="22"/>
      <c r="M2094" s="22"/>
    </row>
    <row r="2095" spans="1:13" ht="15">
      <c r="A2095" s="969"/>
      <c r="B2095" s="22"/>
      <c r="C2095" s="22"/>
      <c r="D2095" s="22"/>
      <c r="E2095" s="22"/>
      <c r="F2095" s="22"/>
      <c r="G2095" s="22"/>
      <c r="H2095" s="22"/>
      <c r="I2095" s="22"/>
      <c r="J2095" s="22"/>
      <c r="K2095" s="22"/>
      <c r="L2095" s="22"/>
      <c r="M2095" s="22"/>
    </row>
    <row r="2096" spans="1:13" ht="15">
      <c r="A2096" s="969"/>
      <c r="B2096" s="22"/>
      <c r="C2096" s="22"/>
      <c r="D2096" s="22"/>
      <c r="E2096" s="22"/>
      <c r="F2096" s="22"/>
      <c r="G2096" s="22"/>
      <c r="H2096" s="22"/>
      <c r="I2096" s="22"/>
      <c r="J2096" s="22"/>
      <c r="K2096" s="22"/>
      <c r="L2096" s="22"/>
      <c r="M2096" s="22"/>
    </row>
    <row r="2097" spans="1:13" ht="15">
      <c r="A2097" s="969"/>
      <c r="B2097" s="22"/>
      <c r="C2097" s="22"/>
      <c r="D2097" s="22"/>
      <c r="E2097" s="22"/>
      <c r="F2097" s="22"/>
      <c r="G2097" s="22"/>
      <c r="H2097" s="22"/>
      <c r="I2097" s="22"/>
      <c r="J2097" s="22"/>
      <c r="K2097" s="22"/>
      <c r="L2097" s="22"/>
      <c r="M2097" s="22"/>
    </row>
    <row r="2098" spans="1:13" ht="15">
      <c r="A2098" s="969"/>
      <c r="B2098" s="22"/>
      <c r="C2098" s="22"/>
      <c r="D2098" s="22"/>
      <c r="E2098" s="22"/>
      <c r="F2098" s="22"/>
      <c r="G2098" s="22"/>
      <c r="H2098" s="22"/>
      <c r="I2098" s="22"/>
      <c r="J2098" s="22"/>
      <c r="K2098" s="22"/>
      <c r="L2098" s="22"/>
      <c r="M2098" s="22"/>
    </row>
    <row r="2099" spans="1:13" ht="15">
      <c r="A2099" s="969"/>
      <c r="B2099" s="22"/>
      <c r="C2099" s="22"/>
      <c r="D2099" s="22"/>
      <c r="E2099" s="22"/>
      <c r="F2099" s="22"/>
      <c r="G2099" s="22"/>
      <c r="H2099" s="22"/>
      <c r="I2099" s="22"/>
      <c r="J2099" s="22"/>
      <c r="K2099" s="22"/>
      <c r="L2099" s="22"/>
      <c r="M2099" s="22"/>
    </row>
    <row r="2100" spans="1:13" ht="15">
      <c r="A2100" s="969"/>
      <c r="B2100" s="22"/>
      <c r="C2100" s="22"/>
      <c r="D2100" s="22"/>
      <c r="E2100" s="22"/>
      <c r="F2100" s="22"/>
      <c r="G2100" s="22"/>
      <c r="H2100" s="22"/>
      <c r="I2100" s="22"/>
      <c r="J2100" s="22"/>
      <c r="K2100" s="22"/>
      <c r="L2100" s="22"/>
      <c r="M2100" s="22"/>
    </row>
    <row r="2101" spans="1:13" ht="15">
      <c r="A2101" s="969"/>
      <c r="B2101" s="22"/>
      <c r="C2101" s="22"/>
      <c r="D2101" s="22"/>
      <c r="E2101" s="22"/>
      <c r="F2101" s="22"/>
      <c r="G2101" s="22"/>
      <c r="H2101" s="22"/>
      <c r="I2101" s="22"/>
      <c r="J2101" s="22"/>
      <c r="K2101" s="22"/>
      <c r="L2101" s="22"/>
      <c r="M2101" s="22"/>
    </row>
    <row r="2102" spans="1:13" ht="15">
      <c r="A2102" s="969"/>
      <c r="B2102" s="22"/>
      <c r="C2102" s="22"/>
      <c r="D2102" s="22"/>
      <c r="E2102" s="22"/>
      <c r="F2102" s="22"/>
      <c r="G2102" s="22"/>
      <c r="H2102" s="22"/>
      <c r="I2102" s="22"/>
      <c r="J2102" s="22"/>
      <c r="K2102" s="22"/>
      <c r="L2102" s="22"/>
      <c r="M2102" s="22"/>
    </row>
    <row r="2103" spans="1:13" ht="15">
      <c r="A2103" s="969"/>
      <c r="B2103" s="22"/>
      <c r="C2103" s="22"/>
      <c r="D2103" s="22"/>
      <c r="E2103" s="22"/>
      <c r="F2103" s="22"/>
      <c r="G2103" s="22"/>
      <c r="H2103" s="22"/>
      <c r="I2103" s="22"/>
      <c r="J2103" s="22"/>
      <c r="K2103" s="22"/>
      <c r="L2103" s="22"/>
      <c r="M2103" s="22"/>
    </row>
    <row r="2104" spans="1:13" ht="15">
      <c r="A2104" s="969"/>
      <c r="B2104" s="22"/>
      <c r="C2104" s="22"/>
      <c r="D2104" s="22"/>
      <c r="E2104" s="22"/>
      <c r="F2104" s="22"/>
      <c r="G2104" s="22"/>
      <c r="H2104" s="22"/>
      <c r="I2104" s="22"/>
      <c r="J2104" s="22"/>
      <c r="K2104" s="22"/>
      <c r="L2104" s="22"/>
      <c r="M2104" s="22"/>
    </row>
    <row r="2105" spans="1:13" ht="15">
      <c r="A2105" s="969"/>
      <c r="B2105" s="22"/>
      <c r="C2105" s="22"/>
      <c r="D2105" s="22"/>
      <c r="E2105" s="22"/>
      <c r="F2105" s="22"/>
      <c r="G2105" s="22"/>
      <c r="H2105" s="22"/>
      <c r="I2105" s="22"/>
      <c r="J2105" s="22"/>
      <c r="K2105" s="22"/>
      <c r="L2105" s="22"/>
      <c r="M2105" s="22"/>
    </row>
    <row r="2106" spans="1:13" ht="15">
      <c r="A2106" s="969"/>
      <c r="B2106" s="22"/>
      <c r="C2106" s="22"/>
      <c r="D2106" s="22"/>
      <c r="E2106" s="22"/>
      <c r="F2106" s="22"/>
      <c r="G2106" s="22"/>
      <c r="H2106" s="22"/>
      <c r="I2106" s="22"/>
      <c r="J2106" s="22"/>
      <c r="K2106" s="22"/>
      <c r="L2106" s="22"/>
      <c r="M2106" s="22"/>
    </row>
    <row r="2107" spans="1:13" ht="15">
      <c r="A2107" s="969"/>
      <c r="B2107" s="22"/>
      <c r="C2107" s="22"/>
      <c r="D2107" s="22"/>
      <c r="E2107" s="22"/>
      <c r="F2107" s="22"/>
      <c r="G2107" s="22"/>
      <c r="H2107" s="22"/>
      <c r="I2107" s="22"/>
      <c r="J2107" s="22"/>
      <c r="K2107" s="22"/>
      <c r="L2107" s="22"/>
      <c r="M2107" s="22"/>
    </row>
    <row r="2108" spans="1:13" ht="15">
      <c r="A2108" s="969"/>
      <c r="B2108" s="22"/>
      <c r="C2108" s="22"/>
      <c r="D2108" s="22"/>
      <c r="E2108" s="22"/>
      <c r="F2108" s="22"/>
      <c r="G2108" s="22"/>
      <c r="H2108" s="22"/>
      <c r="I2108" s="22"/>
      <c r="J2108" s="22"/>
      <c r="K2108" s="22"/>
      <c r="L2108" s="22"/>
      <c r="M2108" s="22"/>
    </row>
    <row r="2109" spans="1:13" ht="15">
      <c r="A2109" s="969"/>
      <c r="B2109" s="22"/>
      <c r="C2109" s="22"/>
      <c r="D2109" s="22"/>
      <c r="E2109" s="22"/>
      <c r="F2109" s="22"/>
      <c r="G2109" s="22"/>
      <c r="H2109" s="22"/>
      <c r="I2109" s="22"/>
      <c r="J2109" s="22"/>
      <c r="K2109" s="22"/>
      <c r="L2109" s="22"/>
      <c r="M2109" s="22"/>
    </row>
    <row r="2110" spans="1:13" ht="15">
      <c r="A2110" s="969"/>
      <c r="B2110" s="22"/>
      <c r="C2110" s="22"/>
      <c r="D2110" s="22"/>
      <c r="E2110" s="22"/>
      <c r="F2110" s="22"/>
      <c r="G2110" s="22"/>
      <c r="H2110" s="22"/>
      <c r="I2110" s="22"/>
      <c r="J2110" s="22"/>
      <c r="K2110" s="22"/>
      <c r="L2110" s="22"/>
      <c r="M2110" s="22"/>
    </row>
    <row r="2111" spans="1:13" ht="15">
      <c r="A2111" s="969"/>
      <c r="B2111" s="22"/>
      <c r="C2111" s="22"/>
      <c r="D2111" s="22"/>
      <c r="E2111" s="22"/>
      <c r="F2111" s="22"/>
      <c r="G2111" s="22"/>
      <c r="H2111" s="22"/>
      <c r="I2111" s="22"/>
      <c r="J2111" s="22"/>
      <c r="K2111" s="22"/>
      <c r="L2111" s="22"/>
      <c r="M2111" s="22"/>
    </row>
    <row r="2112" spans="1:13" ht="15">
      <c r="A2112" s="969"/>
      <c r="B2112" s="22"/>
      <c r="C2112" s="22"/>
      <c r="D2112" s="22"/>
      <c r="E2112" s="22"/>
      <c r="F2112" s="22"/>
      <c r="G2112" s="22"/>
      <c r="H2112" s="22"/>
      <c r="I2112" s="22"/>
      <c r="J2112" s="22"/>
      <c r="K2112" s="22"/>
      <c r="L2112" s="22"/>
      <c r="M2112" s="22"/>
    </row>
    <row r="2113" spans="1:13" ht="15">
      <c r="A2113" s="969"/>
      <c r="B2113" s="22"/>
      <c r="C2113" s="22"/>
      <c r="D2113" s="22"/>
      <c r="E2113" s="22"/>
      <c r="F2113" s="22"/>
      <c r="G2113" s="22"/>
      <c r="H2113" s="22"/>
      <c r="I2113" s="22"/>
      <c r="J2113" s="22"/>
      <c r="K2113" s="22"/>
      <c r="L2113" s="22"/>
      <c r="M2113" s="22"/>
    </row>
    <row r="2114" spans="1:13" ht="15">
      <c r="A2114" s="969"/>
      <c r="B2114" s="22"/>
      <c r="C2114" s="22"/>
      <c r="D2114" s="22"/>
      <c r="E2114" s="22"/>
      <c r="F2114" s="22"/>
      <c r="G2114" s="22"/>
      <c r="H2114" s="22"/>
      <c r="I2114" s="22"/>
      <c r="J2114" s="22"/>
      <c r="K2114" s="22"/>
      <c r="L2114" s="22"/>
      <c r="M2114" s="22"/>
    </row>
    <row r="2115" spans="1:13" ht="15">
      <c r="A2115" s="969"/>
      <c r="B2115" s="22"/>
      <c r="C2115" s="22"/>
      <c r="D2115" s="22"/>
      <c r="E2115" s="22"/>
      <c r="F2115" s="22"/>
      <c r="G2115" s="22"/>
      <c r="H2115" s="22"/>
      <c r="I2115" s="22"/>
      <c r="J2115" s="22"/>
      <c r="K2115" s="22"/>
      <c r="L2115" s="22"/>
      <c r="M2115" s="22"/>
    </row>
    <row r="2116" spans="1:13" ht="15">
      <c r="A2116" s="969"/>
      <c r="B2116" s="22"/>
      <c r="C2116" s="22"/>
      <c r="D2116" s="22"/>
      <c r="E2116" s="22"/>
      <c r="F2116" s="22"/>
      <c r="G2116" s="22"/>
      <c r="H2116" s="22"/>
      <c r="I2116" s="22"/>
      <c r="J2116" s="22"/>
      <c r="K2116" s="22"/>
      <c r="L2116" s="22"/>
      <c r="M2116" s="22"/>
    </row>
    <row r="2117" spans="1:13" ht="15">
      <c r="A2117" s="969"/>
      <c r="B2117" s="22"/>
      <c r="C2117" s="22"/>
      <c r="D2117" s="22"/>
      <c r="E2117" s="22"/>
      <c r="F2117" s="22"/>
      <c r="G2117" s="22"/>
      <c r="H2117" s="22"/>
      <c r="I2117" s="22"/>
      <c r="J2117" s="22"/>
      <c r="K2117" s="22"/>
      <c r="L2117" s="22"/>
      <c r="M2117" s="22"/>
    </row>
    <row r="2118" spans="1:13" ht="15">
      <c r="A2118" s="969"/>
      <c r="B2118" s="22"/>
      <c r="C2118" s="22"/>
      <c r="D2118" s="22"/>
      <c r="E2118" s="22"/>
      <c r="F2118" s="22"/>
      <c r="G2118" s="22"/>
      <c r="H2118" s="22"/>
      <c r="I2118" s="22"/>
      <c r="J2118" s="22"/>
      <c r="K2118" s="22"/>
      <c r="L2118" s="22"/>
      <c r="M2118" s="22"/>
    </row>
    <row r="2119" spans="1:13" ht="15">
      <c r="A2119" s="969"/>
      <c r="B2119" s="22"/>
      <c r="C2119" s="22"/>
      <c r="D2119" s="22"/>
      <c r="E2119" s="22"/>
      <c r="F2119" s="22"/>
      <c r="G2119" s="22"/>
      <c r="H2119" s="22"/>
      <c r="I2119" s="22"/>
      <c r="J2119" s="22"/>
      <c r="K2119" s="22"/>
      <c r="L2119" s="22"/>
      <c r="M2119" s="22"/>
    </row>
    <row r="2120" spans="1:13" ht="15">
      <c r="A2120" s="969"/>
      <c r="B2120" s="22"/>
      <c r="C2120" s="22"/>
      <c r="D2120" s="22"/>
      <c r="E2120" s="22"/>
      <c r="F2120" s="22"/>
      <c r="G2120" s="22"/>
      <c r="H2120" s="22"/>
      <c r="I2120" s="22"/>
      <c r="J2120" s="22"/>
      <c r="K2120" s="22"/>
      <c r="L2120" s="22"/>
      <c r="M2120" s="22"/>
    </row>
    <row r="2121" spans="1:13" ht="15">
      <c r="A2121" s="969"/>
      <c r="B2121" s="22"/>
      <c r="C2121" s="22"/>
      <c r="D2121" s="22"/>
      <c r="E2121" s="22"/>
      <c r="F2121" s="22"/>
      <c r="G2121" s="22"/>
      <c r="H2121" s="22"/>
      <c r="I2121" s="22"/>
      <c r="J2121" s="22"/>
      <c r="K2121" s="22"/>
      <c r="L2121" s="22"/>
      <c r="M2121" s="22"/>
    </row>
    <row r="2122" spans="1:13" ht="15">
      <c r="A2122" s="969"/>
      <c r="B2122" s="22"/>
      <c r="C2122" s="22"/>
      <c r="D2122" s="22"/>
      <c r="E2122" s="22"/>
      <c r="F2122" s="22"/>
      <c r="G2122" s="22"/>
      <c r="H2122" s="22"/>
      <c r="I2122" s="22"/>
      <c r="J2122" s="22"/>
      <c r="K2122" s="22"/>
      <c r="L2122" s="22"/>
      <c r="M2122" s="22"/>
    </row>
    <row r="2123" spans="1:13" ht="15">
      <c r="A2123" s="969"/>
      <c r="B2123" s="22"/>
      <c r="C2123" s="22"/>
      <c r="D2123" s="22"/>
      <c r="E2123" s="22"/>
      <c r="F2123" s="22"/>
      <c r="G2123" s="22"/>
      <c r="H2123" s="22"/>
      <c r="I2123" s="22"/>
      <c r="J2123" s="22"/>
      <c r="K2123" s="22"/>
      <c r="L2123" s="22"/>
      <c r="M2123" s="22"/>
    </row>
    <row r="2124" spans="1:13" ht="15">
      <c r="A2124" s="969"/>
      <c r="B2124" s="22"/>
      <c r="C2124" s="22"/>
      <c r="D2124" s="22"/>
      <c r="E2124" s="22"/>
      <c r="F2124" s="22"/>
      <c r="G2124" s="22"/>
      <c r="H2124" s="22"/>
      <c r="I2124" s="22"/>
      <c r="J2124" s="22"/>
      <c r="K2124" s="22"/>
      <c r="L2124" s="22"/>
      <c r="M2124" s="22"/>
    </row>
    <row r="2125" spans="1:13" ht="15">
      <c r="A2125" s="969"/>
      <c r="B2125" s="22"/>
      <c r="C2125" s="22"/>
      <c r="D2125" s="22"/>
      <c r="E2125" s="22"/>
      <c r="F2125" s="22"/>
      <c r="G2125" s="22"/>
      <c r="H2125" s="22"/>
      <c r="I2125" s="22"/>
      <c r="J2125" s="22"/>
      <c r="K2125" s="22"/>
      <c r="L2125" s="22"/>
      <c r="M2125" s="22"/>
    </row>
    <row r="2126" spans="1:13" ht="15">
      <c r="A2126" s="969"/>
      <c r="B2126" s="22"/>
      <c r="C2126" s="22"/>
      <c r="D2126" s="22"/>
      <c r="E2126" s="22"/>
      <c r="F2126" s="22"/>
      <c r="G2126" s="22"/>
      <c r="H2126" s="22"/>
      <c r="I2126" s="22"/>
      <c r="J2126" s="22"/>
      <c r="K2126" s="22"/>
      <c r="L2126" s="22"/>
      <c r="M2126" s="22"/>
    </row>
    <row r="2127" spans="1:13" ht="15">
      <c r="A2127" s="969"/>
      <c r="B2127" s="22"/>
      <c r="C2127" s="22"/>
      <c r="D2127" s="22"/>
      <c r="E2127" s="22"/>
      <c r="F2127" s="22"/>
      <c r="G2127" s="22"/>
      <c r="H2127" s="22"/>
      <c r="I2127" s="22"/>
      <c r="J2127" s="22"/>
      <c r="K2127" s="22"/>
      <c r="L2127" s="22"/>
      <c r="M2127" s="22"/>
    </row>
    <row r="2128" spans="1:13" ht="15">
      <c r="A2128" s="969"/>
      <c r="B2128" s="22"/>
      <c r="C2128" s="22"/>
      <c r="D2128" s="22"/>
      <c r="E2128" s="22"/>
      <c r="F2128" s="22"/>
      <c r="G2128" s="22"/>
      <c r="H2128" s="22"/>
      <c r="I2128" s="22"/>
      <c r="J2128" s="22"/>
      <c r="K2128" s="22"/>
      <c r="L2128" s="22"/>
      <c r="M2128" s="22"/>
    </row>
    <row r="2129" spans="1:13" ht="15">
      <c r="A2129" s="969"/>
      <c r="B2129" s="22"/>
      <c r="C2129" s="22"/>
      <c r="D2129" s="22"/>
      <c r="E2129" s="22"/>
      <c r="F2129" s="22"/>
      <c r="G2129" s="22"/>
      <c r="H2129" s="22"/>
      <c r="I2129" s="22"/>
      <c r="J2129" s="22"/>
      <c r="K2129" s="22"/>
      <c r="L2129" s="22"/>
      <c r="M2129" s="22"/>
    </row>
    <row r="2130" spans="1:13" ht="15">
      <c r="A2130" s="969"/>
      <c r="B2130" s="22"/>
      <c r="C2130" s="22"/>
      <c r="D2130" s="22"/>
      <c r="E2130" s="22"/>
      <c r="F2130" s="22"/>
      <c r="G2130" s="22"/>
      <c r="H2130" s="22"/>
      <c r="I2130" s="22"/>
      <c r="J2130" s="22"/>
      <c r="K2130" s="22"/>
      <c r="L2130" s="22"/>
      <c r="M2130" s="22"/>
    </row>
    <row r="2131" spans="1:13" ht="15">
      <c r="A2131" s="969"/>
      <c r="B2131" s="22"/>
      <c r="C2131" s="22"/>
      <c r="D2131" s="22"/>
      <c r="E2131" s="22"/>
      <c r="F2131" s="22"/>
      <c r="G2131" s="22"/>
      <c r="H2131" s="22"/>
      <c r="I2131" s="22"/>
      <c r="J2131" s="22"/>
      <c r="K2131" s="22"/>
      <c r="L2131" s="22"/>
      <c r="M2131" s="22"/>
    </row>
    <row r="2132" spans="1:13" ht="15">
      <c r="A2132" s="969"/>
      <c r="B2132" s="22"/>
      <c r="C2132" s="22"/>
      <c r="D2132" s="22"/>
      <c r="E2132" s="22"/>
      <c r="F2132" s="22"/>
      <c r="G2132" s="22"/>
      <c r="H2132" s="22"/>
      <c r="I2132" s="22"/>
      <c r="J2132" s="22"/>
      <c r="K2132" s="22"/>
      <c r="L2132" s="22"/>
      <c r="M2132" s="22"/>
    </row>
    <row r="2133" spans="1:13" ht="15">
      <c r="A2133" s="969"/>
      <c r="B2133" s="22"/>
      <c r="C2133" s="22"/>
      <c r="D2133" s="22"/>
      <c r="E2133" s="22"/>
      <c r="F2133" s="22"/>
      <c r="G2133" s="22"/>
      <c r="H2133" s="22"/>
      <c r="I2133" s="22"/>
      <c r="J2133" s="22"/>
      <c r="K2133" s="22"/>
      <c r="L2133" s="22"/>
      <c r="M2133" s="22"/>
    </row>
    <row r="2134" spans="1:13" ht="15">
      <c r="A2134" s="969"/>
      <c r="B2134" s="22"/>
      <c r="C2134" s="22"/>
      <c r="D2134" s="22"/>
      <c r="E2134" s="22"/>
      <c r="F2134" s="22"/>
      <c r="G2134" s="22"/>
      <c r="H2134" s="22"/>
      <c r="I2134" s="22"/>
      <c r="J2134" s="22"/>
      <c r="K2134" s="22"/>
      <c r="L2134" s="22"/>
      <c r="M2134" s="22"/>
    </row>
    <row r="2135" spans="1:13" ht="15">
      <c r="A2135" s="969"/>
      <c r="B2135" s="22"/>
      <c r="C2135" s="22"/>
      <c r="D2135" s="22"/>
      <c r="E2135" s="22"/>
      <c r="F2135" s="22"/>
      <c r="G2135" s="22"/>
      <c r="H2135" s="22"/>
      <c r="I2135" s="22"/>
      <c r="J2135" s="22"/>
      <c r="K2135" s="22"/>
      <c r="L2135" s="22"/>
      <c r="M2135" s="22"/>
    </row>
    <row r="2136" spans="1:13" ht="15">
      <c r="A2136" s="969"/>
      <c r="B2136" s="22"/>
      <c r="C2136" s="22"/>
      <c r="D2136" s="22"/>
      <c r="E2136" s="22"/>
      <c r="F2136" s="22"/>
      <c r="G2136" s="22"/>
      <c r="H2136" s="22"/>
      <c r="I2136" s="22"/>
      <c r="J2136" s="22"/>
      <c r="K2136" s="22"/>
      <c r="L2136" s="22"/>
      <c r="M2136" s="22"/>
    </row>
    <row r="2137" spans="1:13" ht="15">
      <c r="A2137" s="969"/>
      <c r="B2137" s="22"/>
      <c r="C2137" s="22"/>
      <c r="D2137" s="22"/>
      <c r="E2137" s="22"/>
      <c r="F2137" s="22"/>
      <c r="G2137" s="22"/>
      <c r="H2137" s="22"/>
      <c r="I2137" s="22"/>
      <c r="J2137" s="22"/>
      <c r="K2137" s="22"/>
      <c r="L2137" s="22"/>
      <c r="M2137" s="22"/>
    </row>
    <row r="2138" spans="1:13" ht="15">
      <c r="A2138" s="969"/>
      <c r="B2138" s="22"/>
      <c r="C2138" s="22"/>
      <c r="D2138" s="22"/>
      <c r="E2138" s="22"/>
      <c r="F2138" s="22"/>
      <c r="G2138" s="22"/>
      <c r="H2138" s="22"/>
      <c r="I2138" s="22"/>
      <c r="J2138" s="22"/>
      <c r="K2138" s="22"/>
      <c r="L2138" s="22"/>
      <c r="M2138" s="22"/>
    </row>
    <row r="2139" spans="1:13" ht="15">
      <c r="A2139" s="969"/>
      <c r="B2139" s="22"/>
      <c r="C2139" s="22"/>
      <c r="D2139" s="22"/>
      <c r="E2139" s="22"/>
      <c r="F2139" s="22"/>
      <c r="G2139" s="22"/>
      <c r="H2139" s="22"/>
      <c r="I2139" s="22"/>
      <c r="J2139" s="22"/>
      <c r="K2139" s="22"/>
      <c r="L2139" s="22"/>
      <c r="M2139" s="22"/>
    </row>
    <row r="2140" spans="1:13" ht="15">
      <c r="A2140" s="969"/>
      <c r="B2140" s="22"/>
      <c r="C2140" s="22"/>
      <c r="D2140" s="22"/>
      <c r="E2140" s="22"/>
      <c r="F2140" s="22"/>
      <c r="G2140" s="22"/>
      <c r="H2140" s="22"/>
      <c r="I2140" s="22"/>
      <c r="J2140" s="22"/>
      <c r="K2140" s="22"/>
      <c r="L2140" s="22"/>
      <c r="M2140" s="22"/>
    </row>
    <row r="2141" spans="1:13" ht="15">
      <c r="A2141" s="969"/>
      <c r="B2141" s="22"/>
      <c r="C2141" s="22"/>
      <c r="D2141" s="22"/>
      <c r="E2141" s="22"/>
      <c r="F2141" s="22"/>
      <c r="G2141" s="22"/>
      <c r="H2141" s="22"/>
      <c r="I2141" s="22"/>
      <c r="J2141" s="22"/>
      <c r="K2141" s="22"/>
      <c r="L2141" s="22"/>
      <c r="M2141" s="22"/>
    </row>
    <row r="2142" spans="1:13" ht="15">
      <c r="A2142" s="969"/>
      <c r="B2142" s="22"/>
      <c r="C2142" s="22"/>
      <c r="D2142" s="22"/>
      <c r="E2142" s="22"/>
      <c r="F2142" s="22"/>
      <c r="G2142" s="22"/>
      <c r="H2142" s="22"/>
      <c r="I2142" s="22"/>
      <c r="J2142" s="22"/>
      <c r="K2142" s="22"/>
      <c r="L2142" s="22"/>
      <c r="M2142" s="22"/>
    </row>
    <row r="2143" spans="1:13" ht="15">
      <c r="A2143" s="969"/>
      <c r="B2143" s="22"/>
      <c r="C2143" s="22"/>
      <c r="D2143" s="22"/>
      <c r="E2143" s="22"/>
      <c r="F2143" s="22"/>
      <c r="G2143" s="22"/>
      <c r="H2143" s="22"/>
      <c r="I2143" s="22"/>
      <c r="J2143" s="22"/>
      <c r="K2143" s="22"/>
      <c r="L2143" s="22"/>
      <c r="M2143" s="22"/>
    </row>
    <row r="2144" spans="1:13" ht="15">
      <c r="A2144" s="969"/>
      <c r="B2144" s="22"/>
      <c r="C2144" s="22"/>
      <c r="D2144" s="22"/>
      <c r="E2144" s="22"/>
      <c r="F2144" s="22"/>
      <c r="G2144" s="22"/>
      <c r="H2144" s="22"/>
      <c r="I2144" s="22"/>
      <c r="J2144" s="22"/>
      <c r="K2144" s="22"/>
      <c r="L2144" s="22"/>
      <c r="M2144" s="22"/>
    </row>
    <row r="2145" spans="1:13" ht="15">
      <c r="A2145" s="969"/>
      <c r="B2145" s="22"/>
      <c r="C2145" s="22"/>
      <c r="D2145" s="22"/>
      <c r="E2145" s="22"/>
      <c r="F2145" s="22"/>
      <c r="G2145" s="22"/>
      <c r="H2145" s="22"/>
      <c r="I2145" s="22"/>
      <c r="J2145" s="22"/>
      <c r="K2145" s="22"/>
      <c r="L2145" s="22"/>
      <c r="M2145" s="22"/>
    </row>
    <row r="2146" spans="1:13" ht="15">
      <c r="A2146" s="969"/>
      <c r="B2146" s="22"/>
      <c r="C2146" s="22"/>
      <c r="D2146" s="22"/>
      <c r="E2146" s="22"/>
      <c r="F2146" s="22"/>
      <c r="G2146" s="22"/>
      <c r="H2146" s="22"/>
      <c r="I2146" s="22"/>
      <c r="J2146" s="22"/>
      <c r="K2146" s="22"/>
      <c r="L2146" s="22"/>
      <c r="M2146" s="22"/>
    </row>
    <row r="2147" spans="1:13" ht="15">
      <c r="A2147" s="969"/>
      <c r="B2147" s="22"/>
      <c r="C2147" s="22"/>
      <c r="D2147" s="22"/>
      <c r="E2147" s="22"/>
      <c r="F2147" s="22"/>
      <c r="G2147" s="22"/>
      <c r="H2147" s="22"/>
      <c r="I2147" s="22"/>
      <c r="J2147" s="22"/>
      <c r="K2147" s="22"/>
      <c r="L2147" s="22"/>
      <c r="M2147" s="22"/>
    </row>
    <row r="2148" spans="1:13" ht="15">
      <c r="A2148" s="969"/>
      <c r="B2148" s="22"/>
      <c r="C2148" s="22"/>
      <c r="D2148" s="22"/>
      <c r="E2148" s="22"/>
      <c r="F2148" s="22"/>
      <c r="G2148" s="22"/>
      <c r="H2148" s="22"/>
      <c r="I2148" s="22"/>
      <c r="J2148" s="22"/>
      <c r="K2148" s="22"/>
      <c r="L2148" s="22"/>
      <c r="M2148" s="22"/>
    </row>
    <row r="2149" spans="1:13" ht="15">
      <c r="A2149" s="969"/>
      <c r="B2149" s="22"/>
      <c r="C2149" s="22"/>
      <c r="D2149" s="22"/>
      <c r="E2149" s="22"/>
      <c r="F2149" s="22"/>
      <c r="G2149" s="22"/>
      <c r="H2149" s="22"/>
      <c r="I2149" s="22"/>
      <c r="J2149" s="22"/>
      <c r="K2149" s="22"/>
      <c r="L2149" s="22"/>
      <c r="M2149" s="22"/>
    </row>
    <row r="2150" spans="1:13" ht="15">
      <c r="A2150" s="969"/>
      <c r="B2150" s="22"/>
      <c r="C2150" s="22"/>
      <c r="D2150" s="22"/>
      <c r="E2150" s="22"/>
      <c r="F2150" s="22"/>
      <c r="G2150" s="22"/>
      <c r="H2150" s="22"/>
      <c r="I2150" s="22"/>
      <c r="J2150" s="22"/>
      <c r="K2150" s="22"/>
      <c r="L2150" s="22"/>
      <c r="M2150" s="22"/>
    </row>
    <row r="2151" spans="1:13" ht="15">
      <c r="A2151" s="969"/>
      <c r="B2151" s="22"/>
      <c r="C2151" s="22"/>
      <c r="D2151" s="22"/>
      <c r="E2151" s="22"/>
      <c r="F2151" s="22"/>
      <c r="G2151" s="22"/>
      <c r="H2151" s="22"/>
      <c r="I2151" s="22"/>
      <c r="J2151" s="22"/>
      <c r="K2151" s="22"/>
      <c r="L2151" s="22"/>
      <c r="M2151" s="22"/>
    </row>
    <row r="2152" spans="1:13" ht="15">
      <c r="A2152" s="969"/>
      <c r="B2152" s="22"/>
      <c r="C2152" s="22"/>
      <c r="D2152" s="22"/>
      <c r="E2152" s="22"/>
      <c r="F2152" s="22"/>
      <c r="G2152" s="22"/>
      <c r="H2152" s="22"/>
      <c r="I2152" s="22"/>
      <c r="J2152" s="22"/>
      <c r="K2152" s="22"/>
      <c r="L2152" s="22"/>
      <c r="M2152" s="22"/>
    </row>
    <row r="2153" spans="1:13" ht="15">
      <c r="A2153" s="969"/>
      <c r="B2153" s="22"/>
      <c r="C2153" s="22"/>
      <c r="D2153" s="22"/>
      <c r="E2153" s="22"/>
      <c r="F2153" s="22"/>
      <c r="G2153" s="22"/>
      <c r="H2153" s="22"/>
      <c r="I2153" s="22"/>
      <c r="J2153" s="22"/>
      <c r="K2153" s="22"/>
      <c r="L2153" s="22"/>
      <c r="M2153" s="22"/>
    </row>
    <row r="2154" spans="1:13" ht="15">
      <c r="A2154" s="969"/>
      <c r="B2154" s="22"/>
      <c r="C2154" s="22"/>
      <c r="D2154" s="22"/>
      <c r="E2154" s="22"/>
      <c r="F2154" s="22"/>
      <c r="G2154" s="22"/>
      <c r="H2154" s="22"/>
      <c r="I2154" s="22"/>
      <c r="J2154" s="22"/>
      <c r="K2154" s="22"/>
      <c r="L2154" s="22"/>
      <c r="M2154" s="22"/>
    </row>
    <row r="2155" spans="1:13" ht="15">
      <c r="A2155" s="969"/>
      <c r="B2155" s="22"/>
      <c r="C2155" s="22"/>
      <c r="D2155" s="22"/>
      <c r="E2155" s="22"/>
      <c r="F2155" s="22"/>
      <c r="G2155" s="22"/>
      <c r="H2155" s="22"/>
      <c r="I2155" s="22"/>
      <c r="J2155" s="22"/>
      <c r="K2155" s="22"/>
      <c r="L2155" s="22"/>
      <c r="M2155" s="22"/>
    </row>
    <row r="2156" spans="1:13" ht="15">
      <c r="A2156" s="969"/>
      <c r="B2156" s="22"/>
      <c r="C2156" s="22"/>
      <c r="D2156" s="22"/>
      <c r="E2156" s="22"/>
      <c r="F2156" s="22"/>
      <c r="G2156" s="22"/>
      <c r="H2156" s="22"/>
      <c r="I2156" s="22"/>
      <c r="J2156" s="22"/>
      <c r="K2156" s="22"/>
      <c r="L2156" s="22"/>
      <c r="M2156" s="22"/>
    </row>
    <row r="2157" spans="1:13" ht="15">
      <c r="A2157" s="969"/>
      <c r="B2157" s="22"/>
      <c r="C2157" s="22"/>
      <c r="D2157" s="22"/>
      <c r="E2157" s="22"/>
      <c r="F2157" s="22"/>
      <c r="G2157" s="22"/>
      <c r="H2157" s="22"/>
      <c r="I2157" s="22"/>
      <c r="J2157" s="22"/>
      <c r="K2157" s="22"/>
      <c r="L2157" s="22"/>
      <c r="M2157" s="22"/>
    </row>
    <row r="2158" spans="1:13" ht="15">
      <c r="A2158" s="969"/>
      <c r="B2158" s="22"/>
      <c r="C2158" s="22"/>
      <c r="D2158" s="22"/>
      <c r="E2158" s="22"/>
      <c r="F2158" s="22"/>
      <c r="G2158" s="22"/>
      <c r="H2158" s="22"/>
      <c r="I2158" s="22"/>
      <c r="J2158" s="22"/>
      <c r="K2158" s="22"/>
      <c r="L2158" s="22"/>
      <c r="M2158" s="22"/>
    </row>
    <row r="2159" spans="1:13" ht="15">
      <c r="A2159" s="969"/>
      <c r="B2159" s="22"/>
      <c r="C2159" s="22"/>
      <c r="D2159" s="22"/>
      <c r="E2159" s="22"/>
      <c r="F2159" s="22"/>
      <c r="G2159" s="22"/>
      <c r="H2159" s="22"/>
      <c r="I2159" s="22"/>
      <c r="J2159" s="22"/>
      <c r="K2159" s="22"/>
      <c r="L2159" s="22"/>
      <c r="M2159" s="22"/>
    </row>
    <row r="2160" spans="1:13" ht="15">
      <c r="A2160" s="969"/>
      <c r="B2160" s="22"/>
      <c r="C2160" s="22"/>
      <c r="D2160" s="22"/>
      <c r="E2160" s="22"/>
      <c r="F2160" s="22"/>
      <c r="G2160" s="22"/>
      <c r="H2160" s="22"/>
      <c r="I2160" s="22"/>
      <c r="J2160" s="22"/>
      <c r="K2160" s="22"/>
      <c r="L2160" s="22"/>
      <c r="M2160" s="22"/>
    </row>
    <row r="2161" spans="1:13" ht="15">
      <c r="A2161" s="969"/>
      <c r="B2161" s="22"/>
      <c r="C2161" s="22"/>
      <c r="D2161" s="22"/>
      <c r="E2161" s="22"/>
      <c r="F2161" s="22"/>
      <c r="G2161" s="22"/>
      <c r="H2161" s="22"/>
      <c r="I2161" s="22"/>
      <c r="J2161" s="22"/>
      <c r="K2161" s="22"/>
      <c r="L2161" s="22"/>
      <c r="M2161" s="22"/>
    </row>
    <row r="2162" spans="1:13" ht="15">
      <c r="A2162" s="969"/>
      <c r="B2162" s="22"/>
      <c r="C2162" s="22"/>
      <c r="D2162" s="22"/>
      <c r="E2162" s="22"/>
      <c r="F2162" s="22"/>
      <c r="G2162" s="22"/>
      <c r="H2162" s="22"/>
      <c r="I2162" s="22"/>
      <c r="J2162" s="22"/>
      <c r="K2162" s="22"/>
      <c r="L2162" s="22"/>
      <c r="M2162" s="22"/>
    </row>
    <row r="2163" spans="1:13" ht="15">
      <c r="A2163" s="969"/>
      <c r="B2163" s="22"/>
      <c r="C2163" s="22"/>
      <c r="D2163" s="22"/>
      <c r="E2163" s="22"/>
      <c r="F2163" s="22"/>
      <c r="G2163" s="22"/>
      <c r="H2163" s="22"/>
      <c r="I2163" s="22"/>
      <c r="J2163" s="22"/>
      <c r="K2163" s="22"/>
      <c r="L2163" s="22"/>
      <c r="M2163" s="22"/>
    </row>
    <row r="2164" spans="1:13" ht="15">
      <c r="A2164" s="969"/>
      <c r="B2164" s="22"/>
      <c r="C2164" s="22"/>
      <c r="D2164" s="22"/>
      <c r="E2164" s="22"/>
      <c r="F2164" s="22"/>
      <c r="G2164" s="22"/>
      <c r="H2164" s="22"/>
      <c r="I2164" s="22"/>
      <c r="J2164" s="22"/>
      <c r="K2164" s="22"/>
      <c r="L2164" s="22"/>
      <c r="M2164" s="22"/>
    </row>
    <row r="2165" spans="1:13" ht="15">
      <c r="A2165" s="969"/>
      <c r="B2165" s="22"/>
      <c r="C2165" s="22"/>
      <c r="D2165" s="22"/>
      <c r="E2165" s="22"/>
      <c r="F2165" s="22"/>
      <c r="G2165" s="22"/>
      <c r="H2165" s="22"/>
      <c r="I2165" s="22"/>
      <c r="J2165" s="22"/>
      <c r="K2165" s="22"/>
      <c r="L2165" s="22"/>
      <c r="M2165" s="22"/>
    </row>
    <row r="2166" spans="1:13" ht="15">
      <c r="A2166" s="969"/>
      <c r="B2166" s="22"/>
      <c r="C2166" s="22"/>
      <c r="D2166" s="22"/>
      <c r="E2166" s="22"/>
      <c r="F2166" s="22"/>
      <c r="G2166" s="22"/>
      <c r="H2166" s="22"/>
      <c r="I2166" s="22"/>
      <c r="J2166" s="22"/>
      <c r="K2166" s="22"/>
      <c r="L2166" s="22"/>
      <c r="M2166" s="22"/>
    </row>
    <row r="2167" spans="1:13" ht="15">
      <c r="A2167" s="969"/>
      <c r="B2167" s="22"/>
      <c r="C2167" s="22"/>
      <c r="D2167" s="22"/>
      <c r="E2167" s="22"/>
      <c r="F2167" s="22"/>
      <c r="G2167" s="22"/>
      <c r="H2167" s="22"/>
      <c r="I2167" s="22"/>
      <c r="J2167" s="22"/>
      <c r="K2167" s="22"/>
      <c r="L2167" s="22"/>
      <c r="M2167" s="22"/>
    </row>
    <row r="2168" spans="1:13" ht="15">
      <c r="A2168" s="969"/>
      <c r="B2168" s="22"/>
      <c r="C2168" s="22"/>
      <c r="D2168" s="22"/>
      <c r="E2168" s="22"/>
      <c r="F2168" s="22"/>
      <c r="G2168" s="22"/>
      <c r="H2168" s="22"/>
      <c r="I2168" s="22"/>
      <c r="J2168" s="22"/>
      <c r="K2168" s="22"/>
      <c r="L2168" s="22"/>
      <c r="M2168" s="22"/>
    </row>
    <row r="2169" spans="1:13" ht="15">
      <c r="A2169" s="969"/>
      <c r="B2169" s="22"/>
      <c r="C2169" s="22"/>
      <c r="D2169" s="22"/>
      <c r="E2169" s="22"/>
      <c r="F2169" s="22"/>
      <c r="G2169" s="22"/>
      <c r="H2169" s="22"/>
      <c r="I2169" s="22"/>
      <c r="J2169" s="22"/>
      <c r="K2169" s="22"/>
      <c r="L2169" s="22"/>
      <c r="M2169" s="22"/>
    </row>
    <row r="2170" spans="1:13" ht="15">
      <c r="A2170" s="969"/>
      <c r="B2170" s="22"/>
      <c r="C2170" s="22"/>
      <c r="D2170" s="22"/>
      <c r="E2170" s="22"/>
      <c r="F2170" s="22"/>
      <c r="G2170" s="22"/>
      <c r="H2170" s="22"/>
      <c r="I2170" s="22"/>
      <c r="J2170" s="22"/>
      <c r="K2170" s="22"/>
      <c r="L2170" s="22"/>
      <c r="M2170" s="22"/>
    </row>
    <row r="2171" spans="1:13" ht="15">
      <c r="A2171" s="969"/>
      <c r="B2171" s="22"/>
      <c r="C2171" s="22"/>
      <c r="D2171" s="22"/>
      <c r="E2171" s="22"/>
      <c r="F2171" s="22"/>
      <c r="G2171" s="22"/>
      <c r="H2171" s="22"/>
      <c r="I2171" s="22"/>
      <c r="J2171" s="22"/>
      <c r="K2171" s="22"/>
      <c r="L2171" s="22"/>
      <c r="M2171" s="22"/>
    </row>
    <row r="2172" spans="1:13" ht="15">
      <c r="A2172" s="969"/>
      <c r="B2172" s="22"/>
      <c r="C2172" s="22"/>
      <c r="D2172" s="22"/>
      <c r="E2172" s="22"/>
      <c r="F2172" s="22"/>
      <c r="G2172" s="22"/>
      <c r="H2172" s="22"/>
      <c r="I2172" s="22"/>
      <c r="J2172" s="22"/>
      <c r="K2172" s="22"/>
      <c r="L2172" s="22"/>
      <c r="M2172" s="22"/>
    </row>
    <row r="2173" spans="1:13" ht="15">
      <c r="A2173" s="969"/>
      <c r="B2173" s="22"/>
      <c r="C2173" s="22"/>
      <c r="D2173" s="22"/>
      <c r="E2173" s="22"/>
      <c r="F2173" s="22"/>
      <c r="G2173" s="22"/>
      <c r="H2173" s="22"/>
      <c r="I2173" s="22"/>
      <c r="J2173" s="22"/>
      <c r="K2173" s="22"/>
      <c r="L2173" s="22"/>
      <c r="M2173" s="22"/>
    </row>
    <row r="2174" spans="1:13" ht="15">
      <c r="A2174" s="969"/>
      <c r="B2174" s="22"/>
      <c r="C2174" s="22"/>
      <c r="D2174" s="22"/>
      <c r="E2174" s="22"/>
      <c r="F2174" s="22"/>
      <c r="G2174" s="22"/>
      <c r="H2174" s="22"/>
      <c r="I2174" s="22"/>
      <c r="J2174" s="22"/>
      <c r="K2174" s="22"/>
      <c r="L2174" s="22"/>
      <c r="M2174" s="22"/>
    </row>
    <row r="2175" spans="1:13" ht="15">
      <c r="A2175" s="969"/>
      <c r="B2175" s="22"/>
      <c r="C2175" s="22"/>
      <c r="D2175" s="22"/>
      <c r="E2175" s="22"/>
      <c r="F2175" s="22"/>
      <c r="G2175" s="22"/>
      <c r="H2175" s="22"/>
      <c r="I2175" s="22"/>
      <c r="J2175" s="22"/>
      <c r="K2175" s="22"/>
      <c r="L2175" s="22"/>
      <c r="M2175" s="22"/>
    </row>
    <row r="2176" spans="1:13" ht="15">
      <c r="A2176" s="969"/>
      <c r="B2176" s="22"/>
      <c r="C2176" s="22"/>
      <c r="D2176" s="22"/>
      <c r="E2176" s="22"/>
      <c r="F2176" s="22"/>
      <c r="G2176" s="22"/>
      <c r="H2176" s="22"/>
      <c r="I2176" s="22"/>
      <c r="J2176" s="22"/>
      <c r="K2176" s="22"/>
      <c r="L2176" s="22"/>
      <c r="M2176" s="22"/>
    </row>
    <row r="2177" spans="1:13" ht="15">
      <c r="A2177" s="969"/>
      <c r="B2177" s="22"/>
      <c r="C2177" s="22"/>
      <c r="D2177" s="22"/>
      <c r="E2177" s="22"/>
      <c r="F2177" s="22"/>
      <c r="G2177" s="22"/>
      <c r="H2177" s="22"/>
      <c r="I2177" s="22"/>
      <c r="J2177" s="22"/>
      <c r="K2177" s="22"/>
      <c r="L2177" s="22"/>
      <c r="M2177" s="22"/>
    </row>
    <row r="2178" spans="1:13" ht="15">
      <c r="A2178" s="969"/>
      <c r="B2178" s="22"/>
      <c r="C2178" s="22"/>
      <c r="D2178" s="22"/>
      <c r="E2178" s="22"/>
      <c r="F2178" s="22"/>
      <c r="G2178" s="22"/>
      <c r="H2178" s="22"/>
      <c r="I2178" s="22"/>
      <c r="J2178" s="22"/>
      <c r="K2178" s="22"/>
      <c r="L2178" s="22"/>
      <c r="M2178" s="22"/>
    </row>
    <row r="2179" spans="1:13" ht="15">
      <c r="A2179" s="969"/>
      <c r="B2179" s="22"/>
      <c r="C2179" s="22"/>
      <c r="D2179" s="22"/>
      <c r="E2179" s="22"/>
      <c r="F2179" s="22"/>
      <c r="G2179" s="22"/>
      <c r="H2179" s="22"/>
      <c r="I2179" s="22"/>
      <c r="J2179" s="22"/>
      <c r="K2179" s="22"/>
      <c r="L2179" s="22"/>
      <c r="M2179" s="22"/>
    </row>
    <row r="2180" spans="1:13" ht="15">
      <c r="A2180" s="969"/>
      <c r="B2180" s="22"/>
      <c r="C2180" s="22"/>
      <c r="D2180" s="22"/>
      <c r="E2180" s="22"/>
      <c r="F2180" s="22"/>
      <c r="G2180" s="22"/>
      <c r="H2180" s="22"/>
      <c r="I2180" s="22"/>
      <c r="J2180" s="22"/>
      <c r="K2180" s="22"/>
      <c r="L2180" s="22"/>
      <c r="M2180" s="22"/>
    </row>
    <row r="2181" spans="1:13" ht="15">
      <c r="A2181" s="969"/>
      <c r="B2181" s="22"/>
      <c r="C2181" s="22"/>
      <c r="D2181" s="22"/>
      <c r="E2181" s="22"/>
      <c r="F2181" s="22"/>
      <c r="G2181" s="22"/>
      <c r="H2181" s="22"/>
      <c r="I2181" s="22"/>
      <c r="J2181" s="22"/>
      <c r="K2181" s="22"/>
      <c r="L2181" s="22"/>
      <c r="M2181" s="22"/>
    </row>
    <row r="2182" spans="1:13" ht="15">
      <c r="A2182" s="969"/>
      <c r="B2182" s="22"/>
      <c r="C2182" s="22"/>
      <c r="D2182" s="22"/>
      <c r="E2182" s="22"/>
      <c r="F2182" s="22"/>
      <c r="G2182" s="22"/>
      <c r="H2182" s="22"/>
      <c r="I2182" s="22"/>
      <c r="J2182" s="22"/>
      <c r="K2182" s="22"/>
      <c r="L2182" s="22"/>
      <c r="M2182" s="22"/>
    </row>
    <row r="2183" spans="1:13" ht="15">
      <c r="A2183" s="969"/>
      <c r="B2183" s="22"/>
      <c r="C2183" s="22"/>
      <c r="D2183" s="22"/>
      <c r="E2183" s="22"/>
      <c r="F2183" s="22"/>
      <c r="G2183" s="22"/>
      <c r="H2183" s="22"/>
      <c r="I2183" s="22"/>
      <c r="J2183" s="22"/>
      <c r="K2183" s="22"/>
      <c r="L2183" s="22"/>
      <c r="M2183" s="22"/>
    </row>
    <row r="2184" spans="1:13" ht="15">
      <c r="A2184" s="969"/>
      <c r="B2184" s="22"/>
      <c r="C2184" s="22"/>
      <c r="D2184" s="22"/>
      <c r="E2184" s="22"/>
      <c r="F2184" s="22"/>
      <c r="G2184" s="22"/>
      <c r="H2184" s="22"/>
      <c r="I2184" s="22"/>
      <c r="J2184" s="22"/>
      <c r="K2184" s="22"/>
      <c r="L2184" s="22"/>
      <c r="M2184" s="22"/>
    </row>
    <row r="2185" spans="1:13" ht="15">
      <c r="A2185" s="969"/>
      <c r="B2185" s="22"/>
      <c r="C2185" s="22"/>
      <c r="D2185" s="22"/>
      <c r="E2185" s="22"/>
      <c r="F2185" s="22"/>
      <c r="G2185" s="22"/>
      <c r="H2185" s="22"/>
      <c r="I2185" s="22"/>
      <c r="J2185" s="22"/>
      <c r="K2185" s="22"/>
      <c r="L2185" s="22"/>
      <c r="M2185" s="22"/>
    </row>
    <row r="2186" spans="1:13" ht="15">
      <c r="A2186" s="969"/>
      <c r="B2186" s="22"/>
      <c r="C2186" s="22"/>
      <c r="D2186" s="22"/>
      <c r="E2186" s="22"/>
      <c r="F2186" s="22"/>
      <c r="G2186" s="22"/>
      <c r="H2186" s="22"/>
      <c r="I2186" s="22"/>
      <c r="J2186" s="22"/>
      <c r="K2186" s="22"/>
      <c r="L2186" s="22"/>
      <c r="M2186" s="22"/>
    </row>
    <row r="2187" spans="1:13" ht="15">
      <c r="A2187" s="969"/>
      <c r="B2187" s="22"/>
      <c r="C2187" s="22"/>
      <c r="D2187" s="22"/>
      <c r="E2187" s="22"/>
      <c r="F2187" s="22"/>
      <c r="G2187" s="22"/>
      <c r="H2187" s="22"/>
      <c r="I2187" s="22"/>
      <c r="J2187" s="22"/>
      <c r="K2187" s="22"/>
      <c r="L2187" s="22"/>
      <c r="M2187" s="22"/>
    </row>
    <row r="2188" spans="1:13" ht="15">
      <c r="A2188" s="969"/>
      <c r="B2188" s="22"/>
      <c r="C2188" s="22"/>
      <c r="D2188" s="22"/>
      <c r="E2188" s="22"/>
      <c r="F2188" s="22"/>
      <c r="G2188" s="22"/>
      <c r="H2188" s="22"/>
      <c r="I2188" s="22"/>
      <c r="J2188" s="22"/>
      <c r="K2188" s="22"/>
      <c r="L2188" s="22"/>
      <c r="M2188" s="22"/>
    </row>
    <row r="2189" spans="1:13" ht="15">
      <c r="A2189" s="969"/>
      <c r="B2189" s="22"/>
      <c r="C2189" s="22"/>
      <c r="D2189" s="22"/>
      <c r="E2189" s="22"/>
      <c r="F2189" s="22"/>
      <c r="G2189" s="22"/>
      <c r="H2189" s="22"/>
      <c r="I2189" s="22"/>
      <c r="J2189" s="22"/>
      <c r="K2189" s="22"/>
      <c r="L2189" s="22"/>
      <c r="M2189" s="22"/>
    </row>
    <row r="2190" spans="1:13" ht="15">
      <c r="A2190" s="969"/>
      <c r="B2190" s="22"/>
      <c r="C2190" s="22"/>
      <c r="D2190" s="22"/>
      <c r="E2190" s="22"/>
      <c r="F2190" s="22"/>
      <c r="G2190" s="22"/>
      <c r="H2190" s="22"/>
      <c r="I2190" s="22"/>
      <c r="J2190" s="22"/>
      <c r="K2190" s="22"/>
      <c r="L2190" s="22"/>
      <c r="M2190" s="22"/>
    </row>
    <row r="2191" spans="1:13" ht="15">
      <c r="A2191" s="969"/>
      <c r="B2191" s="22"/>
      <c r="C2191" s="22"/>
      <c r="D2191" s="22"/>
      <c r="E2191" s="22"/>
      <c r="F2191" s="22"/>
      <c r="G2191" s="22"/>
      <c r="H2191" s="22"/>
      <c r="I2191" s="22"/>
      <c r="J2191" s="22"/>
      <c r="K2191" s="22"/>
      <c r="L2191" s="22"/>
      <c r="M2191" s="22"/>
    </row>
    <row r="2192" spans="1:13" ht="15">
      <c r="A2192" s="969"/>
      <c r="B2192" s="22"/>
      <c r="C2192" s="22"/>
      <c r="D2192" s="22"/>
      <c r="E2192" s="22"/>
      <c r="F2192" s="22"/>
      <c r="G2192" s="22"/>
      <c r="H2192" s="22"/>
      <c r="I2192" s="22"/>
      <c r="J2192" s="22"/>
      <c r="K2192" s="22"/>
      <c r="L2192" s="22"/>
      <c r="M2192" s="22"/>
    </row>
    <row r="2193" spans="1:13" ht="15">
      <c r="A2193" s="969"/>
      <c r="B2193" s="22"/>
      <c r="C2193" s="22"/>
      <c r="D2193" s="22"/>
      <c r="E2193" s="22"/>
      <c r="F2193" s="22"/>
      <c r="G2193" s="22"/>
      <c r="H2193" s="22"/>
      <c r="I2193" s="22"/>
      <c r="J2193" s="22"/>
      <c r="K2193" s="22"/>
      <c r="L2193" s="22"/>
      <c r="M2193" s="22"/>
    </row>
    <row r="2194" spans="1:13" ht="15">
      <c r="A2194" s="969"/>
      <c r="B2194" s="22"/>
      <c r="C2194" s="22"/>
      <c r="D2194" s="22"/>
      <c r="E2194" s="22"/>
      <c r="F2194" s="22"/>
      <c r="G2194" s="22"/>
      <c r="H2194" s="22"/>
      <c r="I2194" s="22"/>
      <c r="J2194" s="22"/>
      <c r="K2194" s="22"/>
      <c r="L2194" s="22"/>
      <c r="M2194" s="22"/>
    </row>
    <row r="2195" spans="1:13" ht="15">
      <c r="A2195" s="969"/>
      <c r="B2195" s="22"/>
      <c r="C2195" s="22"/>
      <c r="D2195" s="22"/>
      <c r="E2195" s="22"/>
      <c r="F2195" s="22"/>
      <c r="G2195" s="22"/>
      <c r="H2195" s="22"/>
      <c r="I2195" s="22"/>
      <c r="J2195" s="22"/>
      <c r="K2195" s="22"/>
      <c r="L2195" s="22"/>
      <c r="M2195" s="22"/>
    </row>
    <row r="2196" spans="1:13" ht="15">
      <c r="A2196" s="969"/>
      <c r="B2196" s="22"/>
      <c r="C2196" s="22"/>
      <c r="D2196" s="22"/>
      <c r="E2196" s="22"/>
      <c r="F2196" s="22"/>
      <c r="G2196" s="22"/>
      <c r="H2196" s="22"/>
      <c r="I2196" s="22"/>
      <c r="J2196" s="22"/>
      <c r="K2196" s="22"/>
      <c r="L2196" s="22"/>
      <c r="M2196" s="22"/>
    </row>
    <row r="2197" spans="1:13" ht="15">
      <c r="A2197" s="969"/>
      <c r="B2197" s="22"/>
      <c r="C2197" s="22"/>
      <c r="D2197" s="22"/>
      <c r="E2197" s="22"/>
      <c r="F2197" s="22"/>
      <c r="G2197" s="22"/>
      <c r="H2197" s="22"/>
      <c r="I2197" s="22"/>
      <c r="J2197" s="22"/>
      <c r="K2197" s="22"/>
      <c r="L2197" s="22"/>
      <c r="M2197" s="22"/>
    </row>
    <row r="2198" spans="1:13" ht="15">
      <c r="A2198" s="969"/>
      <c r="B2198" s="22"/>
      <c r="C2198" s="22"/>
      <c r="D2198" s="22"/>
      <c r="E2198" s="22"/>
      <c r="F2198" s="22"/>
      <c r="G2198" s="22"/>
      <c r="H2198" s="22"/>
      <c r="I2198" s="22"/>
      <c r="J2198" s="22"/>
      <c r="K2198" s="22"/>
      <c r="L2198" s="22"/>
      <c r="M2198" s="22"/>
    </row>
    <row r="2199" spans="1:13" ht="15">
      <c r="A2199" s="969"/>
      <c r="B2199" s="22"/>
      <c r="C2199" s="22"/>
      <c r="D2199" s="22"/>
      <c r="E2199" s="22"/>
      <c r="F2199" s="22"/>
      <c r="G2199" s="22"/>
      <c r="H2199" s="22"/>
      <c r="I2199" s="22"/>
      <c r="J2199" s="22"/>
      <c r="K2199" s="22"/>
      <c r="L2199" s="22"/>
      <c r="M2199" s="22"/>
    </row>
    <row r="2200" spans="1:13" ht="15">
      <c r="A2200" s="969"/>
      <c r="B2200" s="22"/>
      <c r="C2200" s="22"/>
      <c r="D2200" s="22"/>
      <c r="E2200" s="22"/>
      <c r="F2200" s="22"/>
      <c r="G2200" s="22"/>
      <c r="H2200" s="22"/>
      <c r="I2200" s="22"/>
      <c r="J2200" s="22"/>
      <c r="K2200" s="22"/>
      <c r="L2200" s="22"/>
      <c r="M2200" s="22"/>
    </row>
    <row r="2201" spans="1:13" ht="15">
      <c r="A2201" s="969"/>
      <c r="B2201" s="22"/>
      <c r="C2201" s="22"/>
      <c r="D2201" s="22"/>
      <c r="E2201" s="22"/>
      <c r="F2201" s="22"/>
      <c r="G2201" s="22"/>
      <c r="H2201" s="22"/>
      <c r="I2201" s="22"/>
      <c r="J2201" s="22"/>
      <c r="K2201" s="22"/>
      <c r="L2201" s="22"/>
      <c r="M2201" s="22"/>
    </row>
    <row r="2202" spans="1:13" ht="15">
      <c r="A2202" s="969"/>
      <c r="B2202" s="22"/>
      <c r="C2202" s="22"/>
      <c r="D2202" s="22"/>
      <c r="E2202" s="22"/>
      <c r="F2202" s="22"/>
      <c r="G2202" s="22"/>
      <c r="H2202" s="22"/>
      <c r="I2202" s="22"/>
      <c r="J2202" s="22"/>
      <c r="K2202" s="22"/>
      <c r="L2202" s="22"/>
      <c r="M2202" s="22"/>
    </row>
    <row r="2203" spans="1:13" ht="15">
      <c r="A2203" s="969"/>
      <c r="B2203" s="22"/>
      <c r="C2203" s="22"/>
      <c r="D2203" s="22"/>
      <c r="E2203" s="22"/>
      <c r="F2203" s="22"/>
      <c r="G2203" s="22"/>
      <c r="H2203" s="22"/>
      <c r="I2203" s="22"/>
      <c r="J2203" s="22"/>
      <c r="K2203" s="22"/>
      <c r="L2203" s="22"/>
      <c r="M2203" s="22"/>
    </row>
    <row r="2204" spans="1:13" ht="15">
      <c r="A2204" s="969"/>
      <c r="B2204" s="22"/>
      <c r="C2204" s="22"/>
      <c r="D2204" s="22"/>
      <c r="E2204" s="22"/>
      <c r="F2204" s="22"/>
      <c r="G2204" s="22"/>
      <c r="H2204" s="22"/>
      <c r="I2204" s="22"/>
      <c r="J2204" s="22"/>
      <c r="K2204" s="22"/>
      <c r="L2204" s="22"/>
      <c r="M2204" s="22"/>
    </row>
    <row r="2205" spans="1:13" ht="15">
      <c r="A2205" s="969"/>
      <c r="B2205" s="22"/>
      <c r="C2205" s="22"/>
      <c r="D2205" s="22"/>
      <c r="E2205" s="22"/>
      <c r="F2205" s="22"/>
      <c r="G2205" s="22"/>
      <c r="H2205" s="22"/>
      <c r="I2205" s="22"/>
      <c r="J2205" s="22"/>
      <c r="K2205" s="22"/>
      <c r="L2205" s="22"/>
      <c r="M2205" s="22"/>
    </row>
    <row r="2206" spans="1:13" ht="15">
      <c r="A2206" s="969"/>
      <c r="B2206" s="22"/>
      <c r="C2206" s="22"/>
      <c r="D2206" s="22"/>
      <c r="E2206" s="22"/>
      <c r="F2206" s="22"/>
      <c r="G2206" s="22"/>
      <c r="H2206" s="22"/>
      <c r="I2206" s="22"/>
      <c r="J2206" s="22"/>
      <c r="K2206" s="22"/>
      <c r="L2206" s="22"/>
      <c r="M2206" s="22"/>
    </row>
    <row r="2207" spans="1:13" ht="15">
      <c r="A2207" s="969"/>
      <c r="B2207" s="22"/>
      <c r="C2207" s="22"/>
      <c r="D2207" s="22"/>
      <c r="E2207" s="22"/>
      <c r="F2207" s="22"/>
      <c r="G2207" s="22"/>
      <c r="H2207" s="22"/>
      <c r="I2207" s="22"/>
      <c r="J2207" s="22"/>
      <c r="K2207" s="22"/>
      <c r="L2207" s="22"/>
      <c r="M2207" s="22"/>
    </row>
    <row r="2208" spans="1:13" ht="15">
      <c r="A2208" s="969"/>
      <c r="B2208" s="22"/>
      <c r="C2208" s="22"/>
      <c r="D2208" s="22"/>
      <c r="E2208" s="22"/>
      <c r="F2208" s="22"/>
      <c r="G2208" s="22"/>
      <c r="H2208" s="22"/>
      <c r="I2208" s="22"/>
      <c r="J2208" s="22"/>
      <c r="K2208" s="22"/>
      <c r="L2208" s="22"/>
      <c r="M2208" s="22"/>
    </row>
    <row r="2209" spans="1:13" ht="15">
      <c r="A2209" s="969"/>
      <c r="B2209" s="22"/>
      <c r="C2209" s="22"/>
      <c r="D2209" s="22"/>
      <c r="E2209" s="22"/>
      <c r="F2209" s="22"/>
      <c r="G2209" s="22"/>
      <c r="H2209" s="22"/>
      <c r="I2209" s="22"/>
      <c r="J2209" s="22"/>
      <c r="K2209" s="22"/>
      <c r="L2209" s="22"/>
      <c r="M2209" s="22"/>
    </row>
    <row r="2210" spans="1:13" ht="15">
      <c r="A2210" s="969"/>
      <c r="B2210" s="22"/>
      <c r="C2210" s="22"/>
      <c r="D2210" s="22"/>
      <c r="E2210" s="22"/>
      <c r="F2210" s="22"/>
      <c r="G2210" s="22"/>
      <c r="H2210" s="22"/>
      <c r="I2210" s="22"/>
      <c r="J2210" s="22"/>
      <c r="K2210" s="22"/>
      <c r="L2210" s="22"/>
      <c r="M2210" s="22"/>
    </row>
    <row r="2211" spans="1:13" ht="15">
      <c r="A2211" s="969"/>
      <c r="B2211" s="22"/>
      <c r="C2211" s="22"/>
      <c r="D2211" s="22"/>
      <c r="E2211" s="22"/>
      <c r="F2211" s="22"/>
      <c r="G2211" s="22"/>
      <c r="H2211" s="22"/>
      <c r="I2211" s="22"/>
      <c r="J2211" s="22"/>
      <c r="K2211" s="22"/>
      <c r="L2211" s="22"/>
      <c r="M2211" s="22"/>
    </row>
    <row r="2212" spans="1:13" ht="15">
      <c r="A2212" s="969"/>
      <c r="B2212" s="22"/>
      <c r="C2212" s="22"/>
      <c r="D2212" s="22"/>
      <c r="E2212" s="22"/>
      <c r="F2212" s="22"/>
      <c r="G2212" s="22"/>
      <c r="H2212" s="22"/>
      <c r="I2212" s="22"/>
      <c r="J2212" s="22"/>
      <c r="K2212" s="22"/>
      <c r="L2212" s="22"/>
      <c r="M2212" s="22"/>
    </row>
    <row r="2213" spans="1:13" ht="15">
      <c r="A2213" s="969"/>
      <c r="B2213" s="22"/>
      <c r="C2213" s="22"/>
      <c r="D2213" s="22"/>
      <c r="E2213" s="22"/>
      <c r="F2213" s="22"/>
      <c r="G2213" s="22"/>
      <c r="H2213" s="22"/>
      <c r="I2213" s="22"/>
      <c r="J2213" s="22"/>
      <c r="K2213" s="22"/>
      <c r="L2213" s="22"/>
      <c r="M2213" s="22"/>
    </row>
    <row r="2214" spans="1:13" ht="15">
      <c r="A2214" s="969"/>
      <c r="B2214" s="22"/>
      <c r="C2214" s="22"/>
      <c r="D2214" s="22"/>
      <c r="E2214" s="22"/>
      <c r="F2214" s="22"/>
      <c r="G2214" s="22"/>
      <c r="H2214" s="22"/>
      <c r="I2214" s="22"/>
      <c r="J2214" s="22"/>
      <c r="K2214" s="22"/>
      <c r="L2214" s="22"/>
      <c r="M2214" s="22"/>
    </row>
    <row r="2215" spans="1:13" ht="15">
      <c r="A2215" s="969"/>
      <c r="B2215" s="22"/>
      <c r="C2215" s="22"/>
      <c r="D2215" s="22"/>
      <c r="E2215" s="22"/>
      <c r="F2215" s="22"/>
      <c r="G2215" s="22"/>
      <c r="H2215" s="22"/>
      <c r="I2215" s="22"/>
      <c r="J2215" s="22"/>
      <c r="K2215" s="22"/>
      <c r="L2215" s="22"/>
      <c r="M2215" s="22"/>
    </row>
    <row r="2216" spans="1:13" ht="15">
      <c r="A2216" s="969"/>
      <c r="B2216" s="22"/>
      <c r="C2216" s="22"/>
      <c r="D2216" s="22"/>
      <c r="E2216" s="22"/>
      <c r="F2216" s="22"/>
      <c r="G2216" s="22"/>
      <c r="H2216" s="22"/>
      <c r="I2216" s="22"/>
      <c r="J2216" s="22"/>
      <c r="K2216" s="22"/>
      <c r="L2216" s="22"/>
      <c r="M2216" s="22"/>
    </row>
    <row r="2217" spans="1:13" ht="15">
      <c r="A2217" s="969"/>
      <c r="B2217" s="22"/>
      <c r="C2217" s="22"/>
      <c r="D2217" s="22"/>
      <c r="E2217" s="22"/>
      <c r="F2217" s="22"/>
      <c r="G2217" s="22"/>
      <c r="H2217" s="22"/>
      <c r="I2217" s="22"/>
      <c r="J2217" s="22"/>
      <c r="K2217" s="22"/>
      <c r="L2217" s="22"/>
      <c r="M2217" s="22"/>
    </row>
    <row r="2218" spans="1:13" ht="15">
      <c r="A2218" s="969"/>
      <c r="B2218" s="22"/>
      <c r="C2218" s="22"/>
      <c r="D2218" s="22"/>
      <c r="E2218" s="22"/>
      <c r="F2218" s="22"/>
      <c r="G2218" s="22"/>
      <c r="H2218" s="22"/>
      <c r="I2218" s="22"/>
      <c r="J2218" s="22"/>
      <c r="K2218" s="22"/>
      <c r="L2218" s="22"/>
      <c r="M2218" s="22"/>
    </row>
    <row r="2219" spans="1:13" ht="15">
      <c r="A2219" s="969"/>
      <c r="B2219" s="22"/>
      <c r="C2219" s="22"/>
      <c r="D2219" s="22"/>
      <c r="E2219" s="22"/>
      <c r="F2219" s="22"/>
      <c r="G2219" s="22"/>
      <c r="H2219" s="22"/>
      <c r="I2219" s="22"/>
      <c r="J2219" s="22"/>
      <c r="K2219" s="22"/>
      <c r="L2219" s="22"/>
      <c r="M2219" s="22"/>
    </row>
    <row r="2220" spans="1:13" ht="15">
      <c r="A2220" s="969"/>
      <c r="B2220" s="22"/>
      <c r="C2220" s="22"/>
      <c r="D2220" s="22"/>
      <c r="E2220" s="22"/>
      <c r="F2220" s="22"/>
      <c r="G2220" s="22"/>
      <c r="H2220" s="22"/>
      <c r="I2220" s="22"/>
      <c r="J2220" s="22"/>
      <c r="K2220" s="22"/>
      <c r="L2220" s="22"/>
      <c r="M2220" s="22"/>
    </row>
    <row r="2221" spans="1:13" ht="15">
      <c r="A2221" s="969"/>
      <c r="B2221" s="22"/>
      <c r="C2221" s="22"/>
      <c r="D2221" s="22"/>
      <c r="E2221" s="22"/>
      <c r="F2221" s="22"/>
      <c r="G2221" s="22"/>
      <c r="H2221" s="22"/>
      <c r="I2221" s="22"/>
      <c r="J2221" s="22"/>
      <c r="K2221" s="22"/>
      <c r="L2221" s="22"/>
      <c r="M2221" s="22"/>
    </row>
    <row r="2222" spans="1:13" ht="15">
      <c r="A2222" s="969"/>
      <c r="B2222" s="22"/>
      <c r="C2222" s="22"/>
      <c r="D2222" s="22"/>
      <c r="E2222" s="22"/>
      <c r="F2222" s="22"/>
      <c r="G2222" s="22"/>
      <c r="H2222" s="22"/>
      <c r="I2222" s="22"/>
      <c r="J2222" s="22"/>
      <c r="K2222" s="22"/>
      <c r="L2222" s="22"/>
      <c r="M2222" s="22"/>
    </row>
    <row r="2223" spans="1:13" ht="15">
      <c r="A2223" s="969"/>
      <c r="B2223" s="22"/>
      <c r="C2223" s="22"/>
      <c r="D2223" s="22"/>
      <c r="E2223" s="22"/>
      <c r="F2223" s="22"/>
      <c r="G2223" s="22"/>
      <c r="H2223" s="22"/>
      <c r="I2223" s="22"/>
      <c r="J2223" s="22"/>
      <c r="K2223" s="22"/>
      <c r="L2223" s="22"/>
      <c r="M2223" s="22"/>
    </row>
    <row r="2224" spans="1:13" ht="15">
      <c r="A2224" s="969"/>
      <c r="B2224" s="22"/>
      <c r="C2224" s="22"/>
      <c r="D2224" s="22"/>
      <c r="E2224" s="22"/>
      <c r="F2224" s="22"/>
      <c r="G2224" s="22"/>
      <c r="H2224" s="22"/>
      <c r="I2224" s="22"/>
      <c r="J2224" s="22"/>
      <c r="K2224" s="22"/>
      <c r="L2224" s="22"/>
      <c r="M2224" s="22"/>
    </row>
    <row r="2225" spans="1:13" ht="15">
      <c r="A2225" s="969"/>
      <c r="B2225" s="22"/>
      <c r="C2225" s="22"/>
      <c r="D2225" s="22"/>
      <c r="E2225" s="22"/>
      <c r="F2225" s="22"/>
      <c r="G2225" s="22"/>
      <c r="H2225" s="22"/>
      <c r="I2225" s="22"/>
      <c r="J2225" s="22"/>
      <c r="K2225" s="22"/>
      <c r="L2225" s="22"/>
      <c r="M2225" s="22"/>
    </row>
    <row r="2226" spans="1:13" ht="15">
      <c r="A2226" s="969"/>
      <c r="B2226" s="22"/>
      <c r="C2226" s="22"/>
      <c r="D2226" s="22"/>
      <c r="E2226" s="22"/>
      <c r="F2226" s="22"/>
      <c r="G2226" s="22"/>
      <c r="H2226" s="22"/>
      <c r="I2226" s="22"/>
      <c r="J2226" s="22"/>
      <c r="K2226" s="22"/>
      <c r="L2226" s="22"/>
      <c r="M2226" s="22"/>
    </row>
    <row r="2227" spans="1:13" ht="15">
      <c r="A2227" s="969"/>
      <c r="B2227" s="22"/>
      <c r="C2227" s="22"/>
      <c r="D2227" s="22"/>
      <c r="E2227" s="22"/>
      <c r="F2227" s="22"/>
      <c r="G2227" s="22"/>
      <c r="H2227" s="22"/>
      <c r="I2227" s="22"/>
      <c r="J2227" s="22"/>
      <c r="K2227" s="22"/>
      <c r="L2227" s="22"/>
      <c r="M2227" s="22"/>
    </row>
    <row r="2228" spans="1:13" ht="15">
      <c r="A2228" s="969"/>
      <c r="B2228" s="22"/>
      <c r="C2228" s="22"/>
      <c r="D2228" s="22"/>
      <c r="E2228" s="22"/>
      <c r="F2228" s="22"/>
      <c r="G2228" s="22"/>
      <c r="H2228" s="22"/>
      <c r="I2228" s="22"/>
      <c r="J2228" s="22"/>
      <c r="K2228" s="22"/>
      <c r="L2228" s="22"/>
      <c r="M2228" s="22"/>
    </row>
    <row r="2229" spans="1:13" ht="15">
      <c r="A2229" s="969"/>
      <c r="B2229" s="22"/>
      <c r="C2229" s="22"/>
      <c r="D2229" s="22"/>
      <c r="E2229" s="22"/>
      <c r="F2229" s="22"/>
      <c r="G2229" s="22"/>
      <c r="H2229" s="22"/>
      <c r="I2229" s="22"/>
      <c r="J2229" s="22"/>
      <c r="K2229" s="22"/>
      <c r="L2229" s="22"/>
      <c r="M2229" s="22"/>
    </row>
    <row r="2230" spans="1:13" ht="15">
      <c r="A2230" s="969"/>
      <c r="B2230" s="22"/>
      <c r="C2230" s="22"/>
      <c r="D2230" s="22"/>
      <c r="E2230" s="22"/>
      <c r="F2230" s="22"/>
      <c r="G2230" s="22"/>
      <c r="H2230" s="22"/>
      <c r="I2230" s="22"/>
      <c r="J2230" s="22"/>
      <c r="K2230" s="22"/>
      <c r="L2230" s="22"/>
      <c r="M2230" s="22"/>
    </row>
    <row r="2231" spans="1:13" ht="15">
      <c r="A2231" s="969"/>
      <c r="B2231" s="22"/>
      <c r="C2231" s="22"/>
      <c r="D2231" s="22"/>
      <c r="E2231" s="22"/>
      <c r="F2231" s="22"/>
      <c r="G2231" s="22"/>
      <c r="H2231" s="22"/>
      <c r="I2231" s="22"/>
      <c r="J2231" s="22"/>
      <c r="K2231" s="22"/>
      <c r="L2231" s="22"/>
      <c r="M2231" s="22"/>
    </row>
    <row r="2232" spans="1:13" ht="15">
      <c r="A2232" s="969"/>
      <c r="B2232" s="22"/>
      <c r="C2232" s="22"/>
      <c r="D2232" s="22"/>
      <c r="E2232" s="22"/>
      <c r="F2232" s="22"/>
      <c r="G2232" s="22"/>
      <c r="H2232" s="22"/>
      <c r="I2232" s="22"/>
      <c r="J2232" s="22"/>
      <c r="K2232" s="22"/>
      <c r="L2232" s="22"/>
      <c r="M2232" s="22"/>
    </row>
    <row r="2233" spans="1:13" ht="15">
      <c r="A2233" s="969"/>
      <c r="B2233" s="22"/>
      <c r="C2233" s="22"/>
      <c r="D2233" s="22"/>
      <c r="E2233" s="22"/>
      <c r="F2233" s="22"/>
      <c r="G2233" s="22"/>
      <c r="H2233" s="22"/>
      <c r="I2233" s="22"/>
      <c r="J2233" s="22"/>
      <c r="K2233" s="22"/>
      <c r="L2233" s="22"/>
      <c r="M2233" s="22"/>
    </row>
    <row r="2234" spans="1:13" ht="15">
      <c r="A2234" s="969"/>
      <c r="B2234" s="22"/>
      <c r="C2234" s="22"/>
      <c r="D2234" s="22"/>
      <c r="E2234" s="22"/>
      <c r="F2234" s="22"/>
      <c r="G2234" s="22"/>
      <c r="H2234" s="22"/>
      <c r="I2234" s="22"/>
      <c r="J2234" s="22"/>
      <c r="K2234" s="22"/>
      <c r="L2234" s="22"/>
      <c r="M2234" s="22"/>
    </row>
    <row r="2235" spans="1:13" ht="15">
      <c r="A2235" s="969"/>
      <c r="B2235" s="22"/>
      <c r="C2235" s="22"/>
      <c r="D2235" s="22"/>
      <c r="E2235" s="22"/>
      <c r="F2235" s="22"/>
      <c r="G2235" s="22"/>
      <c r="H2235" s="22"/>
      <c r="I2235" s="22"/>
      <c r="J2235" s="22"/>
      <c r="K2235" s="22"/>
      <c r="L2235" s="22"/>
      <c r="M2235" s="22"/>
    </row>
    <row r="2236" spans="1:13" ht="15">
      <c r="A2236" s="969"/>
      <c r="B2236" s="22"/>
      <c r="C2236" s="22"/>
      <c r="D2236" s="22"/>
      <c r="E2236" s="22"/>
      <c r="F2236" s="22"/>
      <c r="G2236" s="22"/>
      <c r="H2236" s="22"/>
      <c r="I2236" s="22"/>
      <c r="J2236" s="22"/>
      <c r="K2236" s="22"/>
      <c r="L2236" s="22"/>
      <c r="M2236" s="22"/>
    </row>
    <row r="2237" spans="1:13" ht="15">
      <c r="A2237" s="969"/>
      <c r="B2237" s="22"/>
      <c r="C2237" s="22"/>
      <c r="D2237" s="22"/>
      <c r="E2237" s="22"/>
      <c r="F2237" s="22"/>
      <c r="G2237" s="22"/>
      <c r="H2237" s="22"/>
      <c r="I2237" s="22"/>
      <c r="J2237" s="22"/>
      <c r="K2237" s="22"/>
      <c r="L2237" s="22"/>
      <c r="M2237" s="22"/>
    </row>
    <row r="2238" spans="1:13" ht="15">
      <c r="A2238" s="969"/>
      <c r="B2238" s="22"/>
      <c r="C2238" s="22"/>
      <c r="D2238" s="22"/>
      <c r="E2238" s="22"/>
      <c r="F2238" s="22"/>
      <c r="G2238" s="22"/>
      <c r="H2238" s="22"/>
      <c r="I2238" s="22"/>
      <c r="J2238" s="22"/>
      <c r="K2238" s="22"/>
      <c r="L2238" s="22"/>
      <c r="M2238" s="22"/>
    </row>
    <row r="2239" spans="1:13" ht="15">
      <c r="A2239" s="969"/>
      <c r="B2239" s="22"/>
      <c r="C2239" s="22"/>
      <c r="D2239" s="22"/>
      <c r="E2239" s="22"/>
      <c r="F2239" s="22"/>
      <c r="G2239" s="22"/>
      <c r="H2239" s="22"/>
      <c r="I2239" s="22"/>
      <c r="J2239" s="22"/>
      <c r="K2239" s="22"/>
      <c r="L2239" s="22"/>
      <c r="M2239" s="22"/>
    </row>
    <row r="2240" spans="1:13" ht="15">
      <c r="A2240" s="969"/>
      <c r="B2240" s="22"/>
      <c r="C2240" s="22"/>
      <c r="D2240" s="22"/>
      <c r="E2240" s="22"/>
      <c r="F2240" s="22"/>
      <c r="G2240" s="22"/>
      <c r="H2240" s="22"/>
      <c r="I2240" s="22"/>
      <c r="J2240" s="22"/>
      <c r="K2240" s="22"/>
      <c r="L2240" s="22"/>
      <c r="M2240" s="22"/>
    </row>
    <row r="2241" spans="1:13" ht="15">
      <c r="A2241" s="969"/>
      <c r="B2241" s="22"/>
      <c r="C2241" s="22"/>
      <c r="D2241" s="22"/>
      <c r="E2241" s="22"/>
      <c r="F2241" s="22"/>
      <c r="G2241" s="22"/>
      <c r="H2241" s="22"/>
      <c r="I2241" s="22"/>
      <c r="J2241" s="22"/>
      <c r="K2241" s="22"/>
      <c r="L2241" s="22"/>
      <c r="M2241" s="22"/>
    </row>
    <row r="2242" spans="1:13" ht="15">
      <c r="A2242" s="969"/>
      <c r="B2242" s="22"/>
      <c r="C2242" s="22"/>
      <c r="D2242" s="22"/>
      <c r="E2242" s="22"/>
      <c r="F2242" s="22"/>
      <c r="G2242" s="22"/>
      <c r="H2242" s="22"/>
      <c r="I2242" s="22"/>
      <c r="J2242" s="22"/>
      <c r="K2242" s="22"/>
      <c r="L2242" s="22"/>
      <c r="M2242" s="22"/>
    </row>
    <row r="2243" spans="1:13" ht="15">
      <c r="A2243" s="969"/>
      <c r="B2243" s="22"/>
      <c r="C2243" s="22"/>
      <c r="D2243" s="22"/>
      <c r="E2243" s="22"/>
      <c r="F2243" s="22"/>
      <c r="G2243" s="22"/>
      <c r="H2243" s="22"/>
      <c r="I2243" s="22"/>
      <c r="J2243" s="22"/>
      <c r="K2243" s="22"/>
      <c r="L2243" s="22"/>
      <c r="M2243" s="22"/>
    </row>
    <row r="2244" spans="1:13" ht="15">
      <c r="A2244" s="969"/>
      <c r="B2244" s="22"/>
      <c r="C2244" s="22"/>
      <c r="D2244" s="22"/>
      <c r="E2244" s="22"/>
      <c r="F2244" s="22"/>
      <c r="G2244" s="22"/>
      <c r="H2244" s="22"/>
      <c r="I2244" s="22"/>
      <c r="J2244" s="22"/>
      <c r="K2244" s="22"/>
      <c r="L2244" s="22"/>
      <c r="M2244" s="22"/>
    </row>
    <row r="2245" spans="1:13" ht="15">
      <c r="A2245" s="969"/>
      <c r="B2245" s="22"/>
      <c r="C2245" s="22"/>
      <c r="D2245" s="22"/>
      <c r="E2245" s="22"/>
      <c r="F2245" s="22"/>
      <c r="G2245" s="22"/>
      <c r="H2245" s="22"/>
      <c r="I2245" s="22"/>
      <c r="J2245" s="22"/>
      <c r="K2245" s="22"/>
      <c r="L2245" s="22"/>
      <c r="M2245" s="22"/>
    </row>
    <row r="2246" spans="1:13" ht="15">
      <c r="A2246" s="969"/>
      <c r="B2246" s="22"/>
      <c r="C2246" s="22"/>
      <c r="D2246" s="22"/>
      <c r="E2246" s="22"/>
      <c r="F2246" s="22"/>
      <c r="G2246" s="22"/>
      <c r="H2246" s="22"/>
      <c r="I2246" s="22"/>
      <c r="J2246" s="22"/>
      <c r="K2246" s="22"/>
      <c r="L2246" s="22"/>
      <c r="M2246" s="22"/>
    </row>
    <row r="2247" spans="1:13" ht="15">
      <c r="A2247" s="969"/>
      <c r="B2247" s="22"/>
      <c r="C2247" s="22"/>
      <c r="D2247" s="22"/>
      <c r="E2247" s="22"/>
      <c r="F2247" s="22"/>
      <c r="G2247" s="22"/>
      <c r="H2247" s="22"/>
      <c r="I2247" s="22"/>
      <c r="J2247" s="22"/>
      <c r="K2247" s="22"/>
      <c r="L2247" s="22"/>
      <c r="M2247" s="22"/>
    </row>
    <row r="2248" spans="1:13" ht="15">
      <c r="A2248" s="969"/>
      <c r="B2248" s="22"/>
      <c r="C2248" s="22"/>
      <c r="D2248" s="22"/>
      <c r="E2248" s="22"/>
      <c r="F2248" s="22"/>
      <c r="G2248" s="22"/>
      <c r="H2248" s="22"/>
      <c r="I2248" s="22"/>
      <c r="J2248" s="22"/>
      <c r="K2248" s="22"/>
      <c r="L2248" s="22"/>
      <c r="M2248" s="22"/>
    </row>
    <row r="2249" spans="1:13" ht="15">
      <c r="A2249" s="969"/>
      <c r="B2249" s="22"/>
      <c r="C2249" s="22"/>
      <c r="D2249" s="22"/>
      <c r="E2249" s="22"/>
      <c r="F2249" s="22"/>
      <c r="G2249" s="22"/>
      <c r="H2249" s="22"/>
      <c r="I2249" s="22"/>
      <c r="J2249" s="22"/>
      <c r="K2249" s="22"/>
      <c r="L2249" s="22"/>
      <c r="M2249" s="22"/>
    </row>
    <row r="2250" spans="1:13" ht="15">
      <c r="A2250" s="969"/>
      <c r="B2250" s="22"/>
      <c r="C2250" s="22"/>
      <c r="D2250" s="22"/>
      <c r="E2250" s="22"/>
      <c r="F2250" s="22"/>
      <c r="G2250" s="22"/>
      <c r="H2250" s="22"/>
      <c r="I2250" s="22"/>
      <c r="J2250" s="22"/>
      <c r="K2250" s="22"/>
      <c r="L2250" s="22"/>
      <c r="M2250" s="22"/>
    </row>
    <row r="2251" spans="1:13" ht="15">
      <c r="A2251" s="969"/>
      <c r="B2251" s="22"/>
      <c r="C2251" s="22"/>
      <c r="D2251" s="22"/>
      <c r="E2251" s="22"/>
      <c r="F2251" s="22"/>
      <c r="G2251" s="22"/>
      <c r="H2251" s="22"/>
      <c r="I2251" s="22"/>
      <c r="J2251" s="22"/>
      <c r="K2251" s="22"/>
      <c r="L2251" s="22"/>
      <c r="M2251" s="22"/>
    </row>
    <row r="2252" spans="1:13" ht="15">
      <c r="A2252" s="969"/>
      <c r="B2252" s="22"/>
      <c r="C2252" s="22"/>
      <c r="D2252" s="22"/>
      <c r="E2252" s="22"/>
      <c r="F2252" s="22"/>
      <c r="G2252" s="22"/>
      <c r="H2252" s="22"/>
      <c r="I2252" s="22"/>
      <c r="J2252" s="22"/>
      <c r="K2252" s="22"/>
      <c r="L2252" s="22"/>
      <c r="M2252" s="22"/>
    </row>
    <row r="2253" spans="1:13" ht="15">
      <c r="A2253" s="969"/>
      <c r="B2253" s="22"/>
      <c r="C2253" s="22"/>
      <c r="D2253" s="22"/>
      <c r="E2253" s="22"/>
      <c r="F2253" s="22"/>
      <c r="G2253" s="22"/>
      <c r="H2253" s="22"/>
      <c r="I2253" s="22"/>
      <c r="J2253" s="22"/>
      <c r="K2253" s="22"/>
      <c r="L2253" s="22"/>
      <c r="M2253" s="22"/>
    </row>
    <row r="2254" spans="1:13" ht="15">
      <c r="A2254" s="969"/>
      <c r="B2254" s="22"/>
      <c r="C2254" s="22"/>
      <c r="D2254" s="22"/>
      <c r="E2254" s="22"/>
      <c r="F2254" s="22"/>
      <c r="G2254" s="22"/>
      <c r="H2254" s="22"/>
      <c r="I2254" s="22"/>
      <c r="J2254" s="22"/>
      <c r="K2254" s="22"/>
      <c r="L2254" s="22"/>
      <c r="M2254" s="22"/>
    </row>
    <row r="2255" spans="1:13" ht="15">
      <c r="A2255" s="969"/>
      <c r="B2255" s="22"/>
      <c r="C2255" s="22"/>
      <c r="D2255" s="22"/>
      <c r="E2255" s="22"/>
      <c r="F2255" s="22"/>
      <c r="G2255" s="22"/>
      <c r="H2255" s="22"/>
      <c r="I2255" s="22"/>
      <c r="J2255" s="22"/>
      <c r="K2255" s="22"/>
      <c r="L2255" s="22"/>
      <c r="M2255" s="22"/>
    </row>
    <row r="2256" spans="1:13" ht="15">
      <c r="A2256" s="969"/>
      <c r="B2256" s="22"/>
      <c r="C2256" s="22"/>
      <c r="D2256" s="22"/>
      <c r="E2256" s="22"/>
      <c r="F2256" s="22"/>
      <c r="G2256" s="22"/>
      <c r="H2256" s="22"/>
      <c r="I2256" s="22"/>
      <c r="J2256" s="22"/>
      <c r="K2256" s="22"/>
      <c r="L2256" s="22"/>
      <c r="M2256" s="22"/>
    </row>
    <row r="2257" spans="1:13" ht="15">
      <c r="A2257" s="969"/>
      <c r="B2257" s="22"/>
      <c r="C2257" s="22"/>
      <c r="D2257" s="22"/>
      <c r="E2257" s="22"/>
      <c r="F2257" s="22"/>
      <c r="G2257" s="22"/>
      <c r="H2257" s="22"/>
      <c r="I2257" s="22"/>
      <c r="J2257" s="22"/>
      <c r="K2257" s="22"/>
      <c r="L2257" s="22"/>
      <c r="M2257" s="22"/>
    </row>
    <row r="2258" spans="1:13" ht="15">
      <c r="A2258" s="969"/>
      <c r="B2258" s="22"/>
      <c r="C2258" s="22"/>
      <c r="D2258" s="22"/>
      <c r="E2258" s="22"/>
      <c r="F2258" s="22"/>
      <c r="G2258" s="22"/>
      <c r="H2258" s="22"/>
      <c r="I2258" s="22"/>
      <c r="J2258" s="22"/>
      <c r="K2258" s="22"/>
      <c r="L2258" s="22"/>
      <c r="M2258" s="22"/>
    </row>
    <row r="2259" spans="1:13" ht="15">
      <c r="A2259" s="969"/>
      <c r="B2259" s="22"/>
      <c r="C2259" s="22"/>
      <c r="D2259" s="22"/>
      <c r="E2259" s="22"/>
      <c r="F2259" s="22"/>
      <c r="G2259" s="22"/>
      <c r="H2259" s="22"/>
      <c r="I2259" s="22"/>
      <c r="J2259" s="22"/>
      <c r="K2259" s="22"/>
      <c r="L2259" s="22"/>
      <c r="M2259" s="22"/>
    </row>
    <row r="2260" spans="1:13" ht="15">
      <c r="A2260" s="969"/>
      <c r="B2260" s="22"/>
      <c r="C2260" s="22"/>
      <c r="D2260" s="22"/>
      <c r="E2260" s="22"/>
      <c r="F2260" s="22"/>
      <c r="G2260" s="22"/>
      <c r="H2260" s="22"/>
      <c r="I2260" s="22"/>
      <c r="J2260" s="22"/>
      <c r="K2260" s="22"/>
      <c r="L2260" s="22"/>
      <c r="M2260" s="22"/>
    </row>
    <row r="2261" spans="1:13" ht="15">
      <c r="A2261" s="969"/>
      <c r="B2261" s="22"/>
      <c r="C2261" s="22"/>
      <c r="D2261" s="22"/>
      <c r="E2261" s="22"/>
      <c r="F2261" s="22"/>
      <c r="G2261" s="22"/>
      <c r="H2261" s="22"/>
      <c r="I2261" s="22"/>
      <c r="J2261" s="22"/>
      <c r="K2261" s="22"/>
      <c r="L2261" s="22"/>
      <c r="M2261" s="22"/>
    </row>
    <row r="2262" spans="1:13" ht="15">
      <c r="A2262" s="969"/>
      <c r="B2262" s="22"/>
      <c r="C2262" s="22"/>
      <c r="D2262" s="22"/>
      <c r="E2262" s="22"/>
      <c r="F2262" s="22"/>
      <c r="G2262" s="22"/>
      <c r="H2262" s="22"/>
      <c r="I2262" s="22"/>
      <c r="J2262" s="22"/>
      <c r="K2262" s="22"/>
      <c r="L2262" s="22"/>
      <c r="M2262" s="22"/>
    </row>
    <row r="2263" spans="1:13" ht="15">
      <c r="A2263" s="969"/>
      <c r="B2263" s="22"/>
      <c r="C2263" s="22"/>
      <c r="D2263" s="22"/>
      <c r="E2263" s="22"/>
      <c r="F2263" s="22"/>
      <c r="G2263" s="22"/>
      <c r="H2263" s="22"/>
      <c r="I2263" s="22"/>
      <c r="J2263" s="22"/>
      <c r="K2263" s="22"/>
      <c r="L2263" s="22"/>
      <c r="M2263" s="22"/>
    </row>
    <row r="2264" spans="1:13" ht="15">
      <c r="A2264" s="969"/>
      <c r="B2264" s="22"/>
      <c r="C2264" s="22"/>
      <c r="D2264" s="22"/>
      <c r="E2264" s="22"/>
      <c r="F2264" s="22"/>
      <c r="G2264" s="22"/>
      <c r="H2264" s="22"/>
      <c r="I2264" s="22"/>
      <c r="J2264" s="22"/>
      <c r="K2264" s="22"/>
      <c r="L2264" s="22"/>
      <c r="M2264" s="22"/>
    </row>
    <row r="2265" spans="1:13" ht="15">
      <c r="A2265" s="969"/>
      <c r="B2265" s="22"/>
      <c r="C2265" s="22"/>
      <c r="D2265" s="22"/>
      <c r="E2265" s="22"/>
      <c r="F2265" s="22"/>
      <c r="G2265" s="22"/>
      <c r="H2265" s="22"/>
      <c r="I2265" s="22"/>
      <c r="J2265" s="22"/>
      <c r="K2265" s="22"/>
      <c r="L2265" s="22"/>
      <c r="M2265" s="22"/>
    </row>
    <row r="2266" spans="1:13" ht="15">
      <c r="A2266" s="969"/>
      <c r="B2266" s="22"/>
      <c r="C2266" s="22"/>
      <c r="D2266" s="22"/>
      <c r="E2266" s="22"/>
      <c r="F2266" s="22"/>
      <c r="G2266" s="22"/>
      <c r="H2266" s="22"/>
      <c r="I2266" s="22"/>
      <c r="J2266" s="22"/>
      <c r="K2266" s="22"/>
      <c r="L2266" s="22"/>
      <c r="M2266" s="22"/>
    </row>
    <row r="2267" spans="1:13" ht="15">
      <c r="A2267" s="969"/>
      <c r="B2267" s="22"/>
      <c r="C2267" s="22"/>
      <c r="D2267" s="22"/>
      <c r="E2267" s="22"/>
      <c r="F2267" s="22"/>
      <c r="G2267" s="22"/>
      <c r="H2267" s="22"/>
      <c r="I2267" s="22"/>
      <c r="J2267" s="22"/>
      <c r="K2267" s="22"/>
      <c r="L2267" s="22"/>
      <c r="M2267" s="22"/>
    </row>
    <row r="2268" spans="1:13" ht="15">
      <c r="A2268" s="969"/>
      <c r="B2268" s="22"/>
      <c r="C2268" s="22"/>
      <c r="D2268" s="22"/>
      <c r="E2268" s="22"/>
      <c r="F2268" s="22"/>
      <c r="G2268" s="22"/>
      <c r="H2268" s="22"/>
      <c r="I2268" s="22"/>
      <c r="J2268" s="22"/>
      <c r="K2268" s="22"/>
      <c r="L2268" s="22"/>
      <c r="M2268" s="22"/>
    </row>
    <row r="2269" spans="1:13" ht="15">
      <c r="A2269" s="969"/>
      <c r="B2269" s="22"/>
      <c r="C2269" s="22"/>
      <c r="D2269" s="22"/>
      <c r="E2269" s="22"/>
      <c r="F2269" s="22"/>
      <c r="G2269" s="22"/>
      <c r="H2269" s="22"/>
      <c r="I2269" s="22"/>
      <c r="J2269" s="22"/>
      <c r="K2269" s="22"/>
      <c r="L2269" s="22"/>
      <c r="M2269" s="22"/>
    </row>
    <row r="2270" spans="1:13" ht="15">
      <c r="A2270" s="969"/>
      <c r="B2270" s="22"/>
      <c r="C2270" s="22"/>
      <c r="D2270" s="22"/>
      <c r="E2270" s="22"/>
      <c r="F2270" s="22"/>
      <c r="G2270" s="22"/>
      <c r="H2270" s="22"/>
      <c r="I2270" s="22"/>
      <c r="J2270" s="22"/>
      <c r="K2270" s="22"/>
      <c r="L2270" s="22"/>
      <c r="M2270" s="22"/>
    </row>
    <row r="2271" spans="1:13" ht="15">
      <c r="A2271" s="969"/>
      <c r="B2271" s="22"/>
      <c r="C2271" s="22"/>
      <c r="D2271" s="22"/>
      <c r="E2271" s="22"/>
      <c r="F2271" s="22"/>
      <c r="G2271" s="22"/>
      <c r="H2271" s="22"/>
      <c r="I2271" s="22"/>
      <c r="J2271" s="22"/>
      <c r="K2271" s="22"/>
      <c r="L2271" s="22"/>
      <c r="M2271" s="22"/>
    </row>
    <row r="2272" spans="1:13" ht="15">
      <c r="A2272" s="969"/>
      <c r="B2272" s="22"/>
      <c r="C2272" s="22"/>
      <c r="D2272" s="22"/>
      <c r="E2272" s="22"/>
      <c r="F2272" s="22"/>
      <c r="G2272" s="22"/>
      <c r="H2272" s="22"/>
      <c r="I2272" s="22"/>
      <c r="J2272" s="22"/>
      <c r="K2272" s="22"/>
      <c r="L2272" s="22"/>
      <c r="M2272" s="22"/>
    </row>
    <row r="2273" spans="1:13" ht="15">
      <c r="A2273" s="969"/>
      <c r="B2273" s="22"/>
      <c r="C2273" s="22"/>
      <c r="D2273" s="22"/>
      <c r="E2273" s="22"/>
      <c r="F2273" s="22"/>
      <c r="G2273" s="22"/>
      <c r="H2273" s="22"/>
      <c r="I2273" s="22"/>
      <c r="J2273" s="22"/>
      <c r="K2273" s="22"/>
      <c r="L2273" s="22"/>
      <c r="M2273" s="22"/>
    </row>
    <row r="2274" spans="1:13" ht="15">
      <c r="A2274" s="969"/>
      <c r="B2274" s="22"/>
      <c r="C2274" s="22"/>
      <c r="D2274" s="22"/>
      <c r="E2274" s="22"/>
      <c r="F2274" s="22"/>
      <c r="G2274" s="22"/>
      <c r="H2274" s="22"/>
      <c r="I2274" s="22"/>
      <c r="J2274" s="22"/>
      <c r="K2274" s="22"/>
      <c r="L2274" s="22"/>
      <c r="M2274" s="22"/>
    </row>
    <row r="2275" spans="1:13" ht="15">
      <c r="A2275" s="969"/>
      <c r="B2275" s="22"/>
      <c r="C2275" s="22"/>
      <c r="D2275" s="22"/>
      <c r="E2275" s="22"/>
      <c r="F2275" s="22"/>
      <c r="G2275" s="22"/>
      <c r="H2275" s="22"/>
      <c r="I2275" s="22"/>
      <c r="J2275" s="22"/>
      <c r="K2275" s="22"/>
      <c r="L2275" s="22"/>
      <c r="M2275" s="22"/>
    </row>
    <row r="2276" spans="1:13" ht="15">
      <c r="A2276" s="969"/>
      <c r="B2276" s="22"/>
      <c r="C2276" s="22"/>
      <c r="D2276" s="22"/>
      <c r="E2276" s="22"/>
      <c r="F2276" s="22"/>
      <c r="G2276" s="22"/>
      <c r="H2276" s="22"/>
      <c r="I2276" s="22"/>
      <c r="J2276" s="22"/>
      <c r="K2276" s="22"/>
      <c r="L2276" s="22"/>
      <c r="M2276" s="22"/>
    </row>
    <row r="2277" spans="1:13" ht="15">
      <c r="A2277" s="969"/>
      <c r="B2277" s="22"/>
      <c r="C2277" s="22"/>
      <c r="D2277" s="22"/>
      <c r="E2277" s="22"/>
      <c r="F2277" s="22"/>
      <c r="G2277" s="22"/>
      <c r="H2277" s="22"/>
      <c r="I2277" s="22"/>
      <c r="J2277" s="22"/>
      <c r="K2277" s="22"/>
      <c r="L2277" s="22"/>
      <c r="M2277" s="22"/>
    </row>
    <row r="2278" spans="1:13" ht="15">
      <c r="A2278" s="969"/>
      <c r="B2278" s="22"/>
      <c r="C2278" s="22"/>
      <c r="D2278" s="22"/>
      <c r="E2278" s="22"/>
      <c r="F2278" s="22"/>
      <c r="G2278" s="22"/>
      <c r="H2278" s="22"/>
      <c r="I2278" s="22"/>
      <c r="J2278" s="22"/>
      <c r="K2278" s="22"/>
      <c r="L2278" s="22"/>
      <c r="M2278" s="22"/>
    </row>
    <row r="2279" spans="1:13" ht="15">
      <c r="A2279" s="969"/>
      <c r="B2279" s="22"/>
      <c r="C2279" s="22"/>
      <c r="D2279" s="22"/>
      <c r="E2279" s="22"/>
      <c r="F2279" s="22"/>
      <c r="G2279" s="22"/>
      <c r="H2279" s="22"/>
      <c r="I2279" s="22"/>
      <c r="J2279" s="22"/>
      <c r="K2279" s="22"/>
      <c r="L2279" s="22"/>
      <c r="M2279" s="22"/>
    </row>
    <row r="2280" spans="1:13" ht="15">
      <c r="A2280" s="969"/>
      <c r="B2280" s="22"/>
      <c r="C2280" s="22"/>
      <c r="D2280" s="22"/>
      <c r="E2280" s="22"/>
      <c r="F2280" s="22"/>
      <c r="G2280" s="22"/>
      <c r="H2280" s="22"/>
      <c r="I2280" s="22"/>
      <c r="J2280" s="22"/>
      <c r="K2280" s="22"/>
      <c r="L2280" s="22"/>
      <c r="M2280" s="22"/>
    </row>
    <row r="2281" spans="1:13" ht="15">
      <c r="A2281" s="969"/>
      <c r="B2281" s="22"/>
      <c r="C2281" s="22"/>
      <c r="D2281" s="22"/>
      <c r="E2281" s="22"/>
      <c r="F2281" s="22"/>
      <c r="G2281" s="22"/>
      <c r="H2281" s="22"/>
      <c r="I2281" s="22"/>
      <c r="J2281" s="22"/>
      <c r="K2281" s="22"/>
      <c r="L2281" s="22"/>
      <c r="M2281" s="22"/>
    </row>
    <row r="2282" spans="1:13" ht="15">
      <c r="A2282" s="969"/>
      <c r="B2282" s="22"/>
      <c r="C2282" s="22"/>
      <c r="D2282" s="22"/>
      <c r="E2282" s="22"/>
      <c r="F2282" s="22"/>
      <c r="G2282" s="22"/>
      <c r="H2282" s="22"/>
      <c r="I2282" s="22"/>
      <c r="J2282" s="22"/>
      <c r="K2282" s="22"/>
      <c r="L2282" s="22"/>
      <c r="M2282" s="22"/>
    </row>
    <row r="2283" spans="1:13" ht="15">
      <c r="A2283" s="969"/>
      <c r="B2283" s="22"/>
      <c r="C2283" s="22"/>
      <c r="D2283" s="22"/>
      <c r="E2283" s="22"/>
      <c r="F2283" s="22"/>
      <c r="G2283" s="22"/>
      <c r="H2283" s="22"/>
      <c r="I2283" s="22"/>
      <c r="J2283" s="22"/>
      <c r="K2283" s="22"/>
      <c r="L2283" s="22"/>
      <c r="M2283" s="22"/>
    </row>
    <row r="2284" spans="1:13" ht="15">
      <c r="A2284" s="969"/>
      <c r="B2284" s="22"/>
      <c r="C2284" s="22"/>
      <c r="D2284" s="22"/>
      <c r="E2284" s="22"/>
      <c r="F2284" s="22"/>
      <c r="G2284" s="22"/>
      <c r="H2284" s="22"/>
      <c r="I2284" s="22"/>
      <c r="J2284" s="22"/>
      <c r="K2284" s="22"/>
      <c r="L2284" s="22"/>
      <c r="M2284" s="22"/>
    </row>
    <row r="2285" spans="1:13" ht="15">
      <c r="A2285" s="969"/>
      <c r="B2285" s="22"/>
      <c r="C2285" s="22"/>
      <c r="D2285" s="22"/>
      <c r="E2285" s="22"/>
      <c r="F2285" s="22"/>
      <c r="G2285" s="22"/>
      <c r="H2285" s="22"/>
      <c r="I2285" s="22"/>
      <c r="J2285" s="22"/>
      <c r="K2285" s="22"/>
      <c r="L2285" s="22"/>
      <c r="M2285" s="22"/>
    </row>
    <row r="2286" spans="1:13" ht="15">
      <c r="A2286" s="969"/>
      <c r="B2286" s="22"/>
      <c r="C2286" s="22"/>
      <c r="D2286" s="22"/>
      <c r="E2286" s="22"/>
      <c r="F2286" s="22"/>
      <c r="G2286" s="22"/>
      <c r="H2286" s="22"/>
      <c r="I2286" s="22"/>
      <c r="J2286" s="22"/>
      <c r="K2286" s="22"/>
      <c r="L2286" s="22"/>
      <c r="M2286" s="22"/>
    </row>
    <row r="2287" spans="1:13" ht="15">
      <c r="A2287" s="969"/>
      <c r="B2287" s="22"/>
      <c r="C2287" s="22"/>
      <c r="D2287" s="22"/>
      <c r="E2287" s="22"/>
      <c r="F2287" s="22"/>
      <c r="G2287" s="22"/>
      <c r="H2287" s="22"/>
      <c r="I2287" s="22"/>
      <c r="J2287" s="22"/>
      <c r="K2287" s="22"/>
      <c r="L2287" s="22"/>
      <c r="M2287" s="22"/>
    </row>
    <row r="2288" spans="1:13" ht="15">
      <c r="A2288" s="969"/>
      <c r="B2288" s="22"/>
      <c r="C2288" s="22"/>
      <c r="D2288" s="22"/>
      <c r="E2288" s="22"/>
      <c r="F2288" s="22"/>
      <c r="G2288" s="22"/>
      <c r="H2288" s="22"/>
      <c r="I2288" s="22"/>
      <c r="J2288" s="22"/>
      <c r="K2288" s="22"/>
      <c r="L2288" s="22"/>
      <c r="M2288" s="22"/>
    </row>
    <row r="2289" spans="1:13" ht="15">
      <c r="A2289" s="969"/>
      <c r="B2289" s="22"/>
      <c r="C2289" s="22"/>
      <c r="D2289" s="22"/>
      <c r="E2289" s="22"/>
      <c r="F2289" s="22"/>
      <c r="G2289" s="22"/>
      <c r="H2289" s="22"/>
      <c r="I2289" s="22"/>
      <c r="J2289" s="22"/>
      <c r="K2289" s="22"/>
      <c r="L2289" s="22"/>
      <c r="M2289" s="22"/>
    </row>
    <row r="2290" spans="1:13" ht="15">
      <c r="A2290" s="969"/>
      <c r="B2290" s="22"/>
      <c r="C2290" s="22"/>
      <c r="D2290" s="22"/>
      <c r="E2290" s="22"/>
      <c r="F2290" s="22"/>
      <c r="G2290" s="22"/>
      <c r="H2290" s="22"/>
      <c r="I2290" s="22"/>
      <c r="J2290" s="22"/>
      <c r="K2290" s="22"/>
      <c r="L2290" s="22"/>
      <c r="M2290" s="22"/>
    </row>
    <row r="2291" spans="1:13" ht="15">
      <c r="A2291" s="969"/>
      <c r="B2291" s="22"/>
      <c r="C2291" s="22"/>
      <c r="D2291" s="22"/>
      <c r="E2291" s="22"/>
      <c r="F2291" s="22"/>
      <c r="G2291" s="22"/>
      <c r="H2291" s="22"/>
      <c r="I2291" s="22"/>
      <c r="J2291" s="22"/>
      <c r="K2291" s="22"/>
      <c r="L2291" s="22"/>
      <c r="M2291" s="22"/>
    </row>
    <row r="2292" spans="1:13" ht="15">
      <c r="A2292" s="969"/>
      <c r="B2292" s="22"/>
      <c r="C2292" s="22"/>
      <c r="D2292" s="22"/>
      <c r="E2292" s="22"/>
      <c r="F2292" s="22"/>
      <c r="G2292" s="22"/>
      <c r="H2292" s="22"/>
      <c r="I2292" s="22"/>
      <c r="J2292" s="22"/>
      <c r="K2292" s="22"/>
      <c r="L2292" s="22"/>
      <c r="M2292" s="22"/>
    </row>
    <row r="2293" spans="1:13" ht="15">
      <c r="A2293" s="969"/>
      <c r="B2293" s="22"/>
      <c r="C2293" s="22"/>
      <c r="D2293" s="22"/>
      <c r="E2293" s="22"/>
      <c r="F2293" s="22"/>
      <c r="G2293" s="22"/>
      <c r="H2293" s="22"/>
      <c r="I2293" s="22"/>
      <c r="J2293" s="22"/>
      <c r="K2293" s="22"/>
      <c r="L2293" s="22"/>
      <c r="M2293" s="22"/>
    </row>
    <row r="2294" spans="1:13" ht="15">
      <c r="A2294" s="969"/>
      <c r="B2294" s="22"/>
      <c r="C2294" s="22"/>
      <c r="D2294" s="22"/>
      <c r="E2294" s="22"/>
      <c r="F2294" s="22"/>
      <c r="G2294" s="22"/>
      <c r="H2294" s="22"/>
      <c r="I2294" s="22"/>
      <c r="J2294" s="22"/>
      <c r="K2294" s="22"/>
      <c r="L2294" s="22"/>
      <c r="M2294" s="22"/>
    </row>
    <row r="2295" spans="1:13" ht="15">
      <c r="A2295" s="969"/>
      <c r="B2295" s="22"/>
      <c r="C2295" s="22"/>
      <c r="D2295" s="22"/>
      <c r="E2295" s="22"/>
      <c r="F2295" s="22"/>
      <c r="G2295" s="22"/>
      <c r="H2295" s="22"/>
      <c r="I2295" s="22"/>
      <c r="J2295" s="22"/>
      <c r="K2295" s="22"/>
      <c r="L2295" s="22"/>
      <c r="M2295" s="22"/>
    </row>
    <row r="2296" spans="1:13" ht="15">
      <c r="A2296" s="969"/>
      <c r="B2296" s="22"/>
      <c r="C2296" s="22"/>
      <c r="D2296" s="22"/>
      <c r="E2296" s="22"/>
      <c r="F2296" s="22"/>
      <c r="G2296" s="22"/>
      <c r="H2296" s="22"/>
      <c r="I2296" s="22"/>
      <c r="J2296" s="22"/>
      <c r="K2296" s="22"/>
      <c r="L2296" s="22"/>
      <c r="M2296" s="22"/>
    </row>
    <row r="2297" spans="1:13" ht="15">
      <c r="A2297" s="969"/>
      <c r="B2297" s="22"/>
      <c r="C2297" s="22"/>
      <c r="D2297" s="22"/>
      <c r="E2297" s="22"/>
      <c r="F2297" s="22"/>
      <c r="G2297" s="22"/>
      <c r="H2297" s="22"/>
      <c r="I2297" s="22"/>
      <c r="J2297" s="22"/>
      <c r="K2297" s="22"/>
      <c r="L2297" s="22"/>
      <c r="M2297" s="22"/>
    </row>
    <row r="2298" spans="1:13" ht="15">
      <c r="A2298" s="969"/>
      <c r="B2298" s="22"/>
      <c r="C2298" s="22"/>
      <c r="D2298" s="22"/>
      <c r="E2298" s="22"/>
      <c r="F2298" s="22"/>
      <c r="G2298" s="22"/>
      <c r="H2298" s="22"/>
      <c r="I2298" s="22"/>
      <c r="J2298" s="22"/>
      <c r="K2298" s="22"/>
      <c r="L2298" s="22"/>
      <c r="M2298" s="22"/>
    </row>
    <row r="2299" spans="1:13" ht="15">
      <c r="A2299" s="969"/>
      <c r="B2299" s="22"/>
      <c r="C2299" s="22"/>
      <c r="D2299" s="22"/>
      <c r="E2299" s="22"/>
      <c r="F2299" s="22"/>
      <c r="G2299" s="22"/>
      <c r="H2299" s="22"/>
      <c r="I2299" s="22"/>
      <c r="J2299" s="22"/>
      <c r="K2299" s="22"/>
      <c r="L2299" s="22"/>
      <c r="M2299" s="22"/>
    </row>
    <row r="2300" spans="1:13" ht="15">
      <c r="A2300" s="969"/>
      <c r="B2300" s="22"/>
      <c r="C2300" s="22"/>
      <c r="D2300" s="22"/>
      <c r="E2300" s="22"/>
      <c r="F2300" s="22"/>
      <c r="G2300" s="22"/>
      <c r="H2300" s="22"/>
      <c r="I2300" s="22"/>
      <c r="J2300" s="22"/>
      <c r="K2300" s="22"/>
      <c r="L2300" s="22"/>
      <c r="M2300" s="22"/>
    </row>
    <row r="2301" spans="1:13" ht="15">
      <c r="A2301" s="969"/>
      <c r="B2301" s="22"/>
      <c r="C2301" s="22"/>
      <c r="D2301" s="22"/>
      <c r="E2301" s="22"/>
      <c r="F2301" s="22"/>
      <c r="G2301" s="22"/>
      <c r="H2301" s="22"/>
      <c r="I2301" s="22"/>
      <c r="J2301" s="22"/>
      <c r="K2301" s="22"/>
      <c r="L2301" s="22"/>
      <c r="M2301" s="22"/>
    </row>
    <row r="2302" spans="1:13" ht="15">
      <c r="A2302" s="969"/>
      <c r="B2302" s="22"/>
      <c r="C2302" s="22"/>
      <c r="D2302" s="22"/>
      <c r="E2302" s="22"/>
      <c r="F2302" s="22"/>
      <c r="G2302" s="22"/>
      <c r="H2302" s="22"/>
      <c r="I2302" s="22"/>
      <c r="J2302" s="22"/>
      <c r="K2302" s="22"/>
      <c r="L2302" s="22"/>
      <c r="M2302" s="22"/>
    </row>
    <row r="2303" spans="1:13" ht="15">
      <c r="A2303" s="969"/>
      <c r="B2303" s="22"/>
      <c r="C2303" s="22"/>
      <c r="D2303" s="22"/>
      <c r="E2303" s="22"/>
      <c r="F2303" s="22"/>
      <c r="G2303" s="22"/>
      <c r="H2303" s="22"/>
      <c r="I2303" s="22"/>
      <c r="J2303" s="22"/>
      <c r="K2303" s="22"/>
      <c r="L2303" s="22"/>
      <c r="M2303" s="22"/>
    </row>
    <row r="2304" spans="1:13" ht="15">
      <c r="A2304" s="969"/>
      <c r="B2304" s="22"/>
      <c r="C2304" s="22"/>
      <c r="D2304" s="22"/>
      <c r="E2304" s="22"/>
      <c r="F2304" s="22"/>
      <c r="G2304" s="22"/>
      <c r="H2304" s="22"/>
      <c r="I2304" s="22"/>
      <c r="J2304" s="22"/>
      <c r="K2304" s="22"/>
      <c r="L2304" s="22"/>
      <c r="M2304" s="22"/>
    </row>
    <row r="2305" spans="1:13" ht="15">
      <c r="A2305" s="969"/>
      <c r="B2305" s="22"/>
      <c r="C2305" s="22"/>
      <c r="D2305" s="22"/>
      <c r="E2305" s="22"/>
      <c r="F2305" s="22"/>
      <c r="G2305" s="22"/>
      <c r="H2305" s="22"/>
      <c r="I2305" s="22"/>
      <c r="J2305" s="22"/>
      <c r="K2305" s="22"/>
      <c r="L2305" s="22"/>
      <c r="M2305" s="22"/>
    </row>
    <row r="2306" spans="1:13" ht="15">
      <c r="A2306" s="969"/>
      <c r="B2306" s="22"/>
      <c r="C2306" s="22"/>
      <c r="D2306" s="22"/>
      <c r="E2306" s="22"/>
      <c r="F2306" s="22"/>
      <c r="G2306" s="22"/>
      <c r="H2306" s="22"/>
      <c r="I2306" s="22"/>
      <c r="J2306" s="22"/>
      <c r="K2306" s="22"/>
      <c r="L2306" s="22"/>
      <c r="M2306" s="22"/>
    </row>
    <row r="2307" spans="1:13" ht="15">
      <c r="A2307" s="969"/>
      <c r="B2307" s="22"/>
      <c r="C2307" s="22"/>
      <c r="D2307" s="22"/>
      <c r="E2307" s="22"/>
      <c r="F2307" s="22"/>
      <c r="G2307" s="22"/>
      <c r="H2307" s="22"/>
      <c r="I2307" s="22"/>
      <c r="J2307" s="22"/>
      <c r="K2307" s="22"/>
      <c r="L2307" s="22"/>
      <c r="M2307" s="22"/>
    </row>
    <row r="2308" spans="1:13" ht="15">
      <c r="A2308" s="969"/>
      <c r="B2308" s="22"/>
      <c r="C2308" s="22"/>
      <c r="D2308" s="22"/>
      <c r="E2308" s="22"/>
      <c r="F2308" s="22"/>
      <c r="G2308" s="22"/>
      <c r="H2308" s="22"/>
      <c r="I2308" s="22"/>
      <c r="J2308" s="22"/>
      <c r="K2308" s="22"/>
      <c r="L2308" s="22"/>
      <c r="M2308" s="22"/>
    </row>
    <row r="2309" spans="1:13" ht="15">
      <c r="A2309" s="969"/>
      <c r="B2309" s="22"/>
      <c r="C2309" s="22"/>
      <c r="D2309" s="22"/>
      <c r="E2309" s="22"/>
      <c r="F2309" s="22"/>
      <c r="G2309" s="22"/>
      <c r="H2309" s="22"/>
      <c r="I2309" s="22"/>
      <c r="J2309" s="22"/>
      <c r="K2309" s="22"/>
      <c r="L2309" s="22"/>
      <c r="M2309" s="22"/>
    </row>
    <row r="2310" spans="1:13" ht="15">
      <c r="A2310" s="969"/>
      <c r="B2310" s="22"/>
      <c r="C2310" s="22"/>
      <c r="D2310" s="22"/>
      <c r="E2310" s="22"/>
      <c r="F2310" s="22"/>
      <c r="G2310" s="22"/>
      <c r="H2310" s="22"/>
      <c r="I2310" s="22"/>
      <c r="J2310" s="22"/>
      <c r="K2310" s="22"/>
      <c r="L2310" s="22"/>
      <c r="M2310" s="22"/>
    </row>
    <row r="2311" spans="1:13" ht="15">
      <c r="A2311" s="969"/>
      <c r="B2311" s="22"/>
      <c r="C2311" s="22"/>
      <c r="D2311" s="22"/>
      <c r="E2311" s="22"/>
      <c r="F2311" s="22"/>
      <c r="G2311" s="22"/>
      <c r="H2311" s="22"/>
      <c r="I2311" s="22"/>
      <c r="J2311" s="22"/>
      <c r="K2311" s="22"/>
      <c r="L2311" s="22"/>
      <c r="M2311" s="22"/>
    </row>
    <row r="2312" spans="1:13" ht="15">
      <c r="A2312" s="969"/>
      <c r="B2312" s="22"/>
      <c r="C2312" s="22"/>
      <c r="D2312" s="22"/>
      <c r="E2312" s="22"/>
      <c r="F2312" s="22"/>
      <c r="G2312" s="22"/>
      <c r="H2312" s="22"/>
      <c r="I2312" s="22"/>
      <c r="J2312" s="22"/>
      <c r="K2312" s="22"/>
      <c r="L2312" s="22"/>
      <c r="M2312" s="22"/>
    </row>
    <row r="2313" spans="1:13" ht="15">
      <c r="A2313" s="969"/>
      <c r="B2313" s="22"/>
      <c r="C2313" s="22"/>
      <c r="D2313" s="22"/>
      <c r="E2313" s="22"/>
      <c r="F2313" s="22"/>
      <c r="G2313" s="22"/>
      <c r="H2313" s="22"/>
      <c r="I2313" s="22"/>
      <c r="J2313" s="22"/>
      <c r="K2313" s="22"/>
      <c r="L2313" s="22"/>
      <c r="M2313" s="22"/>
    </row>
    <row r="2314" spans="1:13" ht="15">
      <c r="A2314" s="969"/>
      <c r="B2314" s="22"/>
      <c r="C2314" s="22"/>
      <c r="D2314" s="22"/>
      <c r="E2314" s="22"/>
      <c r="F2314" s="22"/>
      <c r="G2314" s="22"/>
      <c r="H2314" s="22"/>
      <c r="I2314" s="22"/>
      <c r="J2314" s="22"/>
      <c r="K2314" s="22"/>
      <c r="L2314" s="22"/>
      <c r="M2314" s="22"/>
    </row>
    <row r="2315" spans="1:13" ht="15">
      <c r="A2315" s="969"/>
      <c r="B2315" s="22"/>
      <c r="C2315" s="22"/>
      <c r="D2315" s="22"/>
      <c r="E2315" s="22"/>
      <c r="F2315" s="22"/>
      <c r="G2315" s="22"/>
      <c r="H2315" s="22"/>
      <c r="I2315" s="22"/>
      <c r="J2315" s="22"/>
      <c r="K2315" s="22"/>
      <c r="L2315" s="22"/>
      <c r="M2315" s="22"/>
    </row>
    <row r="2316" spans="1:13" ht="15">
      <c r="A2316" s="969"/>
      <c r="B2316" s="22"/>
      <c r="C2316" s="22"/>
      <c r="D2316" s="22"/>
      <c r="E2316" s="22"/>
      <c r="F2316" s="22"/>
      <c r="G2316" s="22"/>
      <c r="H2316" s="22"/>
      <c r="I2316" s="22"/>
      <c r="J2316" s="22"/>
      <c r="K2316" s="22"/>
      <c r="L2316" s="22"/>
      <c r="M2316" s="22"/>
    </row>
    <row r="2317" spans="1:13" ht="15">
      <c r="A2317" s="969"/>
      <c r="B2317" s="22"/>
      <c r="C2317" s="22"/>
      <c r="D2317" s="22"/>
      <c r="E2317" s="22"/>
      <c r="F2317" s="22"/>
      <c r="G2317" s="22"/>
      <c r="H2317" s="22"/>
      <c r="I2317" s="22"/>
      <c r="J2317" s="22"/>
      <c r="K2317" s="22"/>
      <c r="L2317" s="22"/>
      <c r="M2317" s="22"/>
    </row>
    <row r="2318" spans="1:13" ht="15">
      <c r="A2318" s="969"/>
      <c r="B2318" s="22"/>
      <c r="C2318" s="22"/>
      <c r="D2318" s="22"/>
      <c r="E2318" s="22"/>
      <c r="F2318" s="22"/>
      <c r="G2318" s="22"/>
      <c r="H2318" s="22"/>
      <c r="I2318" s="22"/>
      <c r="J2318" s="22"/>
      <c r="K2318" s="22"/>
      <c r="L2318" s="22"/>
      <c r="M2318" s="22"/>
    </row>
    <row r="2319" spans="1:13" ht="15">
      <c r="A2319" s="969"/>
      <c r="B2319" s="22"/>
      <c r="C2319" s="22"/>
      <c r="D2319" s="22"/>
      <c r="E2319" s="22"/>
      <c r="F2319" s="22"/>
      <c r="G2319" s="22"/>
      <c r="H2319" s="22"/>
      <c r="I2319" s="22"/>
      <c r="J2319" s="22"/>
      <c r="K2319" s="22"/>
      <c r="L2319" s="22"/>
      <c r="M2319" s="22"/>
    </row>
    <row r="2320" spans="1:13" ht="15">
      <c r="A2320" s="969"/>
      <c r="B2320" s="22"/>
      <c r="C2320" s="22"/>
      <c r="D2320" s="22"/>
      <c r="E2320" s="22"/>
      <c r="F2320" s="22"/>
      <c r="G2320" s="22"/>
      <c r="H2320" s="22"/>
      <c r="I2320" s="22"/>
      <c r="J2320" s="22"/>
      <c r="K2320" s="22"/>
      <c r="L2320" s="22"/>
      <c r="M2320" s="22"/>
    </row>
    <row r="2321" spans="1:13" ht="15">
      <c r="A2321" s="969"/>
      <c r="B2321" s="22"/>
      <c r="C2321" s="22"/>
      <c r="D2321" s="22"/>
      <c r="E2321" s="22"/>
      <c r="F2321" s="22"/>
      <c r="G2321" s="22"/>
      <c r="H2321" s="22"/>
      <c r="I2321" s="22"/>
      <c r="J2321" s="22"/>
      <c r="K2321" s="22"/>
      <c r="L2321" s="22"/>
      <c r="M2321" s="22"/>
    </row>
    <row r="2322" spans="1:13" ht="15">
      <c r="A2322" s="969"/>
      <c r="B2322" s="22"/>
      <c r="C2322" s="22"/>
      <c r="D2322" s="22"/>
      <c r="E2322" s="22"/>
      <c r="F2322" s="22"/>
      <c r="G2322" s="22"/>
      <c r="H2322" s="22"/>
      <c r="I2322" s="22"/>
      <c r="J2322" s="22"/>
      <c r="K2322" s="22"/>
      <c r="L2322" s="22"/>
      <c r="M2322" s="22"/>
    </row>
    <row r="2323" spans="1:13" ht="15">
      <c r="A2323" s="969"/>
      <c r="B2323" s="22"/>
      <c r="C2323" s="22"/>
      <c r="D2323" s="22"/>
      <c r="E2323" s="22"/>
      <c r="F2323" s="22"/>
      <c r="G2323" s="22"/>
      <c r="H2323" s="22"/>
      <c r="I2323" s="22"/>
      <c r="J2323" s="22"/>
      <c r="K2323" s="22"/>
      <c r="L2323" s="22"/>
      <c r="M2323" s="22"/>
    </row>
    <row r="2324" spans="1:13" ht="15">
      <c r="A2324" s="969"/>
      <c r="B2324" s="22"/>
      <c r="C2324" s="22"/>
      <c r="D2324" s="22"/>
      <c r="E2324" s="22"/>
      <c r="F2324" s="22"/>
      <c r="G2324" s="22"/>
      <c r="H2324" s="22"/>
      <c r="I2324" s="22"/>
      <c r="J2324" s="22"/>
      <c r="K2324" s="22"/>
      <c r="L2324" s="22"/>
      <c r="M2324" s="22"/>
    </row>
    <row r="2325" spans="1:13" ht="15">
      <c r="A2325" s="969"/>
      <c r="B2325" s="22"/>
      <c r="C2325" s="22"/>
      <c r="D2325" s="22"/>
      <c r="E2325" s="22"/>
      <c r="F2325" s="22"/>
      <c r="G2325" s="22"/>
      <c r="H2325" s="22"/>
      <c r="I2325" s="22"/>
      <c r="J2325" s="22"/>
      <c r="K2325" s="22"/>
      <c r="L2325" s="22"/>
      <c r="M2325" s="22"/>
    </row>
    <row r="2326" spans="1:13" ht="15">
      <c r="A2326" s="969"/>
      <c r="B2326" s="22"/>
      <c r="C2326" s="22"/>
      <c r="D2326" s="22"/>
      <c r="E2326" s="22"/>
      <c r="F2326" s="22"/>
      <c r="G2326" s="22"/>
      <c r="H2326" s="22"/>
      <c r="I2326" s="22"/>
      <c r="J2326" s="22"/>
      <c r="K2326" s="22"/>
      <c r="L2326" s="22"/>
      <c r="M2326" s="22"/>
    </row>
    <row r="2327" spans="1:13" ht="15">
      <c r="A2327" s="969"/>
      <c r="B2327" s="22"/>
      <c r="C2327" s="22"/>
      <c r="D2327" s="22"/>
      <c r="E2327" s="22"/>
      <c r="F2327" s="22"/>
      <c r="G2327" s="22"/>
      <c r="H2327" s="22"/>
      <c r="I2327" s="22"/>
      <c r="J2327" s="22"/>
      <c r="K2327" s="22"/>
      <c r="L2327" s="22"/>
      <c r="M2327" s="22"/>
    </row>
    <row r="2328" spans="1:13" ht="15">
      <c r="A2328" s="969"/>
      <c r="B2328" s="22"/>
      <c r="C2328" s="22"/>
      <c r="D2328" s="22"/>
      <c r="E2328" s="22"/>
      <c r="F2328" s="22"/>
      <c r="G2328" s="22"/>
      <c r="H2328" s="22"/>
      <c r="I2328" s="22"/>
      <c r="J2328" s="22"/>
      <c r="K2328" s="22"/>
      <c r="L2328" s="22"/>
      <c r="M2328" s="22"/>
    </row>
    <row r="2329" spans="1:13" ht="15">
      <c r="A2329" s="969"/>
      <c r="B2329" s="22"/>
      <c r="C2329" s="22"/>
      <c r="D2329" s="22"/>
      <c r="E2329" s="22"/>
      <c r="F2329" s="22"/>
      <c r="G2329" s="22"/>
      <c r="H2329" s="22"/>
      <c r="I2329" s="22"/>
      <c r="J2329" s="22"/>
      <c r="K2329" s="22"/>
      <c r="L2329" s="22"/>
      <c r="M2329" s="22"/>
    </row>
    <row r="2330" spans="1:13" ht="15">
      <c r="A2330" s="969"/>
      <c r="B2330" s="22"/>
      <c r="C2330" s="22"/>
      <c r="D2330" s="22"/>
      <c r="E2330" s="22"/>
      <c r="F2330" s="22"/>
      <c r="G2330" s="22"/>
      <c r="H2330" s="22"/>
      <c r="I2330" s="22"/>
      <c r="J2330" s="22"/>
      <c r="K2330" s="22"/>
      <c r="L2330" s="22"/>
      <c r="M2330" s="22"/>
    </row>
    <row r="2331" spans="1:13" ht="15">
      <c r="A2331" s="969"/>
      <c r="B2331" s="22"/>
      <c r="C2331" s="22"/>
      <c r="D2331" s="22"/>
      <c r="E2331" s="22"/>
      <c r="F2331" s="22"/>
      <c r="G2331" s="22"/>
      <c r="H2331" s="22"/>
      <c r="I2331" s="22"/>
      <c r="J2331" s="22"/>
      <c r="K2331" s="22"/>
      <c r="L2331" s="22"/>
      <c r="M2331" s="22"/>
    </row>
    <row r="2332" spans="1:13" ht="15">
      <c r="A2332" s="969"/>
      <c r="B2332" s="22"/>
      <c r="C2332" s="22"/>
      <c r="D2332" s="22"/>
      <c r="E2332" s="22"/>
      <c r="F2332" s="22"/>
      <c r="G2332" s="22"/>
      <c r="H2332" s="22"/>
      <c r="I2332" s="22"/>
      <c r="J2332" s="22"/>
      <c r="K2332" s="22"/>
      <c r="L2332" s="22"/>
      <c r="M2332" s="22"/>
    </row>
    <row r="2333" spans="1:13" ht="15">
      <c r="A2333" s="969"/>
      <c r="B2333" s="22"/>
      <c r="C2333" s="22"/>
      <c r="D2333" s="22"/>
      <c r="E2333" s="22"/>
      <c r="F2333" s="22"/>
      <c r="G2333" s="22"/>
      <c r="H2333" s="22"/>
      <c r="I2333" s="22"/>
      <c r="J2333" s="22"/>
      <c r="K2333" s="22"/>
      <c r="L2333" s="22"/>
      <c r="M2333" s="22"/>
    </row>
    <row r="2334" spans="1:13" ht="15">
      <c r="A2334" s="969"/>
      <c r="B2334" s="22"/>
      <c r="C2334" s="22"/>
      <c r="D2334" s="22"/>
      <c r="E2334" s="22"/>
      <c r="F2334" s="22"/>
      <c r="G2334" s="22"/>
      <c r="H2334" s="22"/>
      <c r="I2334" s="22"/>
      <c r="J2334" s="22"/>
      <c r="K2334" s="22"/>
      <c r="L2334" s="22"/>
      <c r="M2334" s="22"/>
    </row>
    <row r="2335" spans="1:13" ht="15">
      <c r="A2335" s="969"/>
      <c r="B2335" s="22"/>
      <c r="C2335" s="22"/>
      <c r="D2335" s="22"/>
      <c r="E2335" s="22"/>
      <c r="F2335" s="22"/>
      <c r="G2335" s="22"/>
      <c r="H2335" s="22"/>
      <c r="I2335" s="22"/>
      <c r="J2335" s="22"/>
      <c r="K2335" s="22"/>
      <c r="L2335" s="22"/>
      <c r="M2335" s="22"/>
    </row>
    <row r="2336" spans="1:13" ht="15">
      <c r="A2336" s="969"/>
      <c r="B2336" s="22"/>
      <c r="C2336" s="22"/>
      <c r="D2336" s="22"/>
      <c r="E2336" s="22"/>
      <c r="F2336" s="22"/>
      <c r="G2336" s="22"/>
      <c r="H2336" s="22"/>
      <c r="I2336" s="22"/>
      <c r="J2336" s="22"/>
      <c r="K2336" s="22"/>
      <c r="L2336" s="22"/>
      <c r="M2336" s="22"/>
    </row>
    <row r="2337" spans="1:13" ht="15">
      <c r="A2337" s="969"/>
      <c r="B2337" s="22"/>
      <c r="C2337" s="22"/>
      <c r="D2337" s="22"/>
      <c r="E2337" s="22"/>
      <c r="F2337" s="22"/>
      <c r="G2337" s="22"/>
      <c r="H2337" s="22"/>
      <c r="I2337" s="22"/>
      <c r="J2337" s="22"/>
      <c r="K2337" s="22"/>
      <c r="L2337" s="22"/>
      <c r="M2337" s="22"/>
    </row>
    <row r="2338" spans="1:13" ht="15">
      <c r="A2338" s="969"/>
      <c r="B2338" s="22"/>
      <c r="C2338" s="22"/>
      <c r="D2338" s="22"/>
      <c r="E2338" s="22"/>
      <c r="F2338" s="22"/>
      <c r="G2338" s="22"/>
      <c r="H2338" s="22"/>
      <c r="I2338" s="22"/>
      <c r="J2338" s="22"/>
      <c r="K2338" s="22"/>
      <c r="L2338" s="22"/>
      <c r="M2338" s="22"/>
    </row>
    <row r="2339" spans="1:13" ht="15">
      <c r="A2339" s="969"/>
      <c r="B2339" s="22"/>
      <c r="C2339" s="22"/>
      <c r="D2339" s="22"/>
      <c r="E2339" s="22"/>
      <c r="F2339" s="22"/>
      <c r="G2339" s="22"/>
      <c r="H2339" s="22"/>
      <c r="I2339" s="22"/>
      <c r="J2339" s="22"/>
      <c r="K2339" s="22"/>
      <c r="L2339" s="22"/>
      <c r="M2339" s="22"/>
    </row>
    <row r="2340" spans="1:13" ht="15">
      <c r="A2340" s="969"/>
      <c r="B2340" s="22"/>
      <c r="C2340" s="22"/>
      <c r="D2340" s="22"/>
      <c r="E2340" s="22"/>
      <c r="F2340" s="22"/>
      <c r="G2340" s="22"/>
      <c r="H2340" s="22"/>
      <c r="I2340" s="22"/>
      <c r="J2340" s="22"/>
      <c r="K2340" s="22"/>
      <c r="L2340" s="22"/>
      <c r="M2340" s="22"/>
    </row>
    <row r="2341" spans="1:13" ht="15">
      <c r="A2341" s="969"/>
      <c r="B2341" s="22"/>
      <c r="C2341" s="22"/>
      <c r="D2341" s="22"/>
      <c r="E2341" s="22"/>
      <c r="F2341" s="22"/>
      <c r="G2341" s="22"/>
      <c r="H2341" s="22"/>
      <c r="I2341" s="22"/>
      <c r="J2341" s="22"/>
      <c r="K2341" s="22"/>
      <c r="L2341" s="22"/>
      <c r="M2341" s="22"/>
    </row>
    <row r="2342" spans="1:13" ht="15">
      <c r="A2342" s="969"/>
      <c r="B2342" s="22"/>
      <c r="C2342" s="22"/>
      <c r="D2342" s="22"/>
      <c r="E2342" s="22"/>
      <c r="F2342" s="22"/>
      <c r="G2342" s="22"/>
      <c r="H2342" s="22"/>
      <c r="I2342" s="22"/>
      <c r="J2342" s="22"/>
      <c r="K2342" s="22"/>
      <c r="L2342" s="22"/>
      <c r="M2342" s="22"/>
    </row>
    <row r="2343" spans="1:13" ht="15">
      <c r="A2343" s="969"/>
      <c r="B2343" s="22"/>
      <c r="C2343" s="22"/>
      <c r="D2343" s="22"/>
      <c r="E2343" s="22"/>
      <c r="F2343" s="22"/>
      <c r="G2343" s="22"/>
      <c r="H2343" s="22"/>
      <c r="I2343" s="22"/>
      <c r="J2343" s="22"/>
      <c r="K2343" s="22"/>
      <c r="L2343" s="22"/>
      <c r="M2343" s="22"/>
    </row>
    <row r="2344" spans="1:13" ht="15">
      <c r="A2344" s="969"/>
      <c r="B2344" s="22"/>
      <c r="C2344" s="22"/>
      <c r="D2344" s="22"/>
      <c r="E2344" s="22"/>
      <c r="F2344" s="22"/>
      <c r="G2344" s="22"/>
      <c r="H2344" s="22"/>
      <c r="I2344" s="22"/>
      <c r="J2344" s="22"/>
      <c r="K2344" s="22"/>
      <c r="L2344" s="22"/>
      <c r="M2344" s="22"/>
    </row>
    <row r="2345" spans="1:13" ht="15">
      <c r="A2345" s="969"/>
      <c r="B2345" s="22"/>
      <c r="C2345" s="22"/>
      <c r="D2345" s="22"/>
      <c r="E2345" s="22"/>
      <c r="F2345" s="22"/>
      <c r="G2345" s="22"/>
      <c r="H2345" s="22"/>
      <c r="I2345" s="22"/>
      <c r="J2345" s="22"/>
      <c r="K2345" s="22"/>
      <c r="L2345" s="22"/>
      <c r="M2345" s="22"/>
    </row>
    <row r="2346" spans="1:13" ht="15">
      <c r="A2346" s="969"/>
      <c r="B2346" s="22"/>
      <c r="C2346" s="22"/>
      <c r="D2346" s="22"/>
      <c r="E2346" s="22"/>
      <c r="F2346" s="22"/>
      <c r="G2346" s="22"/>
      <c r="H2346" s="22"/>
      <c r="I2346" s="22"/>
      <c r="J2346" s="22"/>
      <c r="K2346" s="22"/>
      <c r="L2346" s="22"/>
      <c r="M2346" s="22"/>
    </row>
    <row r="2347" spans="1:13" ht="15">
      <c r="A2347" s="969"/>
      <c r="B2347" s="22"/>
      <c r="C2347" s="22"/>
      <c r="D2347" s="22"/>
      <c r="E2347" s="22"/>
      <c r="F2347" s="22"/>
      <c r="G2347" s="22"/>
      <c r="H2347" s="22"/>
      <c r="I2347" s="22"/>
      <c r="J2347" s="22"/>
      <c r="K2347" s="22"/>
      <c r="L2347" s="22"/>
      <c r="M2347" s="22"/>
    </row>
    <row r="2348" spans="1:13" ht="15">
      <c r="A2348" s="969"/>
      <c r="B2348" s="22"/>
      <c r="C2348" s="22"/>
      <c r="D2348" s="22"/>
      <c r="E2348" s="22"/>
      <c r="F2348" s="22"/>
      <c r="G2348" s="22"/>
      <c r="H2348" s="22"/>
      <c r="I2348" s="22"/>
      <c r="J2348" s="22"/>
      <c r="K2348" s="22"/>
      <c r="L2348" s="22"/>
      <c r="M2348" s="22"/>
    </row>
    <row r="2349" spans="1:13" ht="15">
      <c r="A2349" s="969"/>
      <c r="B2349" s="22"/>
      <c r="C2349" s="22"/>
      <c r="D2349" s="22"/>
      <c r="E2349" s="22"/>
      <c r="F2349" s="22"/>
      <c r="G2349" s="22"/>
      <c r="H2349" s="22"/>
      <c r="I2349" s="22"/>
      <c r="J2349" s="22"/>
      <c r="K2349" s="22"/>
      <c r="L2349" s="22"/>
      <c r="M2349" s="22"/>
    </row>
    <row r="2350" spans="1:13" ht="15">
      <c r="A2350" s="969"/>
      <c r="B2350" s="22"/>
      <c r="C2350" s="22"/>
      <c r="D2350" s="22"/>
      <c r="E2350" s="22"/>
      <c r="F2350" s="22"/>
      <c r="G2350" s="22"/>
      <c r="H2350" s="22"/>
      <c r="I2350" s="22"/>
      <c r="J2350" s="22"/>
      <c r="K2350" s="22"/>
      <c r="L2350" s="22"/>
      <c r="M2350" s="22"/>
    </row>
    <row r="2351" spans="1:13" ht="15">
      <c r="A2351" s="969"/>
      <c r="B2351" s="22"/>
      <c r="C2351" s="22"/>
      <c r="D2351" s="22"/>
      <c r="E2351" s="22"/>
      <c r="F2351" s="22"/>
      <c r="G2351" s="22"/>
      <c r="H2351" s="22"/>
      <c r="I2351" s="22"/>
      <c r="J2351" s="22"/>
      <c r="K2351" s="22"/>
      <c r="L2351" s="22"/>
      <c r="M2351" s="22"/>
    </row>
    <row r="2352" spans="1:13" ht="15">
      <c r="A2352" s="969"/>
      <c r="B2352" s="22"/>
      <c r="C2352" s="22"/>
      <c r="D2352" s="22"/>
      <c r="E2352" s="22"/>
      <c r="F2352" s="22"/>
      <c r="G2352" s="22"/>
      <c r="H2352" s="22"/>
      <c r="I2352" s="22"/>
      <c r="J2352" s="22"/>
      <c r="K2352" s="22"/>
      <c r="L2352" s="22"/>
      <c r="M2352" s="22"/>
    </row>
    <row r="2353" spans="1:13" ht="15">
      <c r="A2353" s="969"/>
      <c r="B2353" s="22"/>
      <c r="C2353" s="22"/>
      <c r="D2353" s="22"/>
      <c r="E2353" s="22"/>
      <c r="F2353" s="22"/>
      <c r="G2353" s="22"/>
      <c r="H2353" s="22"/>
      <c r="I2353" s="22"/>
      <c r="J2353" s="22"/>
      <c r="K2353" s="22"/>
      <c r="L2353" s="22"/>
      <c r="M2353" s="22"/>
    </row>
    <row r="2354" spans="1:13" ht="15">
      <c r="A2354" s="969"/>
      <c r="B2354" s="22"/>
      <c r="C2354" s="22"/>
      <c r="D2354" s="22"/>
      <c r="E2354" s="22"/>
      <c r="F2354" s="22"/>
      <c r="G2354" s="22"/>
      <c r="H2354" s="22"/>
      <c r="I2354" s="22"/>
      <c r="J2354" s="22"/>
      <c r="K2354" s="22"/>
      <c r="L2354" s="22"/>
      <c r="M2354" s="22"/>
    </row>
    <row r="2355" spans="1:13" ht="15">
      <c r="A2355" s="969"/>
      <c r="B2355" s="22"/>
      <c r="C2355" s="22"/>
      <c r="D2355" s="22"/>
      <c r="E2355" s="22"/>
      <c r="F2355" s="22"/>
      <c r="G2355" s="22"/>
      <c r="H2355" s="22"/>
      <c r="I2355" s="22"/>
      <c r="J2355" s="22"/>
      <c r="K2355" s="22"/>
      <c r="L2355" s="22"/>
      <c r="M2355" s="22"/>
    </row>
    <row r="2356" spans="1:13" ht="15">
      <c r="A2356" s="969"/>
      <c r="B2356" s="22"/>
      <c r="C2356" s="22"/>
      <c r="D2356" s="22"/>
      <c r="E2356" s="22"/>
      <c r="F2356" s="22"/>
      <c r="G2356" s="22"/>
      <c r="H2356" s="22"/>
      <c r="I2356" s="22"/>
      <c r="J2356" s="22"/>
      <c r="K2356" s="22"/>
      <c r="L2356" s="22"/>
      <c r="M2356" s="22"/>
    </row>
    <row r="2357" spans="1:13" ht="15">
      <c r="A2357" s="969"/>
      <c r="B2357" s="22"/>
      <c r="C2357" s="22"/>
      <c r="D2357" s="22"/>
      <c r="E2357" s="22"/>
      <c r="F2357" s="22"/>
      <c r="G2357" s="22"/>
      <c r="H2357" s="22"/>
      <c r="I2357" s="22"/>
      <c r="J2357" s="22"/>
      <c r="K2357" s="22"/>
      <c r="L2357" s="22"/>
      <c r="M2357" s="22"/>
    </row>
    <row r="2358" spans="1:13" ht="15">
      <c r="A2358" s="969"/>
      <c r="B2358" s="22"/>
      <c r="C2358" s="22"/>
      <c r="D2358" s="22"/>
      <c r="E2358" s="22"/>
      <c r="F2358" s="22"/>
      <c r="G2358" s="22"/>
      <c r="H2358" s="22"/>
      <c r="I2358" s="22"/>
      <c r="J2358" s="22"/>
      <c r="K2358" s="22"/>
      <c r="L2358" s="22"/>
      <c r="M2358" s="22"/>
    </row>
    <row r="2359" spans="1:13" ht="15">
      <c r="A2359" s="969"/>
      <c r="B2359" s="22"/>
      <c r="C2359" s="22"/>
      <c r="D2359" s="22"/>
      <c r="E2359" s="22"/>
      <c r="F2359" s="22"/>
      <c r="G2359" s="22"/>
      <c r="H2359" s="22"/>
      <c r="I2359" s="22"/>
      <c r="J2359" s="22"/>
      <c r="K2359" s="22"/>
      <c r="L2359" s="22"/>
      <c r="M2359" s="22"/>
    </row>
    <row r="2360" spans="1:13" ht="15">
      <c r="A2360" s="969"/>
      <c r="B2360" s="22"/>
      <c r="C2360" s="22"/>
      <c r="D2360" s="22"/>
      <c r="E2360" s="22"/>
      <c r="F2360" s="22"/>
      <c r="G2360" s="22"/>
      <c r="H2360" s="22"/>
      <c r="I2360" s="22"/>
      <c r="J2360" s="22"/>
      <c r="K2360" s="22"/>
      <c r="L2360" s="22"/>
      <c r="M2360" s="22"/>
    </row>
    <row r="2361" spans="1:13" ht="15">
      <c r="A2361" s="969"/>
      <c r="B2361" s="22"/>
      <c r="C2361" s="22"/>
      <c r="D2361" s="22"/>
      <c r="E2361" s="22"/>
      <c r="F2361" s="22"/>
      <c r="G2361" s="22"/>
      <c r="H2361" s="22"/>
      <c r="I2361" s="22"/>
      <c r="J2361" s="22"/>
      <c r="K2361" s="22"/>
      <c r="L2361" s="22"/>
      <c r="M2361" s="22"/>
    </row>
    <row r="2362" spans="1:13" ht="15">
      <c r="A2362" s="969"/>
      <c r="B2362" s="22"/>
      <c r="C2362" s="22"/>
      <c r="D2362" s="22"/>
      <c r="E2362" s="22"/>
      <c r="F2362" s="22"/>
      <c r="G2362" s="22"/>
      <c r="H2362" s="22"/>
      <c r="I2362" s="22"/>
      <c r="J2362" s="22"/>
      <c r="K2362" s="22"/>
      <c r="L2362" s="22"/>
      <c r="M2362" s="22"/>
    </row>
    <row r="2363" spans="1:13" ht="15">
      <c r="A2363" s="969"/>
      <c r="B2363" s="22"/>
      <c r="C2363" s="22"/>
      <c r="D2363" s="22"/>
      <c r="E2363" s="22"/>
      <c r="F2363" s="22"/>
      <c r="G2363" s="22"/>
      <c r="H2363" s="22"/>
      <c r="I2363" s="22"/>
      <c r="J2363" s="22"/>
      <c r="K2363" s="22"/>
      <c r="L2363" s="22"/>
      <c r="M2363" s="22"/>
    </row>
    <row r="2364" spans="1:13" ht="15">
      <c r="A2364" s="969"/>
      <c r="B2364" s="22"/>
      <c r="C2364" s="22"/>
      <c r="D2364" s="22"/>
      <c r="E2364" s="22"/>
      <c r="F2364" s="22"/>
      <c r="G2364" s="22"/>
      <c r="H2364" s="22"/>
      <c r="I2364" s="22"/>
      <c r="J2364" s="22"/>
      <c r="K2364" s="22"/>
      <c r="L2364" s="22"/>
      <c r="M2364" s="22"/>
    </row>
    <row r="2365" spans="1:13" ht="15">
      <c r="A2365" s="969"/>
      <c r="B2365" s="22"/>
      <c r="C2365" s="22"/>
      <c r="D2365" s="22"/>
      <c r="E2365" s="22"/>
      <c r="F2365" s="22"/>
      <c r="G2365" s="22"/>
      <c r="H2365" s="22"/>
      <c r="I2365" s="22"/>
      <c r="J2365" s="22"/>
      <c r="K2365" s="22"/>
      <c r="L2365" s="22"/>
      <c r="M2365" s="22"/>
    </row>
    <row r="2366" spans="1:13" ht="15">
      <c r="A2366" s="969"/>
      <c r="B2366" s="22"/>
      <c r="C2366" s="22"/>
      <c r="D2366" s="22"/>
      <c r="E2366" s="22"/>
      <c r="F2366" s="22"/>
      <c r="G2366" s="22"/>
      <c r="H2366" s="22"/>
      <c r="I2366" s="22"/>
      <c r="J2366" s="22"/>
      <c r="K2366" s="22"/>
      <c r="L2366" s="22"/>
      <c r="M2366" s="22"/>
    </row>
    <row r="2367" spans="1:13" ht="15">
      <c r="A2367" s="969"/>
      <c r="B2367" s="22"/>
      <c r="C2367" s="22"/>
      <c r="D2367" s="22"/>
      <c r="E2367" s="22"/>
      <c r="F2367" s="22"/>
      <c r="G2367" s="22"/>
      <c r="H2367" s="22"/>
      <c r="I2367" s="22"/>
      <c r="J2367" s="22"/>
      <c r="K2367" s="22"/>
      <c r="L2367" s="22"/>
      <c r="M2367" s="22"/>
    </row>
    <row r="2368" spans="1:13" ht="15">
      <c r="A2368" s="969"/>
      <c r="B2368" s="22"/>
      <c r="C2368" s="22"/>
      <c r="D2368" s="22"/>
      <c r="E2368" s="22"/>
      <c r="F2368" s="22"/>
      <c r="G2368" s="22"/>
      <c r="H2368" s="22"/>
      <c r="I2368" s="22"/>
      <c r="J2368" s="22"/>
      <c r="K2368" s="22"/>
      <c r="L2368" s="22"/>
      <c r="M2368" s="22"/>
    </row>
    <row r="2369" spans="1:13" ht="15">
      <c r="A2369" s="969"/>
      <c r="B2369" s="22"/>
      <c r="C2369" s="22"/>
      <c r="D2369" s="22"/>
      <c r="E2369" s="22"/>
      <c r="F2369" s="22"/>
      <c r="G2369" s="22"/>
      <c r="H2369" s="22"/>
      <c r="I2369" s="22"/>
      <c r="J2369" s="22"/>
      <c r="K2369" s="22"/>
      <c r="L2369" s="22"/>
      <c r="M2369" s="22"/>
    </row>
    <row r="2370" spans="1:13" ht="15">
      <c r="A2370" s="969"/>
      <c r="B2370" s="22"/>
      <c r="C2370" s="22"/>
      <c r="D2370" s="22"/>
      <c r="E2370" s="22"/>
      <c r="F2370" s="22"/>
      <c r="G2370" s="22"/>
      <c r="H2370" s="22"/>
      <c r="I2370" s="22"/>
      <c r="J2370" s="22"/>
      <c r="K2370" s="22"/>
      <c r="L2370" s="22"/>
      <c r="M2370" s="22"/>
    </row>
    <row r="2371" spans="1:13" ht="15">
      <c r="A2371" s="969"/>
      <c r="B2371" s="22"/>
      <c r="C2371" s="22"/>
      <c r="D2371" s="22"/>
      <c r="E2371" s="22"/>
      <c r="F2371" s="22"/>
      <c r="G2371" s="22"/>
      <c r="H2371" s="22"/>
      <c r="I2371" s="22"/>
      <c r="J2371" s="22"/>
      <c r="K2371" s="22"/>
      <c r="L2371" s="22"/>
      <c r="M2371" s="22"/>
    </row>
    <row r="2372" spans="1:13" ht="15">
      <c r="A2372" s="969"/>
      <c r="B2372" s="22"/>
      <c r="C2372" s="22"/>
      <c r="D2372" s="22"/>
      <c r="E2372" s="22"/>
      <c r="F2372" s="22"/>
      <c r="G2372" s="22"/>
      <c r="H2372" s="22"/>
      <c r="I2372" s="22"/>
      <c r="J2372" s="22"/>
      <c r="K2372" s="22"/>
      <c r="L2372" s="22"/>
      <c r="M2372" s="22"/>
    </row>
    <row r="2373" spans="1:13" ht="15">
      <c r="A2373" s="969"/>
      <c r="B2373" s="22"/>
      <c r="C2373" s="22"/>
      <c r="D2373" s="22"/>
      <c r="E2373" s="22"/>
      <c r="F2373" s="22"/>
      <c r="G2373" s="22"/>
      <c r="H2373" s="22"/>
      <c r="I2373" s="22"/>
      <c r="J2373" s="22"/>
      <c r="K2373" s="22"/>
      <c r="L2373" s="22"/>
      <c r="M2373" s="22"/>
    </row>
    <row r="2374" spans="1:13" ht="15">
      <c r="A2374" s="969"/>
      <c r="B2374" s="22"/>
      <c r="C2374" s="22"/>
      <c r="D2374" s="22"/>
      <c r="E2374" s="22"/>
      <c r="F2374" s="22"/>
      <c r="G2374" s="22"/>
      <c r="H2374" s="22"/>
      <c r="I2374" s="22"/>
      <c r="J2374" s="22"/>
      <c r="K2374" s="22"/>
      <c r="L2374" s="22"/>
      <c r="M2374" s="22"/>
    </row>
    <row r="2375" spans="1:13" ht="15">
      <c r="A2375" s="969"/>
      <c r="B2375" s="22"/>
      <c r="C2375" s="22"/>
      <c r="D2375" s="22"/>
      <c r="E2375" s="22"/>
      <c r="F2375" s="22"/>
      <c r="G2375" s="22"/>
      <c r="H2375" s="22"/>
      <c r="I2375" s="22"/>
      <c r="J2375" s="22"/>
      <c r="K2375" s="22"/>
      <c r="L2375" s="22"/>
      <c r="M2375" s="22"/>
    </row>
    <row r="2376" spans="1:13" ht="15">
      <c r="A2376" s="969"/>
      <c r="B2376" s="22"/>
      <c r="C2376" s="22"/>
      <c r="D2376" s="22"/>
      <c r="E2376" s="22"/>
      <c r="F2376" s="22"/>
      <c r="G2376" s="22"/>
      <c r="H2376" s="22"/>
      <c r="I2376" s="22"/>
      <c r="J2376" s="22"/>
      <c r="K2376" s="22"/>
      <c r="L2376" s="22"/>
      <c r="M2376" s="22"/>
    </row>
    <row r="2377" spans="1:13" ht="15">
      <c r="A2377" s="969"/>
      <c r="B2377" s="22"/>
      <c r="C2377" s="22"/>
      <c r="D2377" s="22"/>
      <c r="E2377" s="22"/>
      <c r="F2377" s="22"/>
      <c r="G2377" s="22"/>
      <c r="H2377" s="22"/>
      <c r="I2377" s="22"/>
      <c r="J2377" s="22"/>
      <c r="K2377" s="22"/>
      <c r="L2377" s="22"/>
      <c r="M2377" s="22"/>
    </row>
    <row r="2378" spans="1:13" ht="15">
      <c r="A2378" s="969"/>
      <c r="B2378" s="22"/>
      <c r="C2378" s="22"/>
      <c r="D2378" s="22"/>
      <c r="E2378" s="22"/>
      <c r="F2378" s="22"/>
      <c r="G2378" s="22"/>
      <c r="H2378" s="22"/>
      <c r="I2378" s="22"/>
      <c r="J2378" s="22"/>
      <c r="K2378" s="22"/>
      <c r="L2378" s="22"/>
      <c r="M2378" s="22"/>
    </row>
    <row r="2379" spans="1:13" ht="15">
      <c r="A2379" s="969"/>
      <c r="B2379" s="22"/>
      <c r="C2379" s="22"/>
      <c r="D2379" s="22"/>
      <c r="E2379" s="22"/>
      <c r="F2379" s="22"/>
      <c r="G2379" s="22"/>
      <c r="H2379" s="22"/>
      <c r="I2379" s="22"/>
      <c r="J2379" s="22"/>
      <c r="K2379" s="22"/>
      <c r="L2379" s="22"/>
      <c r="M2379" s="22"/>
    </row>
    <row r="2380" spans="1:13" ht="15">
      <c r="A2380" s="969"/>
      <c r="B2380" s="22"/>
      <c r="C2380" s="22"/>
      <c r="D2380" s="22"/>
      <c r="E2380" s="22"/>
      <c r="F2380" s="22"/>
      <c r="G2380" s="22"/>
      <c r="H2380" s="22"/>
      <c r="I2380" s="22"/>
      <c r="J2380" s="22"/>
      <c r="K2380" s="22"/>
      <c r="L2380" s="22"/>
      <c r="M2380" s="22"/>
    </row>
    <row r="2381" spans="1:13" ht="15">
      <c r="A2381" s="969"/>
      <c r="B2381" s="22"/>
      <c r="C2381" s="22"/>
      <c r="D2381" s="22"/>
      <c r="E2381" s="22"/>
      <c r="F2381" s="22"/>
      <c r="G2381" s="22"/>
      <c r="H2381" s="22"/>
      <c r="I2381" s="22"/>
      <c r="J2381" s="22"/>
      <c r="K2381" s="22"/>
      <c r="L2381" s="22"/>
      <c r="M2381" s="22"/>
    </row>
    <row r="2382" spans="1:13" ht="15">
      <c r="A2382" s="969"/>
      <c r="B2382" s="22"/>
      <c r="C2382" s="22"/>
      <c r="D2382" s="22"/>
      <c r="E2382" s="22"/>
      <c r="F2382" s="22"/>
      <c r="G2382" s="22"/>
      <c r="H2382" s="22"/>
      <c r="I2382" s="22"/>
      <c r="J2382" s="22"/>
      <c r="K2382" s="22"/>
      <c r="L2382" s="22"/>
      <c r="M2382" s="22"/>
    </row>
  </sheetData>
  <mergeCells count="112">
    <mergeCell ref="G116:I116"/>
    <mergeCell ref="G115:I115"/>
    <mergeCell ref="G114:I114"/>
    <mergeCell ref="G113:I113"/>
    <mergeCell ref="A118:B118"/>
    <mergeCell ref="G118:I118"/>
    <mergeCell ref="C6:I6"/>
    <mergeCell ref="C5:I5"/>
    <mergeCell ref="C4:I4"/>
    <mergeCell ref="A113:B113"/>
    <mergeCell ref="A114:B114"/>
    <mergeCell ref="A115:B115"/>
    <mergeCell ref="A116:B116"/>
    <mergeCell ref="A4:B4"/>
    <mergeCell ref="D55:J55"/>
    <mergeCell ref="D52:J52"/>
    <mergeCell ref="D59:J59"/>
    <mergeCell ref="D61:J61"/>
    <mergeCell ref="D57:J57"/>
    <mergeCell ref="J4:K4"/>
    <mergeCell ref="A5:B5"/>
    <mergeCell ref="J5:K5"/>
    <mergeCell ref="A6:B6"/>
    <mergeCell ref="J6:K6"/>
    <mergeCell ref="A123:B123"/>
    <mergeCell ref="A124:B124"/>
    <mergeCell ref="G124:I124"/>
    <mergeCell ref="G123:I123"/>
    <mergeCell ref="G122:I122"/>
    <mergeCell ref="G121:I121"/>
    <mergeCell ref="G120:I120"/>
    <mergeCell ref="G119:I119"/>
    <mergeCell ref="G117:I117"/>
    <mergeCell ref="A117:B117"/>
    <mergeCell ref="A119:B119"/>
    <mergeCell ref="A120:B120"/>
    <mergeCell ref="A121:B121"/>
    <mergeCell ref="A122:B122"/>
    <mergeCell ref="A107:D107"/>
    <mergeCell ref="D90:J90"/>
    <mergeCell ref="A92:D92"/>
    <mergeCell ref="D93:J93"/>
    <mergeCell ref="G106:H106"/>
    <mergeCell ref="E104:H104"/>
    <mergeCell ref="D103:J103"/>
    <mergeCell ref="D101:J101"/>
    <mergeCell ref="E100:I100"/>
    <mergeCell ref="D99:J99"/>
    <mergeCell ref="K103:K104"/>
    <mergeCell ref="D10:J10"/>
    <mergeCell ref="D15:J15"/>
    <mergeCell ref="D20:J20"/>
    <mergeCell ref="D43:J43"/>
    <mergeCell ref="D76:J76"/>
    <mergeCell ref="K37:K38"/>
    <mergeCell ref="K43:K46"/>
    <mergeCell ref="K48:K49"/>
    <mergeCell ref="K52:K53"/>
    <mergeCell ref="K55:K56"/>
    <mergeCell ref="K50:K51"/>
    <mergeCell ref="D48:J48"/>
    <mergeCell ref="K80:K81"/>
    <mergeCell ref="K70:K71"/>
    <mergeCell ref="K84:K85"/>
    <mergeCell ref="K82:K83"/>
    <mergeCell ref="G85:J85"/>
    <mergeCell ref="E98:I98"/>
    <mergeCell ref="D82:J82"/>
    <mergeCell ref="D80:J80"/>
    <mergeCell ref="K39:K40"/>
    <mergeCell ref="K35:K36"/>
    <mergeCell ref="D41:J41"/>
    <mergeCell ref="D39:J39"/>
    <mergeCell ref="K97:K98"/>
    <mergeCell ref="K63:K64"/>
    <mergeCell ref="K57:K58"/>
    <mergeCell ref="D95:J95"/>
    <mergeCell ref="E96:I96"/>
    <mergeCell ref="K72:K73"/>
    <mergeCell ref="K74:K75"/>
    <mergeCell ref="K76:K77"/>
    <mergeCell ref="G83:J83"/>
    <mergeCell ref="K90:K91"/>
    <mergeCell ref="K59:K60"/>
    <mergeCell ref="E87:I87"/>
    <mergeCell ref="K61:K62"/>
    <mergeCell ref="D86:J86"/>
    <mergeCell ref="E89:I89"/>
    <mergeCell ref="K15:K18"/>
    <mergeCell ref="D68:J68"/>
    <mergeCell ref="D70:J70"/>
    <mergeCell ref="D65:J65"/>
    <mergeCell ref="A1:B1"/>
    <mergeCell ref="D74:J74"/>
    <mergeCell ref="D105:J105"/>
    <mergeCell ref="K105:K106"/>
    <mergeCell ref="K93:K94"/>
    <mergeCell ref="K101:K102"/>
    <mergeCell ref="K95:K96"/>
    <mergeCell ref="D35:J35"/>
    <mergeCell ref="D72:J72"/>
    <mergeCell ref="D37:J37"/>
    <mergeCell ref="K10:K13"/>
    <mergeCell ref="K20:K21"/>
    <mergeCell ref="K22:K25"/>
    <mergeCell ref="K99:K100"/>
    <mergeCell ref="D97:J97"/>
    <mergeCell ref="D84:J84"/>
    <mergeCell ref="K65:K67"/>
    <mergeCell ref="K68:K69"/>
    <mergeCell ref="K27:K30"/>
    <mergeCell ref="K41:K42"/>
  </mergeCells>
  <phoneticPr fontId="0" type="noConversion"/>
  <dataValidations count="1">
    <dataValidation type="list" allowBlank="1" showInputMessage="1" showErrorMessage="1" sqref="G114:G120" xr:uid="{00000000-0002-0000-2D00-000000000000}">
      <formula1>yesno</formula1>
    </dataValidation>
  </dataValidations>
  <printOptions horizontalCentered="1"/>
  <pageMargins left="0.5" right="0.5" top="1" bottom="1" header="0.5" footer="0.34"/>
  <pageSetup scale="58" fitToHeight="4" orientation="landscape" r:id="rId1"/>
  <headerFooter alignWithMargins="0">
    <oddHeader>&amp;C&amp;"Arial,Bold"&amp;14&amp;U&amp;A</oddHeader>
    <oddFooter>&amp;L&amp;F
&amp;A&amp;CPage &amp;P of &amp;N&amp;R&amp;D</oddFooter>
  </headerFooter>
  <rowBreaks count="2" manualBreakCount="2">
    <brk id="42" max="20" man="1"/>
    <brk id="81" max="20"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N2331"/>
  <sheetViews>
    <sheetView view="pageBreakPreview" zoomScale="85" zoomScaleNormal="85" zoomScaleSheetLayoutView="85" workbookViewId="0"/>
  </sheetViews>
  <sheetFormatPr defaultColWidth="9.109375" defaultRowHeight="13.2"/>
  <cols>
    <col min="1" max="1" width="6.33203125" style="232" customWidth="1"/>
    <col min="2" max="2" width="40.6640625" style="232" customWidth="1"/>
    <col min="3" max="3" width="10.6640625" style="232" customWidth="1"/>
    <col min="4" max="9" width="10.6640625" style="267" customWidth="1"/>
    <col min="10" max="10" width="11.44140625" style="267" customWidth="1"/>
    <col min="11" max="12" width="10.6640625" style="267" customWidth="1"/>
    <col min="13" max="13" width="42.33203125" style="267" hidden="1" customWidth="1"/>
    <col min="14" max="14" width="75.6640625" style="267" customWidth="1"/>
    <col min="15" max="16384" width="9.109375" style="232"/>
  </cols>
  <sheetData>
    <row r="1" spans="1:14" s="985" customFormat="1" ht="20.100000000000001" customHeight="1">
      <c r="A1" s="683" t="s">
        <v>641</v>
      </c>
      <c r="B1" s="793"/>
      <c r="C1" s="793"/>
      <c r="D1" s="793"/>
      <c r="E1" s="793"/>
      <c r="F1" s="793"/>
      <c r="G1" s="793"/>
      <c r="H1" s="793"/>
      <c r="I1" s="793"/>
      <c r="J1" s="793"/>
      <c r="K1" s="793"/>
      <c r="L1" s="984"/>
      <c r="M1" s="793"/>
      <c r="N1" s="1339" t="str">
        <f>'Project Information'!$B$3</f>
        <v>Enter project name &amp; description</v>
      </c>
    </row>
    <row r="2" spans="1:14" s="985" customFormat="1" ht="20.100000000000001" customHeight="1">
      <c r="A2" s="986"/>
      <c r="B2" s="793"/>
      <c r="C2" s="793"/>
      <c r="D2" s="793"/>
      <c r="E2" s="793"/>
      <c r="F2" s="793"/>
      <c r="G2" s="793"/>
      <c r="H2" s="793"/>
      <c r="I2" s="793"/>
      <c r="J2" s="987"/>
      <c r="K2" s="793"/>
      <c r="L2" s="793"/>
      <c r="M2" s="793"/>
      <c r="N2" s="1339" t="str">
        <f>'Project Information'!$B$1</f>
        <v>999999-1-32-01</v>
      </c>
    </row>
    <row r="3" spans="1:14" s="361" customFormat="1" ht="14.4" thickBot="1">
      <c r="A3" s="636"/>
      <c r="B3" s="637"/>
      <c r="C3" s="638"/>
      <c r="D3" s="638"/>
      <c r="E3" s="638"/>
      <c r="F3" s="638"/>
      <c r="G3" s="638"/>
      <c r="H3" s="638"/>
    </row>
    <row r="4" spans="1:14" s="361" customFormat="1" ht="28.5" customHeight="1" thickBot="1">
      <c r="A4" s="1887" t="s">
        <v>1583</v>
      </c>
      <c r="B4" s="1888"/>
      <c r="C4" s="1889" t="s">
        <v>1584</v>
      </c>
      <c r="D4" s="1889"/>
      <c r="E4" s="1889"/>
      <c r="F4" s="1889"/>
      <c r="G4" s="1889"/>
      <c r="H4" s="1889"/>
      <c r="I4" s="1889"/>
      <c r="J4" s="1889" t="s">
        <v>1585</v>
      </c>
      <c r="K4" s="1889"/>
      <c r="L4" s="1889"/>
      <c r="M4" s="1889"/>
      <c r="N4" s="2167"/>
    </row>
    <row r="5" spans="1:14" s="361" customFormat="1" ht="28.5" customHeight="1">
      <c r="A5" s="2024" t="s">
        <v>1587</v>
      </c>
      <c r="B5" s="2025"/>
      <c r="C5" s="2026"/>
      <c r="D5" s="2026"/>
      <c r="E5" s="2026"/>
      <c r="F5" s="2026"/>
      <c r="G5" s="2026"/>
      <c r="H5" s="2026"/>
      <c r="I5" s="2026"/>
      <c r="J5" s="2026"/>
      <c r="K5" s="2026"/>
      <c r="L5" s="2026"/>
      <c r="M5" s="2026"/>
      <c r="N5" s="2293"/>
    </row>
    <row r="6" spans="1:14" s="361" customFormat="1" ht="28.5" customHeight="1" thickBot="1">
      <c r="A6" s="1893" t="s">
        <v>1586</v>
      </c>
      <c r="B6" s="1894"/>
      <c r="C6" s="1866"/>
      <c r="D6" s="1866"/>
      <c r="E6" s="1866"/>
      <c r="F6" s="1866"/>
      <c r="G6" s="1866"/>
      <c r="H6" s="1866"/>
      <c r="I6" s="1866"/>
      <c r="J6" s="1866"/>
      <c r="K6" s="1866"/>
      <c r="L6" s="1866"/>
      <c r="M6" s="1866"/>
      <c r="N6" s="2165"/>
    </row>
    <row r="7" spans="1:14" s="361" customFormat="1" ht="15.6">
      <c r="A7" s="1373" t="s">
        <v>1620</v>
      </c>
      <c r="B7" s="414"/>
    </row>
    <row r="8" spans="1:14" s="361" customFormat="1" ht="15" customHeight="1" thickBot="1">
      <c r="A8" s="1373"/>
      <c r="B8" s="414"/>
    </row>
    <row r="9" spans="1:14" s="960" customFormat="1" ht="48" customHeight="1">
      <c r="A9" s="488" t="s">
        <v>82</v>
      </c>
      <c r="B9" s="513" t="s">
        <v>211</v>
      </c>
      <c r="C9" s="872" t="s">
        <v>91</v>
      </c>
      <c r="D9" s="872" t="s">
        <v>48</v>
      </c>
      <c r="E9" s="867" t="s">
        <v>1093</v>
      </c>
      <c r="F9" s="2017" t="s">
        <v>558</v>
      </c>
      <c r="G9" s="2291"/>
      <c r="H9" s="2291"/>
      <c r="I9" s="2291"/>
      <c r="J9" s="2291"/>
      <c r="K9" s="2292"/>
      <c r="L9" s="867" t="s">
        <v>980</v>
      </c>
      <c r="M9" s="1176" t="s">
        <v>184</v>
      </c>
      <c r="N9" s="870" t="s">
        <v>184</v>
      </c>
    </row>
    <row r="10" spans="1:14" s="960" customFormat="1" ht="48" customHeight="1">
      <c r="A10" s="1115"/>
      <c r="B10" s="1116"/>
      <c r="C10" s="1117"/>
      <c r="D10" s="1117"/>
      <c r="E10" s="1118"/>
      <c r="F10" s="1118" t="s">
        <v>981</v>
      </c>
      <c r="G10" s="1118" t="s">
        <v>982</v>
      </c>
      <c r="H10" s="1118" t="s">
        <v>983</v>
      </c>
      <c r="I10" s="1118" t="s">
        <v>984</v>
      </c>
      <c r="J10" s="1118" t="s">
        <v>985</v>
      </c>
      <c r="K10" s="1118" t="s">
        <v>986</v>
      </c>
      <c r="L10" s="1118"/>
      <c r="M10" s="1119"/>
      <c r="N10" s="1120"/>
    </row>
    <row r="11" spans="1:14" s="960" customFormat="1" ht="30" customHeight="1">
      <c r="A11" s="2342">
        <v>28.1</v>
      </c>
      <c r="B11" s="784" t="s">
        <v>455</v>
      </c>
      <c r="C11" s="358" t="s">
        <v>987</v>
      </c>
      <c r="D11" s="1582">
        <v>0</v>
      </c>
      <c r="E11" s="1582">
        <v>0</v>
      </c>
      <c r="F11" s="850"/>
      <c r="G11" s="850"/>
      <c r="H11" s="850"/>
      <c r="I11" s="850"/>
      <c r="J11" s="850"/>
      <c r="K11" s="1619">
        <f>D11*E11</f>
        <v>0</v>
      </c>
      <c r="L11" s="1087">
        <f>SUM(F11:K11)</f>
        <v>0</v>
      </c>
      <c r="M11" s="1121"/>
      <c r="N11" s="1179" t="s">
        <v>988</v>
      </c>
    </row>
    <row r="12" spans="1:14" s="961" customFormat="1" ht="30" customHeight="1">
      <c r="A12" s="2343"/>
      <c r="B12" s="1122"/>
      <c r="C12" s="358" t="s">
        <v>987</v>
      </c>
      <c r="D12" s="1582">
        <v>0</v>
      </c>
      <c r="E12" s="1582">
        <v>0</v>
      </c>
      <c r="F12" s="1180"/>
      <c r="G12" s="1618">
        <f>E12*D12</f>
        <v>0</v>
      </c>
      <c r="H12" s="1180"/>
      <c r="I12" s="1180"/>
      <c r="J12" s="1180"/>
      <c r="K12" s="1180"/>
      <c r="L12" s="1087">
        <f>SUM(F12:K12)</f>
        <v>0</v>
      </c>
      <c r="M12" s="1123"/>
      <c r="N12" s="1179" t="s">
        <v>989</v>
      </c>
    </row>
    <row r="13" spans="1:14" s="268" customFormat="1" ht="15" customHeight="1">
      <c r="A13" s="1038"/>
      <c r="B13" s="1124"/>
      <c r="C13" s="1124"/>
      <c r="D13" s="1124"/>
      <c r="E13" s="1124"/>
      <c r="F13" s="1124"/>
      <c r="G13" s="1124"/>
      <c r="H13" s="1124"/>
      <c r="I13" s="1124"/>
      <c r="J13" s="1124"/>
      <c r="K13" s="1124"/>
      <c r="L13" s="1234"/>
      <c r="M13" s="1124"/>
      <c r="N13" s="1125"/>
    </row>
    <row r="14" spans="1:14" s="960" customFormat="1" ht="30" customHeight="1">
      <c r="A14" s="2326">
        <v>28.2</v>
      </c>
      <c r="B14" s="2335" t="s">
        <v>456</v>
      </c>
      <c r="C14" s="2336"/>
      <c r="D14" s="2336"/>
      <c r="E14" s="2336"/>
      <c r="F14" s="2336"/>
      <c r="G14" s="2336"/>
      <c r="H14" s="2336"/>
      <c r="I14" s="2336"/>
      <c r="J14" s="2336"/>
      <c r="K14" s="2336"/>
      <c r="L14" s="2336"/>
      <c r="M14" s="2336"/>
      <c r="N14" s="2337"/>
    </row>
    <row r="15" spans="1:14" s="960" customFormat="1" ht="30" customHeight="1">
      <c r="A15" s="2327"/>
      <c r="B15" s="704" t="s">
        <v>457</v>
      </c>
      <c r="C15" s="850" t="s">
        <v>470</v>
      </c>
      <c r="D15" s="1582">
        <v>0</v>
      </c>
      <c r="E15" s="1582">
        <v>0</v>
      </c>
      <c r="F15" s="1618">
        <f>E15*D15</f>
        <v>0</v>
      </c>
      <c r="G15" s="1181"/>
      <c r="H15" s="850"/>
      <c r="I15" s="850"/>
      <c r="J15" s="850"/>
      <c r="K15" s="850"/>
      <c r="L15" s="1087">
        <f>SUM(F15:K15)</f>
        <v>0</v>
      </c>
      <c r="M15" s="1126"/>
      <c r="N15" s="1182" t="s">
        <v>990</v>
      </c>
    </row>
    <row r="16" spans="1:14" s="960" customFormat="1" ht="30" customHeight="1">
      <c r="A16" s="2344"/>
      <c r="B16" s="704"/>
      <c r="C16" s="850" t="s">
        <v>470</v>
      </c>
      <c r="D16" s="1582">
        <v>0</v>
      </c>
      <c r="E16" s="1582">
        <v>0</v>
      </c>
      <c r="F16" s="850"/>
      <c r="G16" s="1618">
        <f>E16*D16</f>
        <v>0</v>
      </c>
      <c r="H16" s="850"/>
      <c r="I16" s="850"/>
      <c r="J16" s="850"/>
      <c r="K16" s="850"/>
      <c r="L16" s="1087">
        <f>SUM(F16:K16)</f>
        <v>0</v>
      </c>
      <c r="M16" s="1126"/>
      <c r="N16" s="1182" t="s">
        <v>991</v>
      </c>
    </row>
    <row r="17" spans="1:14" s="269" customFormat="1" ht="15" customHeight="1">
      <c r="A17" s="1127"/>
      <c r="B17" s="1128"/>
      <c r="C17" s="1128"/>
      <c r="D17" s="1128"/>
      <c r="E17" s="1128"/>
      <c r="F17" s="1128"/>
      <c r="G17" s="1128"/>
      <c r="H17" s="1128"/>
      <c r="I17" s="1128"/>
      <c r="J17" s="1128"/>
      <c r="K17" s="1128"/>
      <c r="L17" s="1233"/>
      <c r="M17" s="1128"/>
      <c r="N17" s="1129"/>
    </row>
    <row r="18" spans="1:14" s="960" customFormat="1" ht="30" customHeight="1">
      <c r="A18" s="2341">
        <v>28.3</v>
      </c>
      <c r="B18" s="1130" t="s">
        <v>992</v>
      </c>
      <c r="C18" s="2329"/>
      <c r="D18" s="2330"/>
      <c r="E18" s="2330"/>
      <c r="F18" s="2330"/>
      <c r="G18" s="2330"/>
      <c r="H18" s="2330"/>
      <c r="I18" s="2330"/>
      <c r="J18" s="2330"/>
      <c r="K18" s="2330"/>
      <c r="L18" s="2330"/>
      <c r="M18" s="2330"/>
      <c r="N18" s="2331"/>
    </row>
    <row r="19" spans="1:14" s="960" customFormat="1" ht="30" customHeight="1">
      <c r="A19" s="2341"/>
      <c r="B19" s="704" t="s">
        <v>723</v>
      </c>
      <c r="C19" s="850" t="s">
        <v>993</v>
      </c>
      <c r="D19" s="1582">
        <v>0</v>
      </c>
      <c r="E19" s="1582">
        <v>0</v>
      </c>
      <c r="F19" s="850"/>
      <c r="G19" s="850"/>
      <c r="H19" s="850"/>
      <c r="I19" s="850"/>
      <c r="J19" s="850"/>
      <c r="K19" s="1619">
        <f>D19*E19</f>
        <v>0</v>
      </c>
      <c r="L19" s="1087">
        <f>SUM(F19:K19)</f>
        <v>0</v>
      </c>
      <c r="M19" s="1126"/>
      <c r="N19" s="993" t="s">
        <v>988</v>
      </c>
    </row>
    <row r="20" spans="1:14" s="960" customFormat="1" ht="30" customHeight="1">
      <c r="A20" s="2328"/>
      <c r="B20" s="704" t="s">
        <v>724</v>
      </c>
      <c r="C20" s="850" t="s">
        <v>993</v>
      </c>
      <c r="D20" s="1582">
        <v>0</v>
      </c>
      <c r="E20" s="1582">
        <v>0</v>
      </c>
      <c r="F20" s="850"/>
      <c r="G20" s="850"/>
      <c r="H20" s="850"/>
      <c r="I20" s="850"/>
      <c r="J20" s="850"/>
      <c r="K20" s="1619">
        <f>D20*E20</f>
        <v>0</v>
      </c>
      <c r="L20" s="1087">
        <f>SUM(F20:K20)</f>
        <v>0</v>
      </c>
      <c r="M20" s="1126"/>
      <c r="N20" s="1182" t="s">
        <v>988</v>
      </c>
    </row>
    <row r="21" spans="1:14" s="269" customFormat="1" ht="15" customHeight="1">
      <c r="A21" s="1127"/>
      <c r="B21" s="1128"/>
      <c r="C21" s="1128"/>
      <c r="D21" s="1128"/>
      <c r="E21" s="1128"/>
      <c r="F21" s="1128"/>
      <c r="G21" s="1128"/>
      <c r="H21" s="1128"/>
      <c r="I21" s="1128"/>
      <c r="J21" s="1128"/>
      <c r="K21" s="1128"/>
      <c r="L21" s="1233"/>
      <c r="M21" s="1128"/>
      <c r="N21" s="1129"/>
    </row>
    <row r="22" spans="1:14" s="960" customFormat="1" ht="30" customHeight="1">
      <c r="A22" s="2326">
        <v>28.4</v>
      </c>
      <c r="B22" s="1130" t="s">
        <v>722</v>
      </c>
      <c r="C22" s="2329"/>
      <c r="D22" s="2330"/>
      <c r="E22" s="2330"/>
      <c r="F22" s="2330"/>
      <c r="G22" s="2330"/>
      <c r="H22" s="2330"/>
      <c r="I22" s="2330"/>
      <c r="J22" s="2330"/>
      <c r="K22" s="2330"/>
      <c r="L22" s="2330"/>
      <c r="M22" s="2330"/>
      <c r="N22" s="2331"/>
    </row>
    <row r="23" spans="1:14" s="960" customFormat="1" ht="30" customHeight="1">
      <c r="A23" s="2327"/>
      <c r="B23" s="704" t="s">
        <v>723</v>
      </c>
      <c r="C23" s="850" t="s">
        <v>994</v>
      </c>
      <c r="D23" s="1582">
        <v>0</v>
      </c>
      <c r="E23" s="1582">
        <v>0</v>
      </c>
      <c r="F23" s="850"/>
      <c r="G23" s="850"/>
      <c r="H23" s="850"/>
      <c r="I23" s="850"/>
      <c r="J23" s="850"/>
      <c r="K23" s="1619">
        <f>D23*E23</f>
        <v>0</v>
      </c>
      <c r="L23" s="1087">
        <f t="shared" ref="L23:L35" si="0">SUM(F23:K23)</f>
        <v>0</v>
      </c>
      <c r="M23" s="1126"/>
      <c r="N23" s="993"/>
    </row>
    <row r="24" spans="1:14" s="960" customFormat="1" ht="30" customHeight="1">
      <c r="A24" s="2328"/>
      <c r="B24" s="704" t="s">
        <v>724</v>
      </c>
      <c r="C24" s="850" t="s">
        <v>994</v>
      </c>
      <c r="D24" s="1582">
        <v>0</v>
      </c>
      <c r="E24" s="1582">
        <v>0</v>
      </c>
      <c r="F24" s="850"/>
      <c r="G24" s="850"/>
      <c r="H24" s="850"/>
      <c r="I24" s="850"/>
      <c r="J24" s="850"/>
      <c r="K24" s="1619">
        <f>D24*E24</f>
        <v>0</v>
      </c>
      <c r="L24" s="1087">
        <f t="shared" si="0"/>
        <v>0</v>
      </c>
      <c r="M24" s="1126"/>
      <c r="N24" s="1182"/>
    </row>
    <row r="25" spans="1:14" s="270" customFormat="1" ht="15" customHeight="1">
      <c r="A25" s="1131"/>
      <c r="B25" s="1132"/>
      <c r="C25" s="1132"/>
      <c r="D25" s="359"/>
      <c r="E25" s="359"/>
      <c r="F25" s="1132"/>
      <c r="G25" s="1132"/>
      <c r="H25" s="1132"/>
      <c r="I25" s="1132"/>
      <c r="J25" s="1132"/>
      <c r="K25" s="1132"/>
      <c r="L25" s="1225"/>
      <c r="M25" s="1132"/>
      <c r="N25" s="1133"/>
    </row>
    <row r="26" spans="1:14" s="960" customFormat="1" ht="30" customHeight="1">
      <c r="A26" s="1134">
        <v>28.5</v>
      </c>
      <c r="B26" s="1135" t="s">
        <v>213</v>
      </c>
      <c r="C26" s="850" t="s">
        <v>468</v>
      </c>
      <c r="D26" s="1582">
        <v>0</v>
      </c>
      <c r="E26" s="358"/>
      <c r="F26" s="850"/>
      <c r="G26" s="850"/>
      <c r="H26" s="850"/>
      <c r="I26" s="850"/>
      <c r="J26" s="1619">
        <f>(D26/20)</f>
        <v>0</v>
      </c>
      <c r="K26" s="850"/>
      <c r="L26" s="1087">
        <f t="shared" si="0"/>
        <v>0</v>
      </c>
      <c r="M26" s="1121"/>
      <c r="N26" s="993"/>
    </row>
    <row r="27" spans="1:14" s="271" customFormat="1" ht="15" customHeight="1">
      <c r="A27" s="1136"/>
      <c r="B27" s="1137"/>
      <c r="C27" s="1137"/>
      <c r="D27" s="1137"/>
      <c r="E27" s="1137"/>
      <c r="F27" s="1137"/>
      <c r="G27" s="1137"/>
      <c r="H27" s="1137"/>
      <c r="I27" s="1137"/>
      <c r="J27" s="1137"/>
      <c r="K27" s="1137"/>
      <c r="L27" s="1232"/>
      <c r="M27" s="1137"/>
      <c r="N27" s="1138"/>
    </row>
    <row r="28" spans="1:14" s="960" customFormat="1" ht="30" customHeight="1">
      <c r="A28" s="1139">
        <v>28.6</v>
      </c>
      <c r="B28" s="1135" t="s">
        <v>458</v>
      </c>
      <c r="C28" s="850" t="s">
        <v>111</v>
      </c>
      <c r="D28" s="1582">
        <v>0</v>
      </c>
      <c r="E28" s="1582">
        <v>0</v>
      </c>
      <c r="F28" s="850"/>
      <c r="G28" s="850"/>
      <c r="H28" s="850"/>
      <c r="I28" s="850"/>
      <c r="J28" s="1619">
        <f>D28*E28</f>
        <v>0</v>
      </c>
      <c r="K28" s="850"/>
      <c r="L28" s="1087">
        <f t="shared" si="0"/>
        <v>0</v>
      </c>
      <c r="M28" s="1126"/>
      <c r="N28" s="993"/>
    </row>
    <row r="29" spans="1:14" s="270" customFormat="1" ht="15" customHeight="1">
      <c r="A29" s="1140"/>
      <c r="B29" s="1132"/>
      <c r="C29" s="1132"/>
      <c r="D29" s="359"/>
      <c r="E29" s="1183"/>
      <c r="F29" s="1132"/>
      <c r="G29" s="1132"/>
      <c r="H29" s="1132"/>
      <c r="I29" s="1132"/>
      <c r="J29" s="1132"/>
      <c r="K29" s="1132"/>
      <c r="L29" s="1225"/>
      <c r="M29" s="1132"/>
      <c r="N29" s="1133"/>
    </row>
    <row r="30" spans="1:14" s="960" customFormat="1" ht="30" customHeight="1">
      <c r="A30" s="1134">
        <v>28.7</v>
      </c>
      <c r="B30" s="1135" t="s">
        <v>215</v>
      </c>
      <c r="C30" s="850" t="s">
        <v>468</v>
      </c>
      <c r="D30" s="1582">
        <v>0</v>
      </c>
      <c r="E30" s="1582">
        <v>0</v>
      </c>
      <c r="F30" s="850"/>
      <c r="G30" s="850"/>
      <c r="H30" s="850"/>
      <c r="I30" s="1619">
        <f>E30*D30</f>
        <v>0</v>
      </c>
      <c r="J30" s="850"/>
      <c r="K30" s="850"/>
      <c r="L30" s="1087">
        <f t="shared" si="0"/>
        <v>0</v>
      </c>
      <c r="M30" s="1126"/>
      <c r="N30" s="993" t="s">
        <v>995</v>
      </c>
    </row>
    <row r="31" spans="1:14" s="960" customFormat="1" ht="30" customHeight="1">
      <c r="A31" s="1141"/>
      <c r="B31" s="1135"/>
      <c r="C31" s="850" t="s">
        <v>468</v>
      </c>
      <c r="D31" s="1582">
        <v>0</v>
      </c>
      <c r="E31" s="1582">
        <v>0</v>
      </c>
      <c r="F31" s="850"/>
      <c r="G31" s="850"/>
      <c r="H31" s="850"/>
      <c r="I31" s="850"/>
      <c r="J31" s="1619">
        <f>E31*D31</f>
        <v>0</v>
      </c>
      <c r="K31" s="850"/>
      <c r="L31" s="1087">
        <f t="shared" si="0"/>
        <v>0</v>
      </c>
      <c r="M31" s="1126"/>
      <c r="N31" s="993" t="s">
        <v>996</v>
      </c>
    </row>
    <row r="32" spans="1:14" s="960" customFormat="1" ht="15" customHeight="1">
      <c r="A32" s="1131"/>
      <c r="B32" s="1142"/>
      <c r="C32" s="1143"/>
      <c r="D32" s="1195"/>
      <c r="E32" s="1195"/>
      <c r="F32" s="1143"/>
      <c r="G32" s="1143"/>
      <c r="H32" s="1143"/>
      <c r="I32" s="1143"/>
      <c r="J32" s="1195"/>
      <c r="K32" s="1143"/>
      <c r="L32" s="1227"/>
      <c r="M32" s="1144"/>
      <c r="N32" s="1213"/>
    </row>
    <row r="33" spans="1:14" s="960" customFormat="1" ht="30" customHeight="1">
      <c r="A33" s="1030">
        <v>28.8</v>
      </c>
      <c r="B33" s="1135" t="s">
        <v>729</v>
      </c>
      <c r="C33" s="1145" t="s">
        <v>333</v>
      </c>
      <c r="D33" s="1582">
        <v>0</v>
      </c>
      <c r="E33" s="1582">
        <v>0</v>
      </c>
      <c r="F33" s="1618">
        <f>E33*D33</f>
        <v>0</v>
      </c>
      <c r="G33" s="1181"/>
      <c r="H33" s="1181"/>
      <c r="I33" s="850"/>
      <c r="J33" s="850"/>
      <c r="K33" s="850"/>
      <c r="L33" s="1087">
        <f t="shared" si="0"/>
        <v>0</v>
      </c>
      <c r="M33" s="1146"/>
      <c r="N33" s="998" t="s">
        <v>990</v>
      </c>
    </row>
    <row r="34" spans="1:14" s="960" customFormat="1" ht="30" customHeight="1">
      <c r="A34" s="1022"/>
      <c r="B34" s="1135"/>
      <c r="C34" s="1145" t="s">
        <v>333</v>
      </c>
      <c r="D34" s="1582">
        <v>0</v>
      </c>
      <c r="E34" s="1582">
        <v>0</v>
      </c>
      <c r="F34" s="1181"/>
      <c r="G34" s="1618">
        <f>E34*D34</f>
        <v>0</v>
      </c>
      <c r="H34" s="1181"/>
      <c r="I34" s="850"/>
      <c r="J34" s="850"/>
      <c r="K34" s="850"/>
      <c r="L34" s="1087">
        <f t="shared" si="0"/>
        <v>0</v>
      </c>
      <c r="M34" s="1146"/>
      <c r="N34" s="998" t="s">
        <v>989</v>
      </c>
    </row>
    <row r="35" spans="1:14" s="960" customFormat="1" ht="30" customHeight="1">
      <c r="A35" s="1023"/>
      <c r="B35" s="1135"/>
      <c r="C35" s="850" t="s">
        <v>333</v>
      </c>
      <c r="D35" s="1582">
        <v>0</v>
      </c>
      <c r="E35" s="1582">
        <v>0</v>
      </c>
      <c r="F35" s="1181"/>
      <c r="G35" s="1181"/>
      <c r="H35" s="1618">
        <f>E35*D35</f>
        <v>0</v>
      </c>
      <c r="I35" s="850"/>
      <c r="J35" s="850"/>
      <c r="K35" s="850"/>
      <c r="L35" s="1087">
        <f t="shared" si="0"/>
        <v>0</v>
      </c>
      <c r="M35" s="1146"/>
      <c r="N35" s="998" t="s">
        <v>997</v>
      </c>
    </row>
    <row r="36" spans="1:14" s="270" customFormat="1" ht="15" customHeight="1">
      <c r="A36" s="1038"/>
      <c r="B36" s="1147"/>
      <c r="C36" s="1147"/>
      <c r="D36" s="1147"/>
      <c r="E36" s="1147"/>
      <c r="F36" s="1147"/>
      <c r="G36" s="1147"/>
      <c r="H36" s="1147"/>
      <c r="I36" s="1147"/>
      <c r="J36" s="1147"/>
      <c r="K36" s="1147"/>
      <c r="L36" s="1147"/>
      <c r="M36" s="1147"/>
      <c r="N36" s="1148"/>
    </row>
    <row r="37" spans="1:14" s="960" customFormat="1" ht="30" customHeight="1">
      <c r="A37" s="2332">
        <v>28.9</v>
      </c>
      <c r="B37" s="2335" t="s">
        <v>216</v>
      </c>
      <c r="C37" s="2336"/>
      <c r="D37" s="2336"/>
      <c r="E37" s="2336"/>
      <c r="F37" s="2336"/>
      <c r="G37" s="2336"/>
      <c r="H37" s="2336"/>
      <c r="I37" s="2336"/>
      <c r="J37" s="2336"/>
      <c r="K37" s="2336"/>
      <c r="L37" s="2336"/>
      <c r="M37" s="2336"/>
      <c r="N37" s="2337"/>
    </row>
    <row r="38" spans="1:14" s="960" customFormat="1" ht="30" customHeight="1">
      <c r="A38" s="2333"/>
      <c r="B38" s="1066" t="s">
        <v>459</v>
      </c>
      <c r="C38" s="1149" t="s">
        <v>468</v>
      </c>
      <c r="D38" s="1582">
        <v>0</v>
      </c>
      <c r="E38" s="1582">
        <v>0</v>
      </c>
      <c r="F38" s="1618">
        <f>E38*D38</f>
        <v>0</v>
      </c>
      <c r="G38" s="1181"/>
      <c r="H38" s="850"/>
      <c r="I38" s="850"/>
      <c r="J38" s="850"/>
      <c r="K38" s="850"/>
      <c r="L38" s="1087">
        <f>SUM(F38:K38)</f>
        <v>0</v>
      </c>
      <c r="M38" s="2338"/>
      <c r="N38" s="993" t="s">
        <v>990</v>
      </c>
    </row>
    <row r="39" spans="1:14" s="960" customFormat="1" ht="30" customHeight="1">
      <c r="A39" s="2333"/>
      <c r="B39" s="1066"/>
      <c r="C39" s="1149" t="s">
        <v>468</v>
      </c>
      <c r="D39" s="1582">
        <v>0</v>
      </c>
      <c r="E39" s="1582">
        <v>0</v>
      </c>
      <c r="F39" s="1181"/>
      <c r="G39" s="1618">
        <f>E39*D39</f>
        <v>0</v>
      </c>
      <c r="H39" s="850"/>
      <c r="I39" s="850"/>
      <c r="J39" s="850"/>
      <c r="K39" s="850"/>
      <c r="L39" s="1087">
        <f>SUM(F39:K39)</f>
        <v>0</v>
      </c>
      <c r="M39" s="2338"/>
      <c r="N39" s="1182" t="s">
        <v>989</v>
      </c>
    </row>
    <row r="40" spans="1:14" s="960" customFormat="1" ht="30" customHeight="1">
      <c r="A40" s="2333"/>
      <c r="B40" s="704" t="s">
        <v>460</v>
      </c>
      <c r="C40" s="1149" t="s">
        <v>468</v>
      </c>
      <c r="D40" s="1582">
        <v>0</v>
      </c>
      <c r="E40" s="1582">
        <v>0</v>
      </c>
      <c r="F40" s="1618">
        <f>E40*D40</f>
        <v>0</v>
      </c>
      <c r="G40" s="1181"/>
      <c r="H40" s="850"/>
      <c r="I40" s="850"/>
      <c r="J40" s="850"/>
      <c r="K40" s="850"/>
      <c r="L40" s="1087">
        <f>SUM(F40:K40)</f>
        <v>0</v>
      </c>
      <c r="M40" s="2338"/>
      <c r="N40" s="1182" t="s">
        <v>990</v>
      </c>
    </row>
    <row r="41" spans="1:14" s="960" customFormat="1" ht="30" customHeight="1">
      <c r="A41" s="2334"/>
      <c r="B41" s="704"/>
      <c r="C41" s="1149" t="s">
        <v>468</v>
      </c>
      <c r="D41" s="1582">
        <v>0</v>
      </c>
      <c r="E41" s="1582">
        <v>0</v>
      </c>
      <c r="F41" s="1181"/>
      <c r="G41" s="1618">
        <f>E41*D41</f>
        <v>0</v>
      </c>
      <c r="H41" s="850"/>
      <c r="I41" s="850"/>
      <c r="J41" s="850"/>
      <c r="K41" s="850"/>
      <c r="L41" s="1087">
        <f>SUM(F41:K41)</f>
        <v>0</v>
      </c>
      <c r="M41" s="1126"/>
      <c r="N41" s="993" t="s">
        <v>989</v>
      </c>
    </row>
    <row r="42" spans="1:14" s="960" customFormat="1" ht="15" customHeight="1">
      <c r="A42" s="1140"/>
      <c r="B42" s="1144"/>
      <c r="C42" s="1150"/>
      <c r="D42" s="1183"/>
      <c r="E42" s="1183"/>
      <c r="F42" s="1155"/>
      <c r="G42" s="1184"/>
      <c r="H42" s="1150"/>
      <c r="I42" s="1150"/>
      <c r="J42" s="1150"/>
      <c r="K42" s="1150"/>
      <c r="L42" s="1222"/>
      <c r="M42" s="1144"/>
      <c r="N42" s="1185"/>
    </row>
    <row r="43" spans="1:14" s="960" customFormat="1" ht="30" customHeight="1">
      <c r="A43" s="2317">
        <v>28.1</v>
      </c>
      <c r="B43" s="2339" t="s">
        <v>730</v>
      </c>
      <c r="C43" s="2340"/>
      <c r="D43" s="2340"/>
      <c r="E43" s="2340"/>
      <c r="F43" s="2340"/>
      <c r="G43" s="2340"/>
      <c r="H43" s="2340"/>
      <c r="I43" s="2340"/>
      <c r="J43" s="2340"/>
      <c r="K43" s="2340"/>
      <c r="L43" s="1223"/>
      <c r="M43" s="1186"/>
      <c r="N43" s="993"/>
    </row>
    <row r="44" spans="1:14" s="960" customFormat="1" ht="30" customHeight="1">
      <c r="A44" s="2318"/>
      <c r="B44" s="1072" t="s">
        <v>731</v>
      </c>
      <c r="C44" s="850" t="s">
        <v>452</v>
      </c>
      <c r="D44" s="1582">
        <v>0</v>
      </c>
      <c r="E44" s="1582">
        <v>0</v>
      </c>
      <c r="F44" s="850"/>
      <c r="G44" s="1618">
        <f>E44*D44</f>
        <v>0</v>
      </c>
      <c r="H44" s="850"/>
      <c r="I44" s="850"/>
      <c r="J44" s="850"/>
      <c r="K44" s="850"/>
      <c r="L44" s="1087">
        <f>SUM(F44:K44)</f>
        <v>0</v>
      </c>
      <c r="M44" s="1187"/>
      <c r="N44" s="1182" t="s">
        <v>989</v>
      </c>
    </row>
    <row r="45" spans="1:14" s="960" customFormat="1" ht="30" customHeight="1">
      <c r="A45" s="2319"/>
      <c r="B45" s="1066" t="s">
        <v>732</v>
      </c>
      <c r="C45" s="850" t="s">
        <v>452</v>
      </c>
      <c r="D45" s="1582">
        <v>0</v>
      </c>
      <c r="E45" s="1582">
        <v>0</v>
      </c>
      <c r="F45" s="850"/>
      <c r="G45" s="1618">
        <f>E45*D45</f>
        <v>0</v>
      </c>
      <c r="H45" s="850"/>
      <c r="I45" s="850"/>
      <c r="J45" s="850"/>
      <c r="K45" s="850"/>
      <c r="L45" s="1087">
        <f>SUM(F45:K45)</f>
        <v>0</v>
      </c>
      <c r="M45" s="1187"/>
      <c r="N45" s="1182" t="s">
        <v>989</v>
      </c>
    </row>
    <row r="46" spans="1:14" s="960" customFormat="1" ht="15" customHeight="1">
      <c r="A46" s="1140"/>
      <c r="B46" s="1144"/>
      <c r="C46" s="1150"/>
      <c r="D46" s="1183"/>
      <c r="E46" s="1183"/>
      <c r="F46" s="1155"/>
      <c r="G46" s="1184"/>
      <c r="H46" s="1150"/>
      <c r="I46" s="1150"/>
      <c r="J46" s="1150"/>
      <c r="K46" s="1150"/>
      <c r="L46" s="1222"/>
      <c r="M46" s="1144"/>
      <c r="N46" s="1185"/>
    </row>
    <row r="47" spans="1:14" s="960" customFormat="1" ht="30" customHeight="1">
      <c r="A47" s="1151">
        <v>28.11</v>
      </c>
      <c r="B47" s="1152" t="s">
        <v>726</v>
      </c>
      <c r="C47" s="1072" t="s">
        <v>469</v>
      </c>
      <c r="D47" s="1582">
        <v>0</v>
      </c>
      <c r="E47" s="1582">
        <v>0</v>
      </c>
      <c r="F47" s="850"/>
      <c r="G47" s="1181"/>
      <c r="H47" s="850"/>
      <c r="I47" s="1618">
        <f>E47*D47</f>
        <v>0</v>
      </c>
      <c r="J47" s="850"/>
      <c r="K47" s="850"/>
      <c r="L47" s="1087">
        <f>SUM(F47:K47)</f>
        <v>0</v>
      </c>
      <c r="M47" s="1153"/>
      <c r="N47" s="993" t="s">
        <v>995</v>
      </c>
    </row>
    <row r="48" spans="1:14" s="269" customFormat="1" ht="15" customHeight="1">
      <c r="A48" s="1154"/>
      <c r="B48" s="1155"/>
      <c r="C48" s="1155"/>
      <c r="D48" s="1155"/>
      <c r="E48" s="1155"/>
      <c r="F48" s="1155"/>
      <c r="G48" s="1155"/>
      <c r="H48" s="1155"/>
      <c r="I48" s="1155"/>
      <c r="J48" s="1155"/>
      <c r="K48" s="1155"/>
      <c r="L48" s="1224"/>
      <c r="M48" s="1155"/>
      <c r="N48" s="1156"/>
    </row>
    <row r="49" spans="1:14" s="960" customFormat="1" ht="30" customHeight="1">
      <c r="A49" s="1151">
        <v>28.12</v>
      </c>
      <c r="B49" s="1135" t="s">
        <v>461</v>
      </c>
      <c r="C49" s="1072" t="s">
        <v>469</v>
      </c>
      <c r="D49" s="1582">
        <v>0</v>
      </c>
      <c r="E49" s="1582">
        <v>0</v>
      </c>
      <c r="F49" s="1181"/>
      <c r="G49" s="1181"/>
      <c r="H49" s="1181"/>
      <c r="I49" s="1618">
        <f>E49*D49</f>
        <v>0</v>
      </c>
      <c r="J49" s="1181"/>
      <c r="K49" s="1181"/>
      <c r="L49" s="1087">
        <f>SUM(F49:K49)</f>
        <v>0</v>
      </c>
      <c r="M49" s="1121"/>
      <c r="N49" s="993"/>
    </row>
    <row r="50" spans="1:14" s="960" customFormat="1" ht="15" customHeight="1">
      <c r="A50" s="1140"/>
      <c r="B50" s="1157"/>
      <c r="C50" s="1158"/>
      <c r="D50" s="359"/>
      <c r="E50" s="359"/>
      <c r="F50" s="1155"/>
      <c r="G50" s="1155"/>
      <c r="H50" s="1155"/>
      <c r="I50" s="1188"/>
      <c r="J50" s="1155"/>
      <c r="K50" s="1155"/>
      <c r="L50" s="1222"/>
      <c r="M50" s="1144"/>
      <c r="N50" s="1185"/>
    </row>
    <row r="51" spans="1:14" s="960" customFormat="1" ht="30" customHeight="1">
      <c r="A51" s="1151">
        <v>28.13</v>
      </c>
      <c r="B51" s="1135" t="s">
        <v>462</v>
      </c>
      <c r="C51" s="425" t="s">
        <v>469</v>
      </c>
      <c r="D51" s="1582">
        <v>0</v>
      </c>
      <c r="E51" s="1582">
        <v>0</v>
      </c>
      <c r="F51" s="1181"/>
      <c r="G51" s="1181"/>
      <c r="H51" s="1181"/>
      <c r="I51" s="1618">
        <f>E51*D51</f>
        <v>0</v>
      </c>
      <c r="J51" s="1181"/>
      <c r="K51" s="1181"/>
      <c r="L51" s="1087">
        <f>SUM(F51:K51)</f>
        <v>0</v>
      </c>
      <c r="M51" s="1121"/>
      <c r="N51" s="993"/>
    </row>
    <row r="52" spans="1:14" s="270" customFormat="1" ht="15" customHeight="1">
      <c r="A52" s="1159"/>
      <c r="B52" s="1132"/>
      <c r="C52" s="1132"/>
      <c r="D52" s="1132"/>
      <c r="E52" s="1132"/>
      <c r="F52" s="1132"/>
      <c r="G52" s="1132"/>
      <c r="H52" s="1132"/>
      <c r="I52" s="1132"/>
      <c r="J52" s="1132"/>
      <c r="K52" s="1132"/>
      <c r="L52" s="1225"/>
      <c r="M52" s="1132"/>
      <c r="N52" s="1133"/>
    </row>
    <row r="53" spans="1:14" s="960" customFormat="1" ht="30" customHeight="1">
      <c r="A53" s="1160">
        <v>28.14</v>
      </c>
      <c r="B53" s="1135" t="s">
        <v>463</v>
      </c>
      <c r="C53" s="850" t="s">
        <v>111</v>
      </c>
      <c r="D53" s="1582">
        <v>0</v>
      </c>
      <c r="E53" s="1582">
        <v>0</v>
      </c>
      <c r="F53" s="1181"/>
      <c r="G53" s="1181"/>
      <c r="H53" s="1618">
        <f>E53*D53</f>
        <v>0</v>
      </c>
      <c r="I53" s="1181"/>
      <c r="J53" s="1181"/>
      <c r="K53" s="1181"/>
      <c r="L53" s="1087">
        <f>SUM(F53:K53)</f>
        <v>0</v>
      </c>
      <c r="M53" s="704"/>
      <c r="N53" s="993" t="s">
        <v>997</v>
      </c>
    </row>
    <row r="54" spans="1:14" s="960" customFormat="1" ht="30" customHeight="1">
      <c r="A54" s="1161"/>
      <c r="B54" s="1135"/>
      <c r="C54" s="850" t="s">
        <v>111</v>
      </c>
      <c r="D54" s="1582">
        <v>0</v>
      </c>
      <c r="E54" s="1582">
        <v>0</v>
      </c>
      <c r="F54" s="1181"/>
      <c r="G54" s="1181"/>
      <c r="H54" s="1181"/>
      <c r="I54" s="1618">
        <f>E54*D54</f>
        <v>0</v>
      </c>
      <c r="J54" s="1181"/>
      <c r="K54" s="1181"/>
      <c r="L54" s="1087">
        <f>SUM(F54:K54)</f>
        <v>0</v>
      </c>
      <c r="M54" s="704"/>
      <c r="N54" s="993" t="s">
        <v>995</v>
      </c>
    </row>
    <row r="55" spans="1:14" s="960" customFormat="1" ht="15" customHeight="1">
      <c r="A55" s="1162"/>
      <c r="B55" s="1163"/>
      <c r="C55" s="1164"/>
      <c r="D55" s="1189"/>
      <c r="E55" s="1189"/>
      <c r="F55" s="1190"/>
      <c r="G55" s="1190"/>
      <c r="H55" s="1190"/>
      <c r="I55" s="1190"/>
      <c r="J55" s="1190"/>
      <c r="K55" s="1190"/>
      <c r="L55" s="1226"/>
      <c r="M55" s="1165"/>
      <c r="N55" s="1191"/>
    </row>
    <row r="56" spans="1:14" s="960" customFormat="1" ht="30" customHeight="1">
      <c r="A56" s="1161">
        <v>28.15</v>
      </c>
      <c r="B56" s="1166" t="s">
        <v>733</v>
      </c>
      <c r="C56" s="1149" t="s">
        <v>452</v>
      </c>
      <c r="D56" s="1582">
        <v>0</v>
      </c>
      <c r="E56" s="1582">
        <v>0</v>
      </c>
      <c r="F56" s="1192"/>
      <c r="G56" s="1618">
        <f>E56*D56</f>
        <v>0</v>
      </c>
      <c r="H56" s="850"/>
      <c r="I56" s="850"/>
      <c r="J56" s="850"/>
      <c r="K56" s="850"/>
      <c r="L56" s="1087">
        <f>SUM(F56:K56)</f>
        <v>0</v>
      </c>
      <c r="M56" s="1187"/>
      <c r="N56" s="1182" t="s">
        <v>989</v>
      </c>
    </row>
    <row r="57" spans="1:14" s="960" customFormat="1" ht="15" customHeight="1">
      <c r="A57" s="1162"/>
      <c r="B57" s="1163"/>
      <c r="C57" s="1164"/>
      <c r="D57" s="1189"/>
      <c r="E57" s="1189"/>
      <c r="F57" s="1190"/>
      <c r="G57" s="1190"/>
      <c r="H57" s="1190"/>
      <c r="I57" s="1190"/>
      <c r="J57" s="1190"/>
      <c r="K57" s="1190"/>
      <c r="L57" s="1226"/>
      <c r="M57" s="1165"/>
      <c r="N57" s="1191"/>
    </row>
    <row r="58" spans="1:14" s="960" customFormat="1" ht="30" customHeight="1">
      <c r="A58" s="1151">
        <v>28.16</v>
      </c>
      <c r="B58" s="1152" t="s">
        <v>464</v>
      </c>
      <c r="C58" s="850" t="s">
        <v>452</v>
      </c>
      <c r="D58" s="1582">
        <v>0</v>
      </c>
      <c r="E58" s="1582">
        <v>0</v>
      </c>
      <c r="F58" s="1181"/>
      <c r="G58" s="1618">
        <f>E58*D58</f>
        <v>0</v>
      </c>
      <c r="H58" s="1181"/>
      <c r="I58" s="1181"/>
      <c r="J58" s="1181"/>
      <c r="K58" s="1181"/>
      <c r="L58" s="1087">
        <f>SUM(F58:K58)</f>
        <v>0</v>
      </c>
      <c r="M58" s="1193"/>
      <c r="N58" s="1194"/>
    </row>
    <row r="59" spans="1:14" s="960" customFormat="1" ht="15" customHeight="1">
      <c r="A59" s="1167"/>
      <c r="B59" s="1168"/>
      <c r="C59" s="1143"/>
      <c r="D59" s="1195"/>
      <c r="E59" s="1195"/>
      <c r="F59" s="1128"/>
      <c r="G59" s="1196"/>
      <c r="H59" s="1128"/>
      <c r="I59" s="1128"/>
      <c r="J59" s="1128"/>
      <c r="K59" s="1128"/>
      <c r="L59" s="1227"/>
      <c r="M59" s="1197"/>
      <c r="N59" s="1198"/>
    </row>
    <row r="60" spans="1:14" s="960" customFormat="1" ht="30" customHeight="1">
      <c r="A60" s="2317">
        <v>28.17</v>
      </c>
      <c r="B60" s="1169" t="s">
        <v>727</v>
      </c>
      <c r="C60" s="1072" t="s">
        <v>111</v>
      </c>
      <c r="D60" s="1582">
        <v>0</v>
      </c>
      <c r="E60" s="1582">
        <v>0</v>
      </c>
      <c r="F60" s="1181"/>
      <c r="G60" s="1181"/>
      <c r="H60" s="1618">
        <f>E60*D60</f>
        <v>0</v>
      </c>
      <c r="I60" s="1181"/>
      <c r="J60" s="1181"/>
      <c r="K60" s="1181"/>
      <c r="L60" s="1087">
        <f>SUM(F60:K60)</f>
        <v>0</v>
      </c>
      <c r="M60" s="704"/>
      <c r="N60" s="993" t="s">
        <v>997</v>
      </c>
    </row>
    <row r="61" spans="1:14" s="960" customFormat="1" ht="30" customHeight="1">
      <c r="A61" s="2319"/>
      <c r="B61" s="1135"/>
      <c r="C61" s="1072" t="s">
        <v>111</v>
      </c>
      <c r="D61" s="1582">
        <v>0</v>
      </c>
      <c r="E61" s="1582">
        <v>0</v>
      </c>
      <c r="F61" s="1199"/>
      <c r="G61" s="1181"/>
      <c r="H61" s="1181"/>
      <c r="I61" s="1618">
        <f>E61*D61</f>
        <v>0</v>
      </c>
      <c r="J61" s="1181"/>
      <c r="K61" s="1181"/>
      <c r="L61" s="1087">
        <f>SUM(F61:K61)</f>
        <v>0</v>
      </c>
      <c r="M61" s="704"/>
      <c r="N61" s="993" t="s">
        <v>995</v>
      </c>
    </row>
    <row r="62" spans="1:14" s="270" customFormat="1" ht="15" customHeight="1">
      <c r="A62" s="1162"/>
      <c r="B62" s="1170"/>
      <c r="C62" s="1170"/>
      <c r="D62" s="1170"/>
      <c r="E62" s="1170"/>
      <c r="F62" s="1170"/>
      <c r="G62" s="1170"/>
      <c r="H62" s="1170"/>
      <c r="I62" s="1170"/>
      <c r="J62" s="1170"/>
      <c r="K62" s="1170"/>
      <c r="L62" s="1228"/>
      <c r="M62" s="1170"/>
      <c r="N62" s="1171"/>
    </row>
    <row r="63" spans="1:14" s="960" customFormat="1" ht="30" customHeight="1">
      <c r="A63" s="1151">
        <v>28.18</v>
      </c>
      <c r="B63" s="1152" t="s">
        <v>465</v>
      </c>
      <c r="C63" s="1072" t="s">
        <v>89</v>
      </c>
      <c r="D63" s="1200">
        <v>0.25</v>
      </c>
      <c r="E63" s="1200"/>
      <c r="F63" s="1200"/>
      <c r="G63" s="1618">
        <f>(G45+G44+G41+G39+G34+G16+G12)*D63</f>
        <v>0</v>
      </c>
      <c r="H63" s="1618">
        <f>H35*D63</f>
        <v>0</v>
      </c>
      <c r="I63" s="1618">
        <f>(I49+I47+I30)*D63</f>
        <v>0</v>
      </c>
      <c r="J63" s="1618">
        <f>(J31+J28+J26)*D63</f>
        <v>0</v>
      </c>
      <c r="K63" s="850"/>
      <c r="L63" s="1087">
        <f>SUM(F63:K63)</f>
        <v>0</v>
      </c>
      <c r="M63" s="1193"/>
      <c r="N63" s="1201" t="s">
        <v>734</v>
      </c>
    </row>
    <row r="64" spans="1:14" s="270" customFormat="1" ht="15" customHeight="1">
      <c r="A64" s="1159"/>
      <c r="B64" s="1132"/>
      <c r="C64" s="1132"/>
      <c r="D64" s="1132"/>
      <c r="E64" s="1132"/>
      <c r="F64" s="1132"/>
      <c r="G64" s="1132"/>
      <c r="H64" s="1132"/>
      <c r="I64" s="1132"/>
      <c r="J64" s="1132"/>
      <c r="K64" s="1132"/>
      <c r="L64" s="1225"/>
      <c r="M64" s="1132"/>
      <c r="N64" s="1133"/>
    </row>
    <row r="65" spans="1:14" s="960" customFormat="1" ht="30" customHeight="1">
      <c r="A65" s="2317">
        <v>28.19</v>
      </c>
      <c r="B65" s="1135" t="s">
        <v>466</v>
      </c>
      <c r="C65" s="850" t="s">
        <v>452</v>
      </c>
      <c r="D65" s="1582">
        <v>0</v>
      </c>
      <c r="E65" s="1582">
        <v>0</v>
      </c>
      <c r="F65" s="850"/>
      <c r="G65" s="850"/>
      <c r="H65" s="1618">
        <f>E65*D65</f>
        <v>0</v>
      </c>
      <c r="I65" s="850"/>
      <c r="J65" s="850"/>
      <c r="K65" s="850"/>
      <c r="L65" s="1087">
        <f>SUM(F65:K65)</f>
        <v>0</v>
      </c>
      <c r="M65" s="1193"/>
      <c r="N65" s="1202" t="s">
        <v>997</v>
      </c>
    </row>
    <row r="66" spans="1:14" s="960" customFormat="1" ht="30" customHeight="1">
      <c r="A66" s="2319"/>
      <c r="B66" s="1135"/>
      <c r="C66" s="850" t="s">
        <v>452</v>
      </c>
      <c r="D66" s="1582">
        <v>0</v>
      </c>
      <c r="E66" s="1582">
        <v>0</v>
      </c>
      <c r="F66" s="850"/>
      <c r="G66" s="1618">
        <f>E66*D66</f>
        <v>0</v>
      </c>
      <c r="H66" s="1181"/>
      <c r="I66" s="850"/>
      <c r="J66" s="850"/>
      <c r="K66" s="850"/>
      <c r="L66" s="1087">
        <f>SUM(F66:K66)</f>
        <v>0</v>
      </c>
      <c r="M66" s="1193"/>
      <c r="N66" s="1202" t="s">
        <v>989</v>
      </c>
    </row>
    <row r="67" spans="1:14" s="960" customFormat="1" ht="15" customHeight="1">
      <c r="A67" s="1167"/>
      <c r="B67" s="1163"/>
      <c r="C67" s="1164"/>
      <c r="D67" s="1189"/>
      <c r="E67" s="1189"/>
      <c r="F67" s="1164"/>
      <c r="G67" s="1028"/>
      <c r="H67" s="1190"/>
      <c r="I67" s="1164"/>
      <c r="J67" s="1164"/>
      <c r="K67" s="1203"/>
      <c r="L67" s="1087"/>
      <c r="M67" s="1193"/>
      <c r="N67" s="1202"/>
    </row>
    <row r="68" spans="1:14" s="960" customFormat="1" ht="30" customHeight="1">
      <c r="A68" s="2317">
        <v>28.2</v>
      </c>
      <c r="B68" s="1172" t="s">
        <v>728</v>
      </c>
      <c r="C68" s="1173" t="s">
        <v>89</v>
      </c>
      <c r="D68" s="850">
        <v>1</v>
      </c>
      <c r="E68" s="1582">
        <v>0</v>
      </c>
      <c r="F68" s="1618">
        <f>E68*D68</f>
        <v>0</v>
      </c>
      <c r="G68" s="1149"/>
      <c r="H68" s="1149"/>
      <c r="I68" s="1149"/>
      <c r="J68" s="1149"/>
      <c r="K68" s="1149"/>
      <c r="L68" s="1087">
        <f t="shared" ref="L68:L73" si="1">SUM(F68:K68)</f>
        <v>0</v>
      </c>
      <c r="M68" s="1204"/>
      <c r="N68" s="1205" t="s">
        <v>990</v>
      </c>
    </row>
    <row r="69" spans="1:14" s="960" customFormat="1" ht="30" customHeight="1">
      <c r="A69" s="2318"/>
      <c r="B69" s="1135"/>
      <c r="C69" s="1072" t="s">
        <v>89</v>
      </c>
      <c r="D69" s="850">
        <v>1</v>
      </c>
      <c r="E69" s="1582">
        <v>0</v>
      </c>
      <c r="F69" s="1149"/>
      <c r="G69" s="1618">
        <f>E69*D69</f>
        <v>0</v>
      </c>
      <c r="H69" s="850"/>
      <c r="I69" s="850"/>
      <c r="J69" s="850"/>
      <c r="K69" s="850"/>
      <c r="L69" s="1087">
        <f t="shared" si="1"/>
        <v>0</v>
      </c>
      <c r="M69" s="1206"/>
      <c r="N69" s="1207" t="s">
        <v>989</v>
      </c>
    </row>
    <row r="70" spans="1:14" s="960" customFormat="1" ht="30" customHeight="1">
      <c r="A70" s="2318"/>
      <c r="B70" s="1135"/>
      <c r="C70" s="1072" t="s">
        <v>89</v>
      </c>
      <c r="D70" s="850">
        <v>1</v>
      </c>
      <c r="E70" s="1582">
        <v>0</v>
      </c>
      <c r="F70" s="1149"/>
      <c r="G70" s="1149"/>
      <c r="H70" s="1618">
        <f>E70*D70</f>
        <v>0</v>
      </c>
      <c r="I70" s="1181"/>
      <c r="J70" s="1181"/>
      <c r="K70" s="1181"/>
      <c r="L70" s="1087">
        <f t="shared" si="1"/>
        <v>0</v>
      </c>
      <c r="M70" s="1206"/>
      <c r="N70" s="1207" t="s">
        <v>997</v>
      </c>
    </row>
    <row r="71" spans="1:14" s="960" customFormat="1" ht="30" customHeight="1">
      <c r="A71" s="2318"/>
      <c r="B71" s="1135"/>
      <c r="C71" s="1072" t="s">
        <v>89</v>
      </c>
      <c r="D71" s="850">
        <v>1</v>
      </c>
      <c r="E71" s="1582">
        <v>0</v>
      </c>
      <c r="F71" s="1149"/>
      <c r="G71" s="1149"/>
      <c r="H71" s="1149"/>
      <c r="I71" s="1618">
        <f>E71*D71</f>
        <v>0</v>
      </c>
      <c r="J71" s="1181"/>
      <c r="K71" s="1181"/>
      <c r="L71" s="1087">
        <f t="shared" si="1"/>
        <v>0</v>
      </c>
      <c r="M71" s="1206"/>
      <c r="N71" s="1207" t="s">
        <v>995</v>
      </c>
    </row>
    <row r="72" spans="1:14" s="960" customFormat="1" ht="30" customHeight="1">
      <c r="A72" s="2318"/>
      <c r="B72" s="1135"/>
      <c r="C72" s="1072" t="s">
        <v>89</v>
      </c>
      <c r="D72" s="850">
        <v>1</v>
      </c>
      <c r="E72" s="1582">
        <v>0</v>
      </c>
      <c r="F72" s="1149"/>
      <c r="G72" s="1149"/>
      <c r="H72" s="1149"/>
      <c r="I72" s="1149"/>
      <c r="J72" s="1619">
        <f>D72*E72</f>
        <v>0</v>
      </c>
      <c r="K72" s="850"/>
      <c r="L72" s="1087">
        <f t="shared" si="1"/>
        <v>0</v>
      </c>
      <c r="M72" s="1206"/>
      <c r="N72" s="1207" t="s">
        <v>996</v>
      </c>
    </row>
    <row r="73" spans="1:14" s="960" customFormat="1" ht="30" customHeight="1">
      <c r="A73" s="2319"/>
      <c r="B73" s="1135"/>
      <c r="C73" s="1072" t="s">
        <v>89</v>
      </c>
      <c r="D73" s="850">
        <v>1</v>
      </c>
      <c r="E73" s="1582">
        <v>0</v>
      </c>
      <c r="F73" s="1149"/>
      <c r="G73" s="1149"/>
      <c r="H73" s="1149"/>
      <c r="I73" s="1149"/>
      <c r="J73" s="1149"/>
      <c r="K73" s="1619">
        <f>E73*D73</f>
        <v>0</v>
      </c>
      <c r="L73" s="1087">
        <f t="shared" si="1"/>
        <v>0</v>
      </c>
      <c r="M73" s="1206"/>
      <c r="N73" s="1207" t="s">
        <v>725</v>
      </c>
    </row>
    <row r="74" spans="1:14" s="960" customFormat="1" ht="15" customHeight="1">
      <c r="A74" s="1167"/>
      <c r="B74" s="1163"/>
      <c r="C74" s="1164"/>
      <c r="D74" s="1189"/>
      <c r="E74" s="1189"/>
      <c r="F74" s="1164"/>
      <c r="G74" s="1028"/>
      <c r="H74" s="1190"/>
      <c r="I74" s="1164"/>
      <c r="J74" s="1164"/>
      <c r="K74" s="1203"/>
      <c r="L74" s="1087"/>
      <c r="M74" s="1193"/>
      <c r="N74" s="1202"/>
    </row>
    <row r="75" spans="1:14" s="960" customFormat="1" ht="20.100000000000001" customHeight="1">
      <c r="A75" s="2320" t="s">
        <v>467</v>
      </c>
      <c r="B75" s="2321"/>
      <c r="C75" s="2321"/>
      <c r="D75" s="2321"/>
      <c r="E75" s="2321"/>
      <c r="F75" s="2321"/>
      <c r="G75" s="2321"/>
      <c r="H75" s="2321"/>
      <c r="I75" s="2321"/>
      <c r="J75" s="2321"/>
      <c r="K75" s="2322"/>
      <c r="L75" s="1229">
        <f>ROUND(SUM(L11:L74),0)</f>
        <v>0</v>
      </c>
      <c r="M75" s="1208"/>
      <c r="N75" s="1209"/>
    </row>
    <row r="76" spans="1:14" s="960" customFormat="1" ht="30" customHeight="1">
      <c r="A76" s="2317">
        <v>28.21</v>
      </c>
      <c r="B76" s="1135" t="s">
        <v>146</v>
      </c>
      <c r="C76" s="1072" t="s">
        <v>89</v>
      </c>
      <c r="D76" s="850">
        <v>1</v>
      </c>
      <c r="E76" s="850"/>
      <c r="F76" s="1619">
        <v>0</v>
      </c>
      <c r="G76" s="358"/>
      <c r="H76" s="358"/>
      <c r="I76" s="868"/>
      <c r="J76" s="868"/>
      <c r="K76" s="868"/>
      <c r="L76" s="1091">
        <f>SUM(F76:K76)</f>
        <v>0</v>
      </c>
      <c r="M76" s="1206"/>
      <c r="N76" s="1207" t="s">
        <v>990</v>
      </c>
    </row>
    <row r="77" spans="1:14" s="960" customFormat="1" ht="30" customHeight="1">
      <c r="A77" s="2319"/>
      <c r="B77" s="1135"/>
      <c r="C77" s="1072" t="s">
        <v>89</v>
      </c>
      <c r="D77" s="850">
        <v>1</v>
      </c>
      <c r="E77" s="1164"/>
      <c r="F77" s="1164"/>
      <c r="G77" s="358"/>
      <c r="H77" s="1620">
        <v>0</v>
      </c>
      <c r="I77" s="868"/>
      <c r="J77" s="868"/>
      <c r="K77" s="1081"/>
      <c r="L77" s="1091">
        <f>SUM(F77:K77)</f>
        <v>0</v>
      </c>
      <c r="M77" s="1206"/>
      <c r="N77" s="1207" t="s">
        <v>997</v>
      </c>
    </row>
    <row r="78" spans="1:14" s="270" customFormat="1" ht="15" customHeight="1">
      <c r="A78" s="1159"/>
      <c r="B78" s="1132"/>
      <c r="C78" s="1132"/>
      <c r="D78" s="1132"/>
      <c r="E78" s="1132"/>
      <c r="F78" s="1132"/>
      <c r="G78" s="1132"/>
      <c r="H78" s="1132"/>
      <c r="I78" s="1132"/>
      <c r="J78" s="1132"/>
      <c r="K78" s="1132"/>
      <c r="L78" s="1225"/>
      <c r="M78" s="1132"/>
      <c r="N78" s="1133"/>
    </row>
    <row r="79" spans="1:14" s="960" customFormat="1" ht="30" customHeight="1">
      <c r="A79" s="1151">
        <v>28.22</v>
      </c>
      <c r="B79" s="1135" t="s">
        <v>85</v>
      </c>
      <c r="C79" s="1072" t="s">
        <v>89</v>
      </c>
      <c r="D79" s="359"/>
      <c r="E79" s="359"/>
      <c r="F79" s="850">
        <f>F95</f>
        <v>0</v>
      </c>
      <c r="G79" s="868"/>
      <c r="H79" s="868"/>
      <c r="I79" s="868"/>
      <c r="J79" s="868"/>
      <c r="K79" s="868"/>
      <c r="L79" s="1091">
        <f>F79</f>
        <v>0</v>
      </c>
      <c r="M79" s="1206"/>
      <c r="N79" s="1210"/>
    </row>
    <row r="80" spans="1:14" s="270" customFormat="1" ht="15" customHeight="1">
      <c r="A80" s="1167"/>
      <c r="B80" s="1147"/>
      <c r="C80" s="1147"/>
      <c r="D80" s="1147"/>
      <c r="E80" s="1147"/>
      <c r="F80" s="1147"/>
      <c r="G80" s="1147"/>
      <c r="H80" s="1147"/>
      <c r="I80" s="1147"/>
      <c r="J80" s="1147"/>
      <c r="K80" s="1147"/>
      <c r="L80" s="1230"/>
      <c r="M80" s="1147"/>
      <c r="N80" s="1148"/>
    </row>
    <row r="81" spans="1:14" s="960" customFormat="1" ht="30" customHeight="1">
      <c r="A81" s="1161">
        <v>28.23</v>
      </c>
      <c r="B81" s="1172" t="s">
        <v>340</v>
      </c>
      <c r="C81" s="1173" t="s">
        <v>89</v>
      </c>
      <c r="D81" s="1174">
        <v>0.05</v>
      </c>
      <c r="E81" s="1174"/>
      <c r="F81" s="1218">
        <f>L81</f>
        <v>0</v>
      </c>
      <c r="G81" s="1174"/>
      <c r="H81" s="1174"/>
      <c r="I81" s="1174"/>
      <c r="J81" s="1174"/>
      <c r="K81" s="524"/>
      <c r="L81" s="1219">
        <f>ROUND(D81*L75,0)</f>
        <v>0</v>
      </c>
      <c r="M81" s="1204"/>
      <c r="N81" s="1211"/>
    </row>
    <row r="82" spans="1:14" s="270" customFormat="1" ht="15" customHeight="1">
      <c r="A82" s="1167"/>
      <c r="B82" s="1147"/>
      <c r="C82" s="1147"/>
      <c r="D82" s="1147"/>
      <c r="E82" s="1147"/>
      <c r="F82" s="1147"/>
      <c r="G82" s="1147"/>
      <c r="H82" s="1147"/>
      <c r="I82" s="1147"/>
      <c r="J82" s="1147"/>
      <c r="K82" s="1147"/>
      <c r="L82" s="1231"/>
      <c r="M82" s="1147"/>
      <c r="N82" s="1148"/>
    </row>
    <row r="83" spans="1:14" s="960" customFormat="1" ht="30" customHeight="1">
      <c r="A83" s="1161">
        <v>28.24</v>
      </c>
      <c r="B83" s="1172" t="s">
        <v>189</v>
      </c>
      <c r="C83" s="1173" t="s">
        <v>89</v>
      </c>
      <c r="D83" s="1174">
        <v>0.05</v>
      </c>
      <c r="E83" s="1174"/>
      <c r="F83" s="1218">
        <f>L83</f>
        <v>0</v>
      </c>
      <c r="G83" s="1174"/>
      <c r="H83" s="1174"/>
      <c r="I83" s="1174"/>
      <c r="J83" s="1174"/>
      <c r="K83" s="524"/>
      <c r="L83" s="1219">
        <f>ROUND(D83*L75,0)</f>
        <v>0</v>
      </c>
      <c r="M83" s="1204"/>
      <c r="N83" s="1211"/>
    </row>
    <row r="84" spans="1:14" s="960" customFormat="1" ht="20.100000000000001" customHeight="1">
      <c r="A84" s="2323" t="s">
        <v>693</v>
      </c>
      <c r="B84" s="2324"/>
      <c r="C84" s="2324"/>
      <c r="D84" s="2324"/>
      <c r="E84" s="2324"/>
      <c r="F84" s="2324"/>
      <c r="G84" s="2324"/>
      <c r="H84" s="2324"/>
      <c r="I84" s="2324"/>
      <c r="J84" s="2324"/>
      <c r="K84" s="2325"/>
      <c r="L84" s="1220">
        <f>SUM(L76:L83)</f>
        <v>0</v>
      </c>
      <c r="M84" s="1208"/>
      <c r="N84" s="1209"/>
    </row>
    <row r="85" spans="1:14" s="960" customFormat="1" ht="30" customHeight="1">
      <c r="A85" s="1151">
        <v>28.25</v>
      </c>
      <c r="B85" s="1135" t="s">
        <v>81</v>
      </c>
      <c r="C85" s="1072" t="s">
        <v>89</v>
      </c>
      <c r="D85" s="1621">
        <v>0</v>
      </c>
      <c r="E85" s="1175"/>
      <c r="F85" s="1217">
        <f>L85</f>
        <v>0</v>
      </c>
      <c r="G85" s="868"/>
      <c r="H85" s="868"/>
      <c r="I85" s="868"/>
      <c r="J85" s="868"/>
      <c r="K85" s="868"/>
      <c r="L85" s="1218">
        <f>D85*SUM(L75,L84)</f>
        <v>0</v>
      </c>
      <c r="M85" s="1206"/>
      <c r="N85" s="1210"/>
    </row>
    <row r="86" spans="1:14" s="960" customFormat="1" ht="20.100000000000001" customHeight="1" thickBot="1">
      <c r="A86" s="2314" t="s">
        <v>389</v>
      </c>
      <c r="B86" s="2315"/>
      <c r="C86" s="2315"/>
      <c r="D86" s="2316"/>
      <c r="E86" s="1177"/>
      <c r="F86" s="1215">
        <f>SUM(F15,F33,F38,F40,F68,F76,F79,F81,F83,F85)</f>
        <v>0</v>
      </c>
      <c r="G86" s="1215">
        <f>SUM(G12,G16,G34,G39,G41,G44,G45,G56,G58,G63,G66,G69)</f>
        <v>0</v>
      </c>
      <c r="H86" s="1215">
        <f>SUM(H35,H53,H60,H63,H65,H70,H77)</f>
        <v>0</v>
      </c>
      <c r="I86" s="1215">
        <f>SUM(I30,I47,I49,I51,I54,I61,I63,I71)</f>
        <v>0</v>
      </c>
      <c r="J86" s="1215">
        <f>SUM(J26,J28,J31,J63)*J72</f>
        <v>0</v>
      </c>
      <c r="K86" s="1215">
        <f>SUM(K11,K19,K20,K23,K24,K73)</f>
        <v>0</v>
      </c>
      <c r="L86" s="1216">
        <f>ROUND(L85+L84+L75,0)</f>
        <v>0</v>
      </c>
      <c r="M86" s="1178"/>
      <c r="N86" s="1212"/>
    </row>
    <row r="87" spans="1:14" s="960" customFormat="1" ht="20.100000000000001" customHeight="1">
      <c r="A87" s="962"/>
      <c r="B87" s="962"/>
      <c r="C87" s="962"/>
      <c r="D87" s="962"/>
      <c r="E87" s="962"/>
      <c r="F87" s="963"/>
      <c r="G87" s="963"/>
      <c r="H87" s="963"/>
      <c r="I87" s="963"/>
      <c r="J87" s="964" t="s">
        <v>594</v>
      </c>
      <c r="K87" s="1221">
        <f>SUM(F86:K86)</f>
        <v>0</v>
      </c>
      <c r="L87" s="965"/>
      <c r="M87" s="272"/>
      <c r="N87" s="273"/>
    </row>
    <row r="88" spans="1:14" s="960" customFormat="1" ht="15.6" thickBot="1">
      <c r="A88" s="274"/>
      <c r="B88" s="275"/>
      <c r="C88" s="276"/>
      <c r="D88" s="276"/>
      <c r="E88" s="276"/>
      <c r="F88" s="276"/>
      <c r="G88" s="276"/>
      <c r="H88" s="276"/>
      <c r="I88" s="276"/>
      <c r="J88" s="276"/>
      <c r="K88" s="276"/>
      <c r="L88" s="276"/>
      <c r="M88" s="276"/>
      <c r="N88" s="276"/>
    </row>
    <row r="89" spans="1:14" s="412" customFormat="1" ht="36.75" customHeight="1" thickBot="1">
      <c r="A89" s="1991" t="s">
        <v>85</v>
      </c>
      <c r="B89" s="1889"/>
      <c r="C89" s="878" t="s">
        <v>91</v>
      </c>
      <c r="D89" s="878" t="s">
        <v>113</v>
      </c>
      <c r="E89" s="878" t="s">
        <v>776</v>
      </c>
      <c r="F89" s="878" t="s">
        <v>114</v>
      </c>
      <c r="G89" s="2130" t="s">
        <v>620</v>
      </c>
      <c r="H89" s="2288"/>
      <c r="I89" s="2288"/>
      <c r="J89" s="2288"/>
      <c r="K89" s="2289"/>
      <c r="L89" s="434" t="s">
        <v>621</v>
      </c>
      <c r="N89" s="1651" t="s">
        <v>184</v>
      </c>
    </row>
    <row r="90" spans="1:14" s="412" customFormat="1" ht="20.100000000000001" customHeight="1">
      <c r="A90" s="2175" t="s">
        <v>8</v>
      </c>
      <c r="B90" s="2176"/>
      <c r="C90" s="524" t="s">
        <v>157</v>
      </c>
      <c r="D90" s="1584">
        <v>0</v>
      </c>
      <c r="E90" s="1584">
        <v>0</v>
      </c>
      <c r="F90" s="500">
        <f t="shared" ref="F90:F91" si="2">E90*D90</f>
        <v>0</v>
      </c>
      <c r="G90" s="2311"/>
      <c r="H90" s="2312"/>
      <c r="I90" s="2312"/>
      <c r="J90" s="2312"/>
      <c r="K90" s="2313"/>
      <c r="L90" s="1605">
        <v>0</v>
      </c>
      <c r="N90" s="1652"/>
    </row>
    <row r="91" spans="1:14" s="412" customFormat="1" ht="20.100000000000001" customHeight="1">
      <c r="A91" s="2179" t="s">
        <v>260</v>
      </c>
      <c r="B91" s="2048"/>
      <c r="C91" s="868" t="s">
        <v>157</v>
      </c>
      <c r="D91" s="1580">
        <v>0</v>
      </c>
      <c r="E91" s="1580">
        <v>0</v>
      </c>
      <c r="F91" s="351">
        <f t="shared" si="2"/>
        <v>0</v>
      </c>
      <c r="G91" s="2308"/>
      <c r="H91" s="2309"/>
      <c r="I91" s="2309"/>
      <c r="J91" s="2309"/>
      <c r="K91" s="2310"/>
      <c r="L91" s="1606">
        <v>0</v>
      </c>
      <c r="N91" s="1652"/>
    </row>
    <row r="92" spans="1:14" s="412" customFormat="1" ht="20.100000000000001" customHeight="1" thickBot="1">
      <c r="A92" s="2303" t="s">
        <v>267</v>
      </c>
      <c r="B92" s="2304"/>
      <c r="C92" s="1012"/>
      <c r="D92" s="1012"/>
      <c r="E92" s="1012"/>
      <c r="F92" s="1013">
        <f>SUM(F90:F91)</f>
        <v>0</v>
      </c>
      <c r="G92" s="2305" t="s">
        <v>1604</v>
      </c>
      <c r="H92" s="2306"/>
      <c r="I92" s="2306"/>
      <c r="J92" s="2306"/>
      <c r="K92" s="2307"/>
      <c r="L92" s="1092">
        <f>SUM(L90:L91)</f>
        <v>0</v>
      </c>
    </row>
    <row r="93" spans="1:14" s="412" customFormat="1" ht="20.100000000000001" customHeight="1" thickTop="1">
      <c r="A93" s="1882" t="s">
        <v>931</v>
      </c>
      <c r="B93" s="1883"/>
      <c r="C93" s="524" t="s">
        <v>157</v>
      </c>
      <c r="D93" s="1584">
        <v>0</v>
      </c>
      <c r="E93" s="1584">
        <v>0</v>
      </c>
      <c r="F93" s="500">
        <f>E93*D93</f>
        <v>0</v>
      </c>
      <c r="G93" s="2300" t="s">
        <v>1607</v>
      </c>
      <c r="H93" s="2301"/>
      <c r="I93" s="2301"/>
      <c r="J93" s="2301"/>
      <c r="K93" s="2302"/>
      <c r="L93" s="447" t="s">
        <v>1199</v>
      </c>
    </row>
    <row r="94" spans="1:14" s="412" customFormat="1" ht="20.100000000000001" customHeight="1" thickBot="1">
      <c r="A94" s="2273" t="s">
        <v>174</v>
      </c>
      <c r="B94" s="2274"/>
      <c r="C94" s="530" t="s">
        <v>157</v>
      </c>
      <c r="D94" s="1587">
        <v>0</v>
      </c>
      <c r="E94" s="1587">
        <v>0</v>
      </c>
      <c r="F94" s="504">
        <f>E94*D94</f>
        <v>0</v>
      </c>
      <c r="G94" s="2297" t="s">
        <v>1607</v>
      </c>
      <c r="H94" s="2298"/>
      <c r="I94" s="2298"/>
      <c r="J94" s="2298"/>
      <c r="K94" s="2299"/>
      <c r="L94" s="448" t="s">
        <v>1199</v>
      </c>
    </row>
    <row r="95" spans="1:14" s="442" customFormat="1" ht="20.100000000000001" customHeight="1" thickTop="1" thickBot="1">
      <c r="A95" s="2242" t="s">
        <v>175</v>
      </c>
      <c r="B95" s="2243"/>
      <c r="C95" s="845"/>
      <c r="D95" s="845"/>
      <c r="E95" s="845"/>
      <c r="F95" s="1006">
        <f>SUM(F92:F94)</f>
        <v>0</v>
      </c>
      <c r="G95" s="2294" t="s">
        <v>1605</v>
      </c>
      <c r="H95" s="2295"/>
      <c r="I95" s="2295"/>
      <c r="J95" s="2295"/>
      <c r="K95" s="2296"/>
      <c r="L95" s="509">
        <f>L92</f>
        <v>0</v>
      </c>
    </row>
    <row r="96" spans="1:14" s="412" customFormat="1" ht="15.6">
      <c r="A96" s="443"/>
      <c r="C96" s="444"/>
      <c r="D96" s="444"/>
      <c r="E96" s="444"/>
      <c r="F96" s="535" t="s">
        <v>599</v>
      </c>
      <c r="L96" s="628" t="s">
        <v>1593</v>
      </c>
    </row>
    <row r="97" spans="1:14" s="5" customFormat="1" ht="15">
      <c r="A97" s="969"/>
      <c r="F97" s="22"/>
      <c r="G97" s="22"/>
      <c r="H97" s="22"/>
      <c r="I97" s="22"/>
      <c r="J97" s="22"/>
      <c r="K97" s="908"/>
      <c r="L97" s="526"/>
    </row>
    <row r="98" spans="1:14" s="5" customFormat="1" ht="13.8">
      <c r="A98" s="1016" t="s">
        <v>1606</v>
      </c>
      <c r="F98" s="22"/>
      <c r="G98" s="22"/>
      <c r="H98" s="22"/>
      <c r="I98" s="22"/>
      <c r="J98" s="22"/>
      <c r="K98" s="908"/>
      <c r="L98" s="526"/>
    </row>
    <row r="99" spans="1:14">
      <c r="B99" s="266"/>
      <c r="D99" s="277"/>
      <c r="E99" s="277"/>
      <c r="F99" s="277"/>
      <c r="G99" s="277"/>
      <c r="H99" s="277"/>
      <c r="I99" s="277"/>
      <c r="J99" s="277"/>
      <c r="K99" s="277"/>
      <c r="L99" s="277"/>
      <c r="M99" s="277"/>
      <c r="N99" s="277"/>
    </row>
    <row r="100" spans="1:14">
      <c r="B100" s="266"/>
      <c r="D100" s="277"/>
      <c r="E100" s="277"/>
      <c r="F100" s="277"/>
      <c r="G100" s="277"/>
      <c r="H100" s="277"/>
      <c r="I100" s="277"/>
      <c r="J100" s="277"/>
      <c r="K100" s="277"/>
      <c r="L100" s="277"/>
      <c r="M100" s="277"/>
      <c r="N100" s="277"/>
    </row>
    <row r="101" spans="1:14">
      <c r="B101" s="266"/>
      <c r="D101" s="277"/>
      <c r="E101" s="277"/>
      <c r="F101" s="277"/>
      <c r="G101" s="277"/>
      <c r="H101" s="277"/>
      <c r="I101" s="277"/>
      <c r="J101" s="277"/>
      <c r="K101" s="277"/>
      <c r="L101" s="277"/>
      <c r="M101" s="277"/>
      <c r="N101" s="277"/>
    </row>
    <row r="102" spans="1:14">
      <c r="B102" s="266"/>
      <c r="D102" s="277"/>
      <c r="E102" s="277"/>
      <c r="F102" s="277"/>
      <c r="G102" s="277"/>
      <c r="H102" s="277"/>
      <c r="I102" s="277"/>
      <c r="J102" s="277"/>
      <c r="K102" s="277"/>
      <c r="L102" s="277"/>
      <c r="M102" s="277"/>
      <c r="N102" s="277"/>
    </row>
    <row r="103" spans="1:14">
      <c r="B103" s="266"/>
      <c r="D103" s="277"/>
      <c r="E103" s="277"/>
      <c r="F103" s="277"/>
      <c r="G103" s="277"/>
      <c r="H103" s="277"/>
      <c r="I103" s="277"/>
      <c r="J103" s="277"/>
      <c r="K103" s="277"/>
      <c r="L103" s="277"/>
      <c r="M103" s="277"/>
      <c r="N103" s="277"/>
    </row>
    <row r="104" spans="1:14">
      <c r="B104" s="266"/>
      <c r="D104" s="277"/>
      <c r="E104" s="277"/>
      <c r="F104" s="277"/>
      <c r="G104" s="277"/>
      <c r="H104" s="277"/>
      <c r="I104" s="277"/>
      <c r="J104" s="277"/>
      <c r="K104" s="277"/>
      <c r="L104" s="277"/>
      <c r="M104" s="277"/>
      <c r="N104" s="277"/>
    </row>
    <row r="105" spans="1:14">
      <c r="B105" s="266"/>
      <c r="D105" s="277"/>
      <c r="E105" s="277"/>
      <c r="F105" s="277"/>
      <c r="G105" s="277"/>
      <c r="H105" s="277"/>
      <c r="I105" s="277"/>
      <c r="J105" s="277"/>
      <c r="K105" s="277"/>
      <c r="L105" s="277"/>
      <c r="M105" s="277"/>
      <c r="N105" s="277"/>
    </row>
    <row r="106" spans="1:14">
      <c r="B106" s="266"/>
      <c r="D106" s="277"/>
      <c r="E106" s="277"/>
      <c r="F106" s="277"/>
      <c r="G106" s="277"/>
      <c r="H106" s="277"/>
      <c r="I106" s="277"/>
      <c r="J106" s="277"/>
      <c r="K106" s="277"/>
      <c r="L106" s="277"/>
      <c r="M106" s="277"/>
      <c r="N106" s="277"/>
    </row>
    <row r="107" spans="1:14">
      <c r="B107" s="266"/>
      <c r="D107" s="277"/>
      <c r="E107" s="277"/>
      <c r="F107" s="277"/>
      <c r="G107" s="277"/>
      <c r="H107" s="277"/>
      <c r="I107" s="277"/>
      <c r="J107" s="277"/>
      <c r="K107" s="277"/>
      <c r="L107" s="277"/>
      <c r="M107" s="277"/>
      <c r="N107" s="277"/>
    </row>
    <row r="108" spans="1:14">
      <c r="B108" s="266"/>
      <c r="D108" s="277"/>
      <c r="E108" s="277"/>
      <c r="F108" s="277"/>
      <c r="G108" s="277"/>
      <c r="H108" s="277"/>
      <c r="I108" s="277"/>
      <c r="J108" s="277"/>
      <c r="K108" s="277"/>
      <c r="L108" s="277"/>
      <c r="M108" s="277"/>
      <c r="N108" s="277"/>
    </row>
    <row r="109" spans="1:14">
      <c r="B109" s="266"/>
      <c r="D109" s="277"/>
      <c r="E109" s="277"/>
      <c r="F109" s="277"/>
      <c r="G109" s="277"/>
      <c r="H109" s="277"/>
      <c r="I109" s="277"/>
      <c r="J109" s="277"/>
      <c r="K109" s="277"/>
      <c r="L109" s="277"/>
      <c r="M109" s="277"/>
      <c r="N109" s="277"/>
    </row>
    <row r="110" spans="1:14">
      <c r="B110" s="266"/>
      <c r="D110" s="277"/>
      <c r="E110" s="277"/>
      <c r="F110" s="277"/>
      <c r="G110" s="277"/>
      <c r="H110" s="277"/>
      <c r="I110" s="277"/>
      <c r="J110" s="277"/>
      <c r="K110" s="277"/>
      <c r="L110" s="277"/>
      <c r="M110" s="277"/>
      <c r="N110" s="277"/>
    </row>
    <row r="111" spans="1:14">
      <c r="B111" s="266"/>
      <c r="D111" s="277"/>
      <c r="E111" s="277"/>
      <c r="F111" s="277"/>
      <c r="G111" s="277"/>
      <c r="H111" s="277"/>
      <c r="I111" s="277"/>
      <c r="J111" s="277"/>
      <c r="K111" s="277"/>
      <c r="L111" s="277"/>
      <c r="M111" s="277"/>
      <c r="N111" s="277"/>
    </row>
    <row r="112" spans="1:14">
      <c r="B112" s="266"/>
      <c r="D112" s="277"/>
      <c r="E112" s="277"/>
      <c r="F112" s="277"/>
      <c r="G112" s="277"/>
      <c r="H112" s="277"/>
      <c r="I112" s="277"/>
      <c r="J112" s="277"/>
      <c r="K112" s="277"/>
      <c r="L112" s="277"/>
      <c r="M112" s="277"/>
      <c r="N112" s="277"/>
    </row>
    <row r="113" spans="2:14">
      <c r="B113" s="266"/>
      <c r="D113" s="277"/>
      <c r="E113" s="277"/>
      <c r="F113" s="277"/>
      <c r="G113" s="277"/>
      <c r="H113" s="277"/>
      <c r="I113" s="277"/>
      <c r="J113" s="277"/>
      <c r="K113" s="277"/>
      <c r="L113" s="277"/>
      <c r="M113" s="277"/>
      <c r="N113" s="277"/>
    </row>
    <row r="114" spans="2:14">
      <c r="B114" s="266"/>
      <c r="D114" s="277"/>
      <c r="E114" s="277"/>
      <c r="F114" s="277"/>
      <c r="G114" s="277"/>
      <c r="H114" s="277"/>
      <c r="I114" s="277"/>
      <c r="J114" s="277"/>
      <c r="K114" s="277"/>
      <c r="L114" s="277"/>
      <c r="M114" s="277"/>
      <c r="N114" s="277"/>
    </row>
    <row r="115" spans="2:14">
      <c r="B115" s="266"/>
      <c r="D115" s="277"/>
      <c r="E115" s="277"/>
      <c r="F115" s="277"/>
      <c r="G115" s="277"/>
      <c r="H115" s="277"/>
      <c r="I115" s="277"/>
      <c r="J115" s="277"/>
      <c r="K115" s="277"/>
      <c r="L115" s="277"/>
      <c r="M115" s="277"/>
      <c r="N115" s="277"/>
    </row>
    <row r="116" spans="2:14">
      <c r="B116" s="266"/>
      <c r="D116" s="277"/>
      <c r="E116" s="277"/>
      <c r="F116" s="277"/>
      <c r="G116" s="277"/>
      <c r="H116" s="277"/>
      <c r="I116" s="277"/>
      <c r="J116" s="277"/>
      <c r="K116" s="277"/>
      <c r="L116" s="277"/>
      <c r="M116" s="277"/>
      <c r="N116" s="277"/>
    </row>
    <row r="117" spans="2:14">
      <c r="B117" s="266"/>
      <c r="D117" s="277"/>
      <c r="E117" s="277"/>
      <c r="F117" s="277"/>
      <c r="G117" s="277"/>
      <c r="H117" s="277"/>
      <c r="I117" s="277"/>
      <c r="J117" s="277"/>
      <c r="K117" s="277"/>
      <c r="L117" s="277"/>
      <c r="M117" s="277"/>
      <c r="N117" s="277"/>
    </row>
    <row r="118" spans="2:14">
      <c r="B118" s="266"/>
      <c r="D118" s="277"/>
      <c r="E118" s="277"/>
      <c r="F118" s="277"/>
      <c r="G118" s="277"/>
      <c r="H118" s="277"/>
      <c r="I118" s="277"/>
      <c r="J118" s="277"/>
      <c r="K118" s="277"/>
      <c r="L118" s="277"/>
      <c r="M118" s="277"/>
      <c r="N118" s="277"/>
    </row>
    <row r="119" spans="2:14">
      <c r="B119" s="266"/>
      <c r="D119" s="277"/>
      <c r="E119" s="277"/>
      <c r="F119" s="277"/>
      <c r="G119" s="277"/>
      <c r="H119" s="277"/>
      <c r="I119" s="277"/>
      <c r="J119" s="277"/>
      <c r="K119" s="277"/>
      <c r="L119" s="277"/>
      <c r="M119" s="277"/>
      <c r="N119" s="277"/>
    </row>
    <row r="120" spans="2:14">
      <c r="B120" s="266"/>
      <c r="D120" s="277"/>
      <c r="E120" s="277"/>
      <c r="F120" s="277"/>
      <c r="G120" s="277"/>
      <c r="H120" s="277"/>
      <c r="I120" s="277"/>
      <c r="J120" s="277"/>
      <c r="K120" s="277"/>
      <c r="L120" s="277"/>
      <c r="M120" s="277"/>
      <c r="N120" s="277"/>
    </row>
    <row r="121" spans="2:14">
      <c r="B121" s="266"/>
      <c r="D121" s="277"/>
      <c r="E121" s="277"/>
      <c r="F121" s="277"/>
      <c r="G121" s="277"/>
      <c r="H121" s="277"/>
      <c r="I121" s="277"/>
      <c r="J121" s="277"/>
      <c r="K121" s="277"/>
      <c r="L121" s="277"/>
      <c r="M121" s="277"/>
      <c r="N121" s="277"/>
    </row>
    <row r="122" spans="2:14">
      <c r="B122" s="266"/>
      <c r="D122" s="277"/>
      <c r="E122" s="277"/>
      <c r="F122" s="277"/>
      <c r="G122" s="277"/>
      <c r="H122" s="277"/>
      <c r="I122" s="277"/>
      <c r="J122" s="277"/>
      <c r="K122" s="277"/>
      <c r="L122" s="277"/>
      <c r="M122" s="277"/>
      <c r="N122" s="277"/>
    </row>
    <row r="123" spans="2:14">
      <c r="B123" s="266"/>
      <c r="D123" s="277"/>
      <c r="E123" s="277"/>
      <c r="F123" s="277"/>
      <c r="G123" s="277"/>
      <c r="H123" s="277"/>
      <c r="I123" s="277"/>
      <c r="J123" s="277"/>
      <c r="K123" s="277"/>
      <c r="L123" s="277"/>
      <c r="M123" s="277"/>
      <c r="N123" s="277"/>
    </row>
    <row r="124" spans="2:14">
      <c r="B124" s="266"/>
      <c r="D124" s="277"/>
      <c r="E124" s="277"/>
      <c r="F124" s="277"/>
      <c r="G124" s="277"/>
      <c r="H124" s="277"/>
      <c r="I124" s="277"/>
      <c r="J124" s="277"/>
      <c r="K124" s="277"/>
      <c r="L124" s="277"/>
      <c r="M124" s="277"/>
      <c r="N124" s="277"/>
    </row>
    <row r="125" spans="2:14">
      <c r="B125" s="266"/>
      <c r="D125" s="277"/>
      <c r="E125" s="277"/>
      <c r="F125" s="277"/>
      <c r="G125" s="277"/>
      <c r="H125" s="277"/>
      <c r="I125" s="277"/>
      <c r="J125" s="277"/>
      <c r="K125" s="277"/>
      <c r="L125" s="277"/>
      <c r="M125" s="277"/>
      <c r="N125" s="277"/>
    </row>
    <row r="126" spans="2:14">
      <c r="B126" s="266"/>
      <c r="D126" s="277"/>
      <c r="E126" s="277"/>
      <c r="F126" s="277"/>
      <c r="G126" s="277"/>
      <c r="H126" s="277"/>
      <c r="I126" s="277"/>
      <c r="J126" s="277"/>
      <c r="K126" s="277"/>
      <c r="L126" s="277"/>
      <c r="M126" s="277"/>
      <c r="N126" s="277"/>
    </row>
    <row r="127" spans="2:14">
      <c r="B127" s="266"/>
      <c r="D127" s="277"/>
      <c r="E127" s="277"/>
      <c r="F127" s="277"/>
      <c r="G127" s="277"/>
      <c r="H127" s="277"/>
      <c r="I127" s="277"/>
      <c r="J127" s="277"/>
      <c r="K127" s="277"/>
      <c r="L127" s="277"/>
      <c r="M127" s="277"/>
      <c r="N127" s="277"/>
    </row>
    <row r="128" spans="2:14">
      <c r="B128" s="266"/>
      <c r="D128" s="277"/>
      <c r="E128" s="277"/>
      <c r="F128" s="277"/>
      <c r="G128" s="277"/>
      <c r="H128" s="277"/>
      <c r="I128" s="277"/>
      <c r="J128" s="277"/>
      <c r="K128" s="277"/>
      <c r="L128" s="277"/>
      <c r="M128" s="277"/>
      <c r="N128" s="277"/>
    </row>
    <row r="129" spans="2:14">
      <c r="B129" s="266"/>
      <c r="D129" s="277"/>
      <c r="E129" s="277"/>
      <c r="F129" s="277"/>
      <c r="G129" s="277"/>
      <c r="H129" s="277"/>
      <c r="I129" s="277"/>
      <c r="J129" s="277"/>
      <c r="K129" s="277"/>
      <c r="L129" s="277"/>
      <c r="M129" s="277"/>
      <c r="N129" s="277"/>
    </row>
    <row r="130" spans="2:14">
      <c r="B130" s="266"/>
      <c r="D130" s="277"/>
      <c r="E130" s="277"/>
      <c r="F130" s="277"/>
      <c r="G130" s="277"/>
      <c r="H130" s="277"/>
      <c r="I130" s="277"/>
      <c r="J130" s="277"/>
      <c r="K130" s="277"/>
      <c r="L130" s="277"/>
      <c r="M130" s="277"/>
      <c r="N130" s="277"/>
    </row>
    <row r="131" spans="2:14">
      <c r="B131" s="266"/>
      <c r="D131" s="277"/>
      <c r="E131" s="277"/>
      <c r="F131" s="277"/>
      <c r="G131" s="277"/>
      <c r="H131" s="277"/>
      <c r="I131" s="277"/>
      <c r="J131" s="277"/>
      <c r="K131" s="277"/>
      <c r="L131" s="277"/>
      <c r="M131" s="277"/>
      <c r="N131" s="277"/>
    </row>
    <row r="132" spans="2:14">
      <c r="B132" s="266"/>
      <c r="D132" s="277"/>
      <c r="E132" s="277"/>
      <c r="F132" s="277"/>
      <c r="G132" s="277"/>
      <c r="H132" s="277"/>
      <c r="I132" s="277"/>
      <c r="J132" s="277"/>
      <c r="K132" s="277"/>
      <c r="L132" s="277"/>
      <c r="M132" s="277"/>
      <c r="N132" s="277"/>
    </row>
    <row r="133" spans="2:14">
      <c r="B133" s="266"/>
      <c r="D133" s="277"/>
      <c r="E133" s="277"/>
      <c r="F133" s="277"/>
      <c r="G133" s="277"/>
      <c r="H133" s="277"/>
      <c r="I133" s="277"/>
      <c r="J133" s="277"/>
      <c r="K133" s="277"/>
      <c r="L133" s="277"/>
      <c r="M133" s="277"/>
      <c r="N133" s="277"/>
    </row>
    <row r="134" spans="2:14">
      <c r="B134" s="266"/>
      <c r="D134" s="277"/>
      <c r="E134" s="277"/>
      <c r="F134" s="277"/>
      <c r="G134" s="277"/>
      <c r="H134" s="277"/>
      <c r="I134" s="277"/>
      <c r="J134" s="277"/>
      <c r="K134" s="277"/>
      <c r="L134" s="277"/>
      <c r="M134" s="277"/>
      <c r="N134" s="277"/>
    </row>
    <row r="135" spans="2:14">
      <c r="B135" s="266"/>
      <c r="D135" s="277"/>
      <c r="E135" s="277"/>
      <c r="F135" s="277"/>
      <c r="G135" s="277"/>
      <c r="H135" s="277"/>
      <c r="I135" s="277"/>
      <c r="J135" s="277"/>
      <c r="K135" s="277"/>
      <c r="L135" s="277"/>
      <c r="M135" s="277"/>
      <c r="N135" s="277"/>
    </row>
    <row r="136" spans="2:14">
      <c r="B136" s="266"/>
      <c r="D136" s="277"/>
      <c r="E136" s="277"/>
      <c r="F136" s="277"/>
      <c r="G136" s="277"/>
      <c r="H136" s="277"/>
      <c r="I136" s="277"/>
      <c r="J136" s="277"/>
      <c r="K136" s="277"/>
      <c r="L136" s="277"/>
      <c r="M136" s="277"/>
      <c r="N136" s="277"/>
    </row>
    <row r="137" spans="2:14">
      <c r="B137" s="266"/>
      <c r="D137" s="277"/>
      <c r="E137" s="277"/>
      <c r="F137" s="277"/>
      <c r="G137" s="277"/>
      <c r="H137" s="277"/>
      <c r="I137" s="277"/>
      <c r="J137" s="277"/>
      <c r="K137" s="277"/>
      <c r="L137" s="277"/>
      <c r="M137" s="277"/>
      <c r="N137" s="277"/>
    </row>
    <row r="138" spans="2:14">
      <c r="B138" s="266"/>
      <c r="D138" s="277"/>
      <c r="E138" s="277"/>
      <c r="F138" s="277"/>
      <c r="G138" s="277"/>
      <c r="H138" s="277"/>
      <c r="I138" s="277"/>
      <c r="J138" s="277"/>
      <c r="K138" s="277"/>
      <c r="L138" s="277"/>
      <c r="M138" s="277"/>
      <c r="N138" s="277"/>
    </row>
    <row r="139" spans="2:14">
      <c r="B139" s="266"/>
      <c r="D139" s="277"/>
      <c r="E139" s="277"/>
      <c r="F139" s="277"/>
      <c r="G139" s="277"/>
      <c r="H139" s="277"/>
      <c r="I139" s="277"/>
      <c r="J139" s="277"/>
      <c r="K139" s="277"/>
      <c r="L139" s="277"/>
      <c r="M139" s="277"/>
      <c r="N139" s="277"/>
    </row>
    <row r="140" spans="2:14">
      <c r="B140" s="266"/>
      <c r="D140" s="277"/>
      <c r="E140" s="277"/>
      <c r="F140" s="277"/>
      <c r="G140" s="277"/>
      <c r="H140" s="277"/>
      <c r="I140" s="277"/>
      <c r="J140" s="277"/>
      <c r="K140" s="277"/>
      <c r="L140" s="277"/>
      <c r="M140" s="277"/>
      <c r="N140" s="277"/>
    </row>
    <row r="141" spans="2:14">
      <c r="B141" s="266"/>
      <c r="D141" s="277"/>
      <c r="E141" s="277"/>
      <c r="F141" s="277"/>
      <c r="G141" s="277"/>
      <c r="H141" s="277"/>
      <c r="I141" s="277"/>
      <c r="J141" s="277"/>
      <c r="K141" s="277"/>
      <c r="L141" s="277"/>
      <c r="M141" s="277"/>
      <c r="N141" s="277"/>
    </row>
    <row r="142" spans="2:14">
      <c r="B142" s="266"/>
      <c r="D142" s="277"/>
      <c r="E142" s="277"/>
      <c r="F142" s="277"/>
      <c r="G142" s="277"/>
      <c r="H142" s="277"/>
      <c r="I142" s="277"/>
      <c r="J142" s="277"/>
      <c r="K142" s="277"/>
      <c r="L142" s="277"/>
      <c r="M142" s="277"/>
      <c r="N142" s="277"/>
    </row>
    <row r="143" spans="2:14">
      <c r="B143" s="266"/>
      <c r="D143" s="277"/>
      <c r="E143" s="277"/>
      <c r="F143" s="277"/>
      <c r="G143" s="277"/>
      <c r="H143" s="277"/>
      <c r="I143" s="277"/>
      <c r="J143" s="277"/>
      <c r="K143" s="277"/>
      <c r="L143" s="277"/>
      <c r="M143" s="277"/>
      <c r="N143" s="277"/>
    </row>
    <row r="144" spans="2:14">
      <c r="B144" s="266"/>
      <c r="D144" s="277"/>
      <c r="E144" s="277"/>
      <c r="F144" s="277"/>
      <c r="G144" s="277"/>
      <c r="H144" s="277"/>
      <c r="I144" s="277"/>
      <c r="J144" s="277"/>
      <c r="K144" s="277"/>
      <c r="L144" s="277"/>
      <c r="M144" s="277"/>
      <c r="N144" s="277"/>
    </row>
    <row r="145" spans="2:14">
      <c r="B145" s="266"/>
      <c r="D145" s="277"/>
      <c r="E145" s="277"/>
      <c r="F145" s="277"/>
      <c r="G145" s="277"/>
      <c r="H145" s="277"/>
      <c r="I145" s="277"/>
      <c r="J145" s="277"/>
      <c r="K145" s="277"/>
      <c r="L145" s="277"/>
      <c r="M145" s="277"/>
      <c r="N145" s="277"/>
    </row>
    <row r="146" spans="2:14">
      <c r="B146" s="266"/>
      <c r="D146" s="277"/>
      <c r="E146" s="277"/>
      <c r="F146" s="277"/>
      <c r="G146" s="277"/>
      <c r="H146" s="277"/>
      <c r="I146" s="277"/>
      <c r="J146" s="277"/>
      <c r="K146" s="277"/>
      <c r="L146" s="277"/>
      <c r="M146" s="277"/>
      <c r="N146" s="277"/>
    </row>
    <row r="147" spans="2:14">
      <c r="B147" s="266"/>
      <c r="D147" s="277"/>
      <c r="E147" s="277"/>
      <c r="F147" s="277"/>
      <c r="G147" s="277"/>
      <c r="H147" s="277"/>
      <c r="I147" s="277"/>
      <c r="J147" s="277"/>
      <c r="K147" s="277"/>
      <c r="L147" s="277"/>
      <c r="M147" s="277"/>
      <c r="N147" s="277"/>
    </row>
    <row r="148" spans="2:14">
      <c r="B148" s="266"/>
      <c r="D148" s="277"/>
      <c r="E148" s="277"/>
      <c r="F148" s="277"/>
      <c r="G148" s="277"/>
      <c r="H148" s="277"/>
      <c r="I148" s="277"/>
      <c r="J148" s="277"/>
      <c r="K148" s="277"/>
      <c r="L148" s="277"/>
      <c r="M148" s="277"/>
      <c r="N148" s="277"/>
    </row>
    <row r="149" spans="2:14">
      <c r="B149" s="266"/>
      <c r="D149" s="277"/>
      <c r="E149" s="277"/>
      <c r="F149" s="277"/>
      <c r="G149" s="277"/>
      <c r="H149" s="277"/>
      <c r="I149" s="277"/>
      <c r="J149" s="277"/>
      <c r="K149" s="277"/>
      <c r="L149" s="277"/>
      <c r="M149" s="277"/>
      <c r="N149" s="277"/>
    </row>
    <row r="150" spans="2:14">
      <c r="B150" s="266"/>
      <c r="D150" s="277"/>
      <c r="E150" s="277"/>
      <c r="F150" s="277"/>
      <c r="G150" s="277"/>
      <c r="H150" s="277"/>
      <c r="I150" s="277"/>
      <c r="J150" s="277"/>
      <c r="K150" s="277"/>
      <c r="L150" s="277"/>
      <c r="M150" s="277"/>
      <c r="N150" s="277"/>
    </row>
    <row r="151" spans="2:14">
      <c r="B151" s="266"/>
      <c r="D151" s="277"/>
      <c r="E151" s="277"/>
      <c r="F151" s="277"/>
      <c r="G151" s="277"/>
      <c r="H151" s="277"/>
      <c r="I151" s="277"/>
      <c r="J151" s="277"/>
      <c r="K151" s="277"/>
      <c r="L151" s="277"/>
      <c r="M151" s="277"/>
      <c r="N151" s="277"/>
    </row>
    <row r="152" spans="2:14">
      <c r="B152" s="266"/>
      <c r="D152" s="277"/>
      <c r="E152" s="277"/>
      <c r="F152" s="277"/>
      <c r="G152" s="277"/>
      <c r="H152" s="277"/>
      <c r="I152" s="277"/>
      <c r="J152" s="277"/>
      <c r="K152" s="277"/>
      <c r="L152" s="277"/>
      <c r="M152" s="277"/>
      <c r="N152" s="277"/>
    </row>
    <row r="153" spans="2:14">
      <c r="B153" s="266"/>
      <c r="D153" s="277"/>
      <c r="E153" s="277"/>
      <c r="F153" s="277"/>
      <c r="G153" s="277"/>
      <c r="H153" s="277"/>
      <c r="I153" s="277"/>
      <c r="J153" s="277"/>
      <c r="K153" s="277"/>
      <c r="L153" s="277"/>
      <c r="M153" s="277"/>
      <c r="N153" s="277"/>
    </row>
    <row r="154" spans="2:14">
      <c r="B154" s="266"/>
      <c r="D154" s="277"/>
      <c r="E154" s="277"/>
      <c r="F154" s="277"/>
      <c r="G154" s="277"/>
      <c r="H154" s="277"/>
      <c r="I154" s="277"/>
      <c r="J154" s="277"/>
      <c r="K154" s="277"/>
      <c r="L154" s="277"/>
      <c r="M154" s="277"/>
      <c r="N154" s="277"/>
    </row>
    <row r="155" spans="2:14">
      <c r="B155" s="266"/>
      <c r="D155" s="277"/>
      <c r="E155" s="277"/>
      <c r="F155" s="277"/>
      <c r="G155" s="277"/>
      <c r="H155" s="277"/>
      <c r="I155" s="277"/>
      <c r="J155" s="277"/>
      <c r="K155" s="277"/>
      <c r="L155" s="277"/>
      <c r="M155" s="277"/>
      <c r="N155" s="277"/>
    </row>
    <row r="156" spans="2:14">
      <c r="B156" s="266"/>
      <c r="D156" s="277"/>
      <c r="E156" s="277"/>
      <c r="F156" s="277"/>
      <c r="G156" s="277"/>
      <c r="H156" s="277"/>
      <c r="I156" s="277"/>
      <c r="J156" s="277"/>
      <c r="K156" s="277"/>
      <c r="L156" s="277"/>
      <c r="M156" s="277"/>
      <c r="N156" s="277"/>
    </row>
    <row r="157" spans="2:14">
      <c r="B157" s="266"/>
      <c r="D157" s="277"/>
      <c r="E157" s="277"/>
      <c r="F157" s="277"/>
      <c r="G157" s="277"/>
      <c r="H157" s="277"/>
      <c r="I157" s="277"/>
      <c r="J157" s="277"/>
      <c r="K157" s="277"/>
      <c r="L157" s="277"/>
      <c r="M157" s="277"/>
      <c r="N157" s="277"/>
    </row>
    <row r="158" spans="2:14">
      <c r="B158" s="266"/>
      <c r="D158" s="277"/>
      <c r="E158" s="277"/>
      <c r="F158" s="277"/>
      <c r="G158" s="277"/>
      <c r="H158" s="277"/>
      <c r="I158" s="277"/>
      <c r="J158" s="277"/>
      <c r="K158" s="277"/>
      <c r="L158" s="277"/>
      <c r="M158" s="277"/>
      <c r="N158" s="277"/>
    </row>
    <row r="159" spans="2:14">
      <c r="B159" s="266"/>
      <c r="D159" s="277"/>
      <c r="E159" s="277"/>
      <c r="F159" s="277"/>
      <c r="G159" s="277"/>
      <c r="H159" s="277"/>
      <c r="I159" s="277"/>
      <c r="J159" s="277"/>
      <c r="K159" s="277"/>
      <c r="L159" s="277"/>
      <c r="M159" s="277"/>
      <c r="N159" s="277"/>
    </row>
    <row r="160" spans="2:14">
      <c r="B160" s="266"/>
      <c r="D160" s="277"/>
      <c r="E160" s="277"/>
      <c r="F160" s="277"/>
      <c r="G160" s="277"/>
      <c r="H160" s="277"/>
      <c r="I160" s="277"/>
      <c r="J160" s="277"/>
      <c r="K160" s="277"/>
      <c r="L160" s="277"/>
      <c r="M160" s="277"/>
      <c r="N160" s="277"/>
    </row>
    <row r="161" spans="2:14">
      <c r="B161" s="266"/>
      <c r="D161" s="277"/>
      <c r="E161" s="277"/>
      <c r="F161" s="277"/>
      <c r="G161" s="277"/>
      <c r="H161" s="277"/>
      <c r="I161" s="277"/>
      <c r="J161" s="277"/>
      <c r="K161" s="277"/>
      <c r="L161" s="277"/>
      <c r="M161" s="277"/>
      <c r="N161" s="277"/>
    </row>
    <row r="162" spans="2:14">
      <c r="B162" s="266"/>
      <c r="D162" s="277"/>
      <c r="E162" s="277"/>
      <c r="F162" s="277"/>
      <c r="G162" s="277"/>
      <c r="H162" s="277"/>
      <c r="I162" s="277"/>
      <c r="J162" s="277"/>
      <c r="K162" s="277"/>
      <c r="L162" s="277"/>
      <c r="M162" s="277"/>
      <c r="N162" s="277"/>
    </row>
    <row r="163" spans="2:14">
      <c r="B163" s="266"/>
      <c r="D163" s="277"/>
      <c r="E163" s="277"/>
      <c r="F163" s="277"/>
      <c r="G163" s="277"/>
      <c r="H163" s="277"/>
      <c r="I163" s="277"/>
      <c r="J163" s="277"/>
      <c r="K163" s="277"/>
      <c r="L163" s="277"/>
      <c r="M163" s="277"/>
      <c r="N163" s="277"/>
    </row>
    <row r="164" spans="2:14">
      <c r="B164" s="266"/>
      <c r="D164" s="277"/>
      <c r="E164" s="277"/>
      <c r="F164" s="277"/>
      <c r="G164" s="277"/>
      <c r="H164" s="277"/>
      <c r="I164" s="277"/>
      <c r="J164" s="277"/>
      <c r="K164" s="277"/>
      <c r="L164" s="277"/>
      <c r="M164" s="277"/>
      <c r="N164" s="277"/>
    </row>
    <row r="165" spans="2:14">
      <c r="B165" s="266"/>
      <c r="D165" s="277"/>
      <c r="E165" s="277"/>
      <c r="F165" s="277"/>
      <c r="G165" s="277"/>
      <c r="H165" s="277"/>
      <c r="I165" s="277"/>
      <c r="J165" s="277"/>
      <c r="K165" s="277"/>
      <c r="L165" s="277"/>
      <c r="M165" s="277"/>
      <c r="N165" s="277"/>
    </row>
    <row r="166" spans="2:14">
      <c r="B166" s="266"/>
      <c r="D166" s="277"/>
      <c r="E166" s="277"/>
      <c r="F166" s="277"/>
      <c r="G166" s="277"/>
      <c r="H166" s="277"/>
      <c r="I166" s="277"/>
      <c r="J166" s="277"/>
      <c r="K166" s="277"/>
      <c r="L166" s="277"/>
      <c r="M166" s="277"/>
      <c r="N166" s="277"/>
    </row>
    <row r="167" spans="2:14">
      <c r="B167" s="266"/>
      <c r="D167" s="277"/>
      <c r="E167" s="277"/>
      <c r="F167" s="277"/>
      <c r="G167" s="277"/>
      <c r="H167" s="277"/>
      <c r="I167" s="277"/>
      <c r="J167" s="277"/>
      <c r="K167" s="277"/>
      <c r="L167" s="277"/>
      <c r="M167" s="277"/>
      <c r="N167" s="277"/>
    </row>
    <row r="168" spans="2:14">
      <c r="B168" s="266"/>
      <c r="D168" s="277"/>
      <c r="E168" s="277"/>
      <c r="F168" s="277"/>
      <c r="G168" s="277"/>
      <c r="H168" s="277"/>
      <c r="I168" s="277"/>
      <c r="J168" s="277"/>
      <c r="K168" s="277"/>
      <c r="L168" s="277"/>
      <c r="M168" s="277"/>
      <c r="N168" s="277"/>
    </row>
    <row r="169" spans="2:14">
      <c r="B169" s="266"/>
      <c r="D169" s="277"/>
      <c r="E169" s="277"/>
      <c r="F169" s="277"/>
      <c r="G169" s="277"/>
      <c r="H169" s="277"/>
      <c r="I169" s="277"/>
      <c r="J169" s="277"/>
      <c r="K169" s="277"/>
      <c r="L169" s="277"/>
      <c r="M169" s="277"/>
      <c r="N169" s="277"/>
    </row>
    <row r="170" spans="2:14">
      <c r="B170" s="266"/>
      <c r="D170" s="277"/>
      <c r="E170" s="277"/>
      <c r="F170" s="277"/>
      <c r="G170" s="277"/>
      <c r="H170" s="277"/>
      <c r="I170" s="277"/>
      <c r="J170" s="277"/>
      <c r="K170" s="277"/>
      <c r="L170" s="277"/>
      <c r="M170" s="277"/>
      <c r="N170" s="277"/>
    </row>
    <row r="171" spans="2:14">
      <c r="B171" s="266"/>
      <c r="D171" s="277"/>
      <c r="E171" s="277"/>
      <c r="F171" s="277"/>
      <c r="G171" s="277"/>
      <c r="H171" s="277"/>
      <c r="I171" s="277"/>
      <c r="J171" s="277"/>
      <c r="K171" s="277"/>
      <c r="L171" s="277"/>
      <c r="M171" s="277"/>
      <c r="N171" s="277"/>
    </row>
    <row r="172" spans="2:14">
      <c r="B172" s="266"/>
      <c r="D172" s="277"/>
      <c r="E172" s="277"/>
      <c r="F172" s="277"/>
      <c r="G172" s="277"/>
      <c r="H172" s="277"/>
      <c r="I172" s="277"/>
      <c r="J172" s="277"/>
      <c r="K172" s="277"/>
      <c r="L172" s="277"/>
      <c r="M172" s="277"/>
      <c r="N172" s="277"/>
    </row>
    <row r="173" spans="2:14">
      <c r="B173" s="266"/>
      <c r="D173" s="277"/>
      <c r="E173" s="277"/>
      <c r="F173" s="277"/>
      <c r="G173" s="277"/>
      <c r="H173" s="277"/>
      <c r="I173" s="277"/>
      <c r="J173" s="277"/>
      <c r="K173" s="277"/>
      <c r="L173" s="277"/>
      <c r="M173" s="277"/>
      <c r="N173" s="277"/>
    </row>
    <row r="174" spans="2:14">
      <c r="B174" s="266"/>
      <c r="D174" s="277"/>
      <c r="E174" s="277"/>
      <c r="F174" s="277"/>
      <c r="G174" s="277"/>
      <c r="H174" s="277"/>
      <c r="I174" s="277"/>
      <c r="J174" s="277"/>
      <c r="K174" s="277"/>
      <c r="L174" s="277"/>
      <c r="M174" s="277"/>
      <c r="N174" s="277"/>
    </row>
    <row r="175" spans="2:14">
      <c r="B175" s="266"/>
      <c r="D175" s="277"/>
      <c r="E175" s="277"/>
      <c r="F175" s="277"/>
      <c r="G175" s="277"/>
      <c r="H175" s="277"/>
      <c r="I175" s="277"/>
      <c r="J175" s="277"/>
      <c r="K175" s="277"/>
      <c r="L175" s="277"/>
      <c r="M175" s="277"/>
      <c r="N175" s="277"/>
    </row>
    <row r="176" spans="2:14">
      <c r="B176" s="266"/>
      <c r="D176" s="277"/>
      <c r="E176" s="277"/>
      <c r="F176" s="277"/>
      <c r="G176" s="277"/>
      <c r="H176" s="277"/>
      <c r="I176" s="277"/>
      <c r="J176" s="277"/>
      <c r="K176" s="277"/>
      <c r="L176" s="277"/>
      <c r="M176" s="277"/>
      <c r="N176" s="277"/>
    </row>
    <row r="177" spans="2:14">
      <c r="B177" s="266"/>
      <c r="D177" s="277"/>
      <c r="E177" s="277"/>
      <c r="F177" s="277"/>
      <c r="G177" s="277"/>
      <c r="H177" s="277"/>
      <c r="I177" s="277"/>
      <c r="J177" s="277"/>
      <c r="K177" s="277"/>
      <c r="L177" s="277"/>
      <c r="M177" s="277"/>
      <c r="N177" s="277"/>
    </row>
    <row r="178" spans="2:14">
      <c r="B178" s="266"/>
      <c r="D178" s="277"/>
      <c r="E178" s="277"/>
      <c r="F178" s="277"/>
      <c r="G178" s="277"/>
      <c r="H178" s="277"/>
      <c r="I178" s="277"/>
      <c r="J178" s="277"/>
      <c r="K178" s="277"/>
      <c r="L178" s="277"/>
      <c r="M178" s="277"/>
      <c r="N178" s="277"/>
    </row>
    <row r="179" spans="2:14">
      <c r="B179" s="266"/>
      <c r="D179" s="277"/>
      <c r="E179" s="277"/>
      <c r="F179" s="277"/>
      <c r="G179" s="277"/>
      <c r="H179" s="277"/>
      <c r="I179" s="277"/>
      <c r="J179" s="277"/>
      <c r="K179" s="277"/>
      <c r="L179" s="277"/>
      <c r="M179" s="277"/>
      <c r="N179" s="277"/>
    </row>
    <row r="180" spans="2:14">
      <c r="B180" s="266"/>
      <c r="D180" s="277"/>
      <c r="E180" s="277"/>
      <c r="F180" s="277"/>
      <c r="G180" s="277"/>
      <c r="H180" s="277"/>
      <c r="I180" s="277"/>
      <c r="J180" s="277"/>
      <c r="K180" s="277"/>
      <c r="L180" s="277"/>
      <c r="M180" s="277"/>
      <c r="N180" s="277"/>
    </row>
    <row r="181" spans="2:14">
      <c r="B181" s="266"/>
      <c r="D181" s="277"/>
      <c r="E181" s="277"/>
      <c r="F181" s="277"/>
      <c r="G181" s="277"/>
      <c r="H181" s="277"/>
      <c r="I181" s="277"/>
      <c r="J181" s="277"/>
      <c r="K181" s="277"/>
      <c r="L181" s="277"/>
      <c r="M181" s="277"/>
      <c r="N181" s="277"/>
    </row>
    <row r="182" spans="2:14">
      <c r="B182" s="266"/>
      <c r="D182" s="277"/>
      <c r="E182" s="277"/>
      <c r="F182" s="277"/>
      <c r="G182" s="277"/>
      <c r="H182" s="277"/>
      <c r="I182" s="277"/>
      <c r="J182" s="277"/>
      <c r="K182" s="277"/>
      <c r="L182" s="277"/>
      <c r="M182" s="277"/>
      <c r="N182" s="277"/>
    </row>
    <row r="183" spans="2:14">
      <c r="B183" s="266"/>
      <c r="D183" s="277"/>
      <c r="E183" s="277"/>
      <c r="F183" s="277"/>
      <c r="G183" s="277"/>
      <c r="H183" s="277"/>
      <c r="I183" s="277"/>
      <c r="J183" s="277"/>
      <c r="K183" s="277"/>
      <c r="L183" s="277"/>
      <c r="M183" s="277"/>
      <c r="N183" s="277"/>
    </row>
    <row r="184" spans="2:14">
      <c r="B184" s="266"/>
      <c r="D184" s="277"/>
      <c r="E184" s="277"/>
      <c r="F184" s="277"/>
      <c r="G184" s="277"/>
      <c r="H184" s="277"/>
      <c r="I184" s="277"/>
      <c r="J184" s="277"/>
      <c r="K184" s="277"/>
      <c r="L184" s="277"/>
      <c r="M184" s="277"/>
      <c r="N184" s="277"/>
    </row>
    <row r="185" spans="2:14">
      <c r="B185" s="266"/>
      <c r="D185" s="277"/>
      <c r="E185" s="277"/>
      <c r="F185" s="277"/>
      <c r="G185" s="277"/>
      <c r="H185" s="277"/>
      <c r="I185" s="277"/>
      <c r="J185" s="277"/>
      <c r="K185" s="277"/>
      <c r="L185" s="277"/>
      <c r="M185" s="277"/>
      <c r="N185" s="277"/>
    </row>
    <row r="186" spans="2:14">
      <c r="B186" s="266"/>
      <c r="D186" s="277"/>
      <c r="E186" s="277"/>
      <c r="F186" s="277"/>
      <c r="G186" s="277"/>
      <c r="H186" s="277"/>
      <c r="I186" s="277"/>
      <c r="J186" s="277"/>
      <c r="K186" s="277"/>
      <c r="L186" s="277"/>
      <c r="M186" s="277"/>
      <c r="N186" s="277"/>
    </row>
    <row r="187" spans="2:14">
      <c r="B187" s="266"/>
      <c r="D187" s="277"/>
      <c r="E187" s="277"/>
      <c r="F187" s="277"/>
      <c r="G187" s="277"/>
      <c r="H187" s="277"/>
      <c r="I187" s="277"/>
      <c r="J187" s="277"/>
      <c r="K187" s="277"/>
      <c r="L187" s="277"/>
      <c r="M187" s="277"/>
      <c r="N187" s="277"/>
    </row>
    <row r="188" spans="2:14">
      <c r="B188" s="266"/>
      <c r="D188" s="277"/>
      <c r="E188" s="277"/>
      <c r="F188" s="277"/>
      <c r="G188" s="277"/>
      <c r="H188" s="277"/>
      <c r="I188" s="277"/>
      <c r="J188" s="277"/>
      <c r="K188" s="277"/>
      <c r="L188" s="277"/>
      <c r="M188" s="277"/>
      <c r="N188" s="277"/>
    </row>
    <row r="189" spans="2:14">
      <c r="B189" s="266"/>
      <c r="D189" s="277"/>
      <c r="E189" s="277"/>
      <c r="F189" s="277"/>
      <c r="G189" s="277"/>
      <c r="H189" s="277"/>
      <c r="I189" s="277"/>
      <c r="J189" s="277"/>
      <c r="K189" s="277"/>
      <c r="L189" s="277"/>
      <c r="M189" s="277"/>
      <c r="N189" s="277"/>
    </row>
    <row r="190" spans="2:14">
      <c r="B190" s="266"/>
      <c r="D190" s="277"/>
      <c r="E190" s="277"/>
      <c r="F190" s="277"/>
      <c r="G190" s="277"/>
      <c r="H190" s="277"/>
      <c r="I190" s="277"/>
      <c r="J190" s="277"/>
      <c r="K190" s="277"/>
      <c r="L190" s="277"/>
      <c r="M190" s="277"/>
      <c r="N190" s="277"/>
    </row>
    <row r="191" spans="2:14">
      <c r="B191" s="266"/>
      <c r="D191" s="277"/>
      <c r="E191" s="277"/>
      <c r="F191" s="277"/>
      <c r="G191" s="277"/>
      <c r="H191" s="277"/>
      <c r="I191" s="277"/>
      <c r="J191" s="277"/>
      <c r="K191" s="277"/>
      <c r="L191" s="277"/>
      <c r="M191" s="277"/>
      <c r="N191" s="277"/>
    </row>
    <row r="192" spans="2:14">
      <c r="B192" s="266"/>
      <c r="D192" s="277"/>
      <c r="E192" s="277"/>
      <c r="F192" s="277"/>
      <c r="G192" s="277"/>
      <c r="H192" s="277"/>
      <c r="I192" s="277"/>
      <c r="J192" s="277"/>
      <c r="K192" s="277"/>
      <c r="L192" s="277"/>
      <c r="M192" s="277"/>
      <c r="N192" s="277"/>
    </row>
    <row r="193" spans="2:14">
      <c r="B193" s="266"/>
      <c r="D193" s="277"/>
      <c r="E193" s="277"/>
      <c r="F193" s="277"/>
      <c r="G193" s="277"/>
      <c r="H193" s="277"/>
      <c r="I193" s="277"/>
      <c r="J193" s="277"/>
      <c r="K193" s="277"/>
      <c r="L193" s="277"/>
      <c r="M193" s="277"/>
      <c r="N193" s="277"/>
    </row>
    <row r="194" spans="2:14">
      <c r="B194" s="266"/>
      <c r="D194" s="277"/>
      <c r="E194" s="277"/>
      <c r="F194" s="277"/>
      <c r="G194" s="277"/>
      <c r="H194" s="277"/>
      <c r="I194" s="277"/>
      <c r="J194" s="277"/>
      <c r="K194" s="277"/>
      <c r="L194" s="277"/>
      <c r="M194" s="277"/>
      <c r="N194" s="277"/>
    </row>
    <row r="195" spans="2:14">
      <c r="B195" s="266"/>
      <c r="D195" s="277"/>
      <c r="E195" s="277"/>
      <c r="F195" s="277"/>
      <c r="G195" s="277"/>
      <c r="H195" s="277"/>
      <c r="I195" s="277"/>
      <c r="J195" s="277"/>
      <c r="K195" s="277"/>
      <c r="L195" s="277"/>
      <c r="M195" s="277"/>
      <c r="N195" s="277"/>
    </row>
    <row r="196" spans="2:14">
      <c r="B196" s="266"/>
      <c r="D196" s="277"/>
      <c r="E196" s="277"/>
      <c r="F196" s="277"/>
      <c r="G196" s="277"/>
      <c r="H196" s="277"/>
      <c r="I196" s="277"/>
      <c r="J196" s="277"/>
      <c r="K196" s="277"/>
      <c r="L196" s="277"/>
      <c r="M196" s="277"/>
      <c r="N196" s="277"/>
    </row>
    <row r="197" spans="2:14">
      <c r="B197" s="266"/>
      <c r="D197" s="277"/>
      <c r="E197" s="277"/>
      <c r="F197" s="277"/>
      <c r="G197" s="277"/>
      <c r="H197" s="277"/>
      <c r="I197" s="277"/>
      <c r="J197" s="277"/>
      <c r="K197" s="277"/>
      <c r="L197" s="277"/>
      <c r="M197" s="277"/>
      <c r="N197" s="277"/>
    </row>
    <row r="198" spans="2:14">
      <c r="B198" s="266"/>
      <c r="D198" s="277"/>
      <c r="E198" s="277"/>
      <c r="F198" s="277"/>
      <c r="G198" s="277"/>
      <c r="H198" s="277"/>
      <c r="I198" s="277"/>
      <c r="J198" s="277"/>
      <c r="K198" s="277"/>
      <c r="L198" s="277"/>
      <c r="M198" s="277"/>
      <c r="N198" s="277"/>
    </row>
    <row r="199" spans="2:14">
      <c r="B199" s="266"/>
      <c r="D199" s="277"/>
      <c r="E199" s="277"/>
      <c r="F199" s="277"/>
      <c r="G199" s="277"/>
      <c r="H199" s="277"/>
      <c r="I199" s="277"/>
      <c r="J199" s="277"/>
      <c r="K199" s="277"/>
      <c r="L199" s="277"/>
      <c r="M199" s="277"/>
      <c r="N199" s="277"/>
    </row>
    <row r="200" spans="2:14">
      <c r="B200" s="266"/>
      <c r="D200" s="277"/>
      <c r="E200" s="277"/>
      <c r="F200" s="277"/>
      <c r="G200" s="277"/>
      <c r="H200" s="277"/>
      <c r="I200" s="277"/>
      <c r="J200" s="277"/>
      <c r="K200" s="277"/>
      <c r="L200" s="277"/>
      <c r="M200" s="277"/>
      <c r="N200" s="277"/>
    </row>
    <row r="201" spans="2:14">
      <c r="B201" s="266"/>
      <c r="D201" s="277"/>
      <c r="E201" s="277"/>
      <c r="F201" s="277"/>
      <c r="G201" s="277"/>
      <c r="H201" s="277"/>
      <c r="I201" s="277"/>
      <c r="J201" s="277"/>
      <c r="K201" s="277"/>
      <c r="L201" s="277"/>
      <c r="M201" s="277"/>
      <c r="N201" s="277"/>
    </row>
    <row r="202" spans="2:14">
      <c r="B202" s="266"/>
      <c r="D202" s="277"/>
      <c r="E202" s="277"/>
      <c r="F202" s="277"/>
      <c r="G202" s="277"/>
      <c r="H202" s="277"/>
      <c r="I202" s="277"/>
      <c r="J202" s="277"/>
      <c r="K202" s="277"/>
      <c r="L202" s="277"/>
      <c r="M202" s="277"/>
      <c r="N202" s="277"/>
    </row>
    <row r="203" spans="2:14">
      <c r="B203" s="266"/>
      <c r="D203" s="277"/>
      <c r="E203" s="277"/>
      <c r="F203" s="277"/>
      <c r="G203" s="277"/>
      <c r="H203" s="277"/>
      <c r="I203" s="277"/>
      <c r="J203" s="277"/>
      <c r="K203" s="277"/>
      <c r="L203" s="277"/>
      <c r="M203" s="277"/>
      <c r="N203" s="277"/>
    </row>
    <row r="204" spans="2:14">
      <c r="B204" s="266"/>
      <c r="D204" s="277"/>
      <c r="E204" s="277"/>
      <c r="F204" s="277"/>
      <c r="G204" s="277"/>
      <c r="H204" s="277"/>
      <c r="I204" s="277"/>
      <c r="J204" s="277"/>
      <c r="K204" s="277"/>
      <c r="L204" s="277"/>
      <c r="M204" s="277"/>
      <c r="N204" s="277"/>
    </row>
    <row r="205" spans="2:14">
      <c r="B205" s="266"/>
      <c r="D205" s="277"/>
      <c r="E205" s="277"/>
      <c r="F205" s="277"/>
      <c r="G205" s="277"/>
      <c r="H205" s="277"/>
      <c r="I205" s="277"/>
      <c r="J205" s="277"/>
      <c r="K205" s="277"/>
      <c r="L205" s="277"/>
      <c r="M205" s="277"/>
      <c r="N205" s="277"/>
    </row>
    <row r="206" spans="2:14">
      <c r="B206" s="266"/>
      <c r="D206" s="277"/>
      <c r="E206" s="277"/>
      <c r="F206" s="277"/>
      <c r="G206" s="277"/>
      <c r="H206" s="277"/>
      <c r="I206" s="277"/>
      <c r="J206" s="277"/>
      <c r="K206" s="277"/>
      <c r="L206" s="277"/>
      <c r="M206" s="277"/>
      <c r="N206" s="277"/>
    </row>
    <row r="207" spans="2:14">
      <c r="B207" s="266"/>
      <c r="D207" s="277"/>
      <c r="E207" s="277"/>
      <c r="F207" s="277"/>
      <c r="G207" s="277"/>
      <c r="H207" s="277"/>
      <c r="I207" s="277"/>
      <c r="J207" s="277"/>
      <c r="K207" s="277"/>
      <c r="L207" s="277"/>
      <c r="M207" s="277"/>
      <c r="N207" s="277"/>
    </row>
    <row r="208" spans="2:14">
      <c r="B208" s="266"/>
      <c r="D208" s="277"/>
      <c r="E208" s="277"/>
      <c r="F208" s="277"/>
      <c r="G208" s="277"/>
      <c r="H208" s="277"/>
      <c r="I208" s="277"/>
      <c r="J208" s="277"/>
      <c r="K208" s="277"/>
      <c r="L208" s="277"/>
      <c r="M208" s="277"/>
      <c r="N208" s="277"/>
    </row>
    <row r="209" spans="2:14">
      <c r="B209" s="266"/>
      <c r="D209" s="277"/>
      <c r="E209" s="277"/>
      <c r="F209" s="277"/>
      <c r="G209" s="277"/>
      <c r="H209" s="277"/>
      <c r="I209" s="277"/>
      <c r="J209" s="277"/>
      <c r="K209" s="277"/>
      <c r="L209" s="277"/>
      <c r="M209" s="277"/>
      <c r="N209" s="277"/>
    </row>
    <row r="210" spans="2:14">
      <c r="B210" s="266"/>
      <c r="D210" s="277"/>
      <c r="E210" s="277"/>
      <c r="F210" s="277"/>
      <c r="G210" s="277"/>
      <c r="H210" s="277"/>
      <c r="I210" s="277"/>
      <c r="J210" s="277"/>
      <c r="K210" s="277"/>
      <c r="L210" s="277"/>
      <c r="M210" s="277"/>
      <c r="N210" s="277"/>
    </row>
    <row r="211" spans="2:14">
      <c r="B211" s="266"/>
      <c r="D211" s="277"/>
      <c r="E211" s="277"/>
      <c r="F211" s="277"/>
      <c r="G211" s="277"/>
      <c r="H211" s="277"/>
      <c r="I211" s="277"/>
      <c r="J211" s="277"/>
      <c r="K211" s="277"/>
      <c r="L211" s="277"/>
      <c r="M211" s="277"/>
      <c r="N211" s="277"/>
    </row>
    <row r="212" spans="2:14">
      <c r="B212" s="266"/>
      <c r="D212" s="277"/>
      <c r="E212" s="277"/>
      <c r="F212" s="277"/>
      <c r="G212" s="277"/>
      <c r="H212" s="277"/>
      <c r="I212" s="277"/>
      <c r="J212" s="277"/>
      <c r="K212" s="277"/>
      <c r="L212" s="277"/>
      <c r="M212" s="277"/>
      <c r="N212" s="277"/>
    </row>
    <row r="213" spans="2:14">
      <c r="B213" s="266"/>
      <c r="D213" s="277"/>
      <c r="E213" s="277"/>
      <c r="F213" s="277"/>
      <c r="G213" s="277"/>
      <c r="H213" s="277"/>
      <c r="I213" s="277"/>
      <c r="J213" s="277"/>
      <c r="K213" s="277"/>
      <c r="L213" s="277"/>
      <c r="M213" s="277"/>
      <c r="N213" s="277"/>
    </row>
    <row r="214" spans="2:14">
      <c r="B214" s="266"/>
      <c r="D214" s="277"/>
      <c r="E214" s="277"/>
      <c r="F214" s="277"/>
      <c r="G214" s="277"/>
      <c r="H214" s="277"/>
      <c r="I214" s="277"/>
      <c r="J214" s="277"/>
      <c r="K214" s="277"/>
      <c r="L214" s="277"/>
      <c r="M214" s="277"/>
      <c r="N214" s="277"/>
    </row>
    <row r="215" spans="2:14">
      <c r="B215" s="266"/>
      <c r="D215" s="277"/>
      <c r="E215" s="277"/>
      <c r="F215" s="277"/>
      <c r="G215" s="277"/>
      <c r="H215" s="277"/>
      <c r="I215" s="277"/>
      <c r="J215" s="277"/>
      <c r="K215" s="277"/>
      <c r="L215" s="277"/>
      <c r="M215" s="277"/>
      <c r="N215" s="277"/>
    </row>
    <row r="216" spans="2:14">
      <c r="B216" s="266"/>
      <c r="D216" s="277"/>
      <c r="E216" s="277"/>
      <c r="F216" s="277"/>
      <c r="G216" s="277"/>
      <c r="H216" s="277"/>
      <c r="I216" s="277"/>
      <c r="J216" s="277"/>
      <c r="K216" s="277"/>
      <c r="L216" s="277"/>
      <c r="M216" s="277"/>
      <c r="N216" s="277"/>
    </row>
    <row r="217" spans="2:14">
      <c r="B217" s="266"/>
      <c r="D217" s="277"/>
      <c r="E217" s="277"/>
      <c r="F217" s="277"/>
      <c r="G217" s="277"/>
      <c r="H217" s="277"/>
      <c r="I217" s="277"/>
      <c r="J217" s="277"/>
      <c r="K217" s="277"/>
      <c r="L217" s="277"/>
      <c r="M217" s="277"/>
      <c r="N217" s="277"/>
    </row>
    <row r="218" spans="2:14">
      <c r="B218" s="266"/>
      <c r="D218" s="277"/>
      <c r="E218" s="277"/>
      <c r="F218" s="277"/>
      <c r="G218" s="277"/>
      <c r="H218" s="277"/>
      <c r="I218" s="277"/>
      <c r="J218" s="277"/>
      <c r="K218" s="277"/>
      <c r="L218" s="277"/>
      <c r="M218" s="277"/>
      <c r="N218" s="277"/>
    </row>
    <row r="219" spans="2:14">
      <c r="B219" s="266"/>
      <c r="D219" s="277"/>
      <c r="E219" s="277"/>
      <c r="F219" s="277"/>
      <c r="G219" s="277"/>
      <c r="H219" s="277"/>
      <c r="I219" s="277"/>
      <c r="J219" s="277"/>
      <c r="K219" s="277"/>
      <c r="L219" s="277"/>
      <c r="M219" s="277"/>
      <c r="N219" s="277"/>
    </row>
    <row r="220" spans="2:14">
      <c r="B220" s="266"/>
      <c r="D220" s="277"/>
      <c r="E220" s="277"/>
      <c r="F220" s="277"/>
      <c r="G220" s="277"/>
      <c r="H220" s="277"/>
      <c r="I220" s="277"/>
      <c r="J220" s="277"/>
      <c r="K220" s="277"/>
      <c r="L220" s="277"/>
      <c r="M220" s="277"/>
      <c r="N220" s="277"/>
    </row>
    <row r="221" spans="2:14">
      <c r="B221" s="266"/>
      <c r="D221" s="277"/>
      <c r="E221" s="277"/>
      <c r="F221" s="277"/>
      <c r="G221" s="277"/>
      <c r="H221" s="277"/>
      <c r="I221" s="277"/>
      <c r="J221" s="277"/>
      <c r="K221" s="277"/>
      <c r="L221" s="277"/>
      <c r="M221" s="277"/>
      <c r="N221" s="277"/>
    </row>
    <row r="222" spans="2:14">
      <c r="B222" s="266"/>
      <c r="D222" s="277"/>
      <c r="E222" s="277"/>
      <c r="F222" s="277"/>
      <c r="G222" s="277"/>
      <c r="H222" s="277"/>
      <c r="I222" s="277"/>
      <c r="J222" s="277"/>
      <c r="K222" s="277"/>
      <c r="L222" s="277"/>
      <c r="M222" s="277"/>
      <c r="N222" s="277"/>
    </row>
    <row r="223" spans="2:14">
      <c r="B223" s="266"/>
      <c r="D223" s="277"/>
      <c r="E223" s="277"/>
      <c r="F223" s="277"/>
      <c r="G223" s="277"/>
      <c r="H223" s="277"/>
      <c r="I223" s="277"/>
      <c r="J223" s="277"/>
      <c r="K223" s="277"/>
      <c r="L223" s="277"/>
      <c r="M223" s="277"/>
      <c r="N223" s="277"/>
    </row>
    <row r="224" spans="2:14">
      <c r="B224" s="266"/>
      <c r="D224" s="277"/>
      <c r="E224" s="277"/>
      <c r="F224" s="277"/>
      <c r="G224" s="277"/>
      <c r="H224" s="277"/>
      <c r="I224" s="277"/>
      <c r="J224" s="277"/>
      <c r="K224" s="277"/>
      <c r="L224" s="277"/>
      <c r="M224" s="277"/>
      <c r="N224" s="277"/>
    </row>
    <row r="225" spans="2:14">
      <c r="B225" s="266"/>
      <c r="D225" s="277"/>
      <c r="E225" s="277"/>
      <c r="F225" s="277"/>
      <c r="G225" s="277"/>
      <c r="H225" s="277"/>
      <c r="I225" s="277"/>
      <c r="J225" s="277"/>
      <c r="K225" s="277"/>
      <c r="L225" s="277"/>
      <c r="M225" s="277"/>
      <c r="N225" s="277"/>
    </row>
    <row r="226" spans="2:14">
      <c r="B226" s="266"/>
      <c r="D226" s="277"/>
      <c r="E226" s="277"/>
      <c r="F226" s="277"/>
      <c r="G226" s="277"/>
      <c r="H226" s="277"/>
      <c r="I226" s="277"/>
      <c r="J226" s="277"/>
      <c r="K226" s="277"/>
      <c r="L226" s="277"/>
      <c r="M226" s="277"/>
      <c r="N226" s="277"/>
    </row>
    <row r="227" spans="2:14">
      <c r="B227" s="266"/>
      <c r="D227" s="277"/>
      <c r="E227" s="277"/>
      <c r="F227" s="277"/>
      <c r="G227" s="277"/>
      <c r="H227" s="277"/>
      <c r="I227" s="277"/>
      <c r="J227" s="277"/>
      <c r="K227" s="277"/>
      <c r="L227" s="277"/>
      <c r="M227" s="277"/>
      <c r="N227" s="277"/>
    </row>
    <row r="228" spans="2:14">
      <c r="B228" s="266"/>
      <c r="D228" s="277"/>
      <c r="E228" s="277"/>
      <c r="F228" s="277"/>
      <c r="G228" s="277"/>
      <c r="H228" s="277"/>
      <c r="I228" s="277"/>
      <c r="J228" s="277"/>
      <c r="K228" s="277"/>
      <c r="L228" s="277"/>
      <c r="M228" s="277"/>
      <c r="N228" s="277"/>
    </row>
    <row r="229" spans="2:14">
      <c r="B229" s="266"/>
      <c r="D229" s="277"/>
      <c r="E229" s="277"/>
      <c r="F229" s="277"/>
      <c r="G229" s="277"/>
      <c r="H229" s="277"/>
      <c r="I229" s="277"/>
      <c r="J229" s="277"/>
      <c r="K229" s="277"/>
      <c r="L229" s="277"/>
      <c r="M229" s="277"/>
      <c r="N229" s="277"/>
    </row>
    <row r="230" spans="2:14">
      <c r="B230" s="266"/>
      <c r="D230" s="277"/>
      <c r="E230" s="277"/>
      <c r="F230" s="277"/>
      <c r="G230" s="277"/>
      <c r="H230" s="277"/>
      <c r="I230" s="277"/>
      <c r="J230" s="277"/>
      <c r="K230" s="277"/>
      <c r="L230" s="277"/>
      <c r="M230" s="277"/>
      <c r="N230" s="277"/>
    </row>
    <row r="231" spans="2:14">
      <c r="B231" s="266"/>
      <c r="D231" s="277"/>
      <c r="E231" s="277"/>
      <c r="F231" s="277"/>
      <c r="G231" s="277"/>
      <c r="H231" s="277"/>
      <c r="I231" s="277"/>
      <c r="J231" s="277"/>
      <c r="K231" s="277"/>
      <c r="L231" s="277"/>
      <c r="M231" s="277"/>
      <c r="N231" s="277"/>
    </row>
    <row r="232" spans="2:14">
      <c r="B232" s="266"/>
      <c r="D232" s="277"/>
      <c r="E232" s="277"/>
      <c r="F232" s="277"/>
      <c r="G232" s="277"/>
      <c r="H232" s="277"/>
      <c r="I232" s="277"/>
      <c r="J232" s="277"/>
      <c r="K232" s="277"/>
      <c r="L232" s="277"/>
      <c r="M232" s="277"/>
      <c r="N232" s="277"/>
    </row>
    <row r="233" spans="2:14">
      <c r="B233" s="266"/>
      <c r="D233" s="277"/>
      <c r="E233" s="277"/>
      <c r="F233" s="277"/>
      <c r="G233" s="277"/>
      <c r="H233" s="277"/>
      <c r="I233" s="277"/>
      <c r="J233" s="277"/>
      <c r="K233" s="277"/>
      <c r="L233" s="277"/>
      <c r="M233" s="277"/>
      <c r="N233" s="277"/>
    </row>
    <row r="234" spans="2:14">
      <c r="B234" s="266"/>
      <c r="D234" s="277"/>
      <c r="E234" s="277"/>
      <c r="F234" s="277"/>
      <c r="G234" s="277"/>
      <c r="H234" s="277"/>
      <c r="I234" s="277"/>
      <c r="J234" s="277"/>
      <c r="K234" s="277"/>
      <c r="L234" s="277"/>
      <c r="M234" s="277"/>
      <c r="N234" s="277"/>
    </row>
    <row r="235" spans="2:14">
      <c r="B235" s="266"/>
      <c r="D235" s="277"/>
      <c r="E235" s="277"/>
      <c r="F235" s="277"/>
      <c r="G235" s="277"/>
      <c r="H235" s="277"/>
      <c r="I235" s="277"/>
      <c r="J235" s="277"/>
      <c r="K235" s="277"/>
      <c r="L235" s="277"/>
      <c r="M235" s="277"/>
      <c r="N235" s="277"/>
    </row>
    <row r="236" spans="2:14">
      <c r="B236" s="266"/>
      <c r="D236" s="277"/>
      <c r="E236" s="277"/>
      <c r="F236" s="277"/>
      <c r="G236" s="277"/>
      <c r="H236" s="277"/>
      <c r="I236" s="277"/>
      <c r="J236" s="277"/>
      <c r="K236" s="277"/>
      <c r="L236" s="277"/>
      <c r="M236" s="277"/>
      <c r="N236" s="277"/>
    </row>
    <row r="237" spans="2:14">
      <c r="B237" s="266"/>
      <c r="D237" s="277"/>
      <c r="E237" s="277"/>
      <c r="F237" s="277"/>
      <c r="G237" s="277"/>
      <c r="H237" s="277"/>
      <c r="I237" s="277"/>
      <c r="J237" s="277"/>
      <c r="K237" s="277"/>
      <c r="L237" s="277"/>
      <c r="M237" s="277"/>
      <c r="N237" s="277"/>
    </row>
    <row r="238" spans="2:14">
      <c r="B238" s="266"/>
      <c r="D238" s="277"/>
      <c r="E238" s="277"/>
      <c r="F238" s="277"/>
      <c r="G238" s="277"/>
      <c r="H238" s="277"/>
      <c r="I238" s="277"/>
      <c r="J238" s="277"/>
      <c r="K238" s="277"/>
      <c r="L238" s="277"/>
      <c r="M238" s="277"/>
      <c r="N238" s="277"/>
    </row>
    <row r="239" spans="2:14">
      <c r="B239" s="266"/>
      <c r="D239" s="277"/>
      <c r="E239" s="277"/>
      <c r="F239" s="277"/>
      <c r="G239" s="277"/>
      <c r="H239" s="277"/>
      <c r="I239" s="277"/>
      <c r="J239" s="277"/>
      <c r="K239" s="277"/>
      <c r="L239" s="277"/>
      <c r="M239" s="277"/>
      <c r="N239" s="277"/>
    </row>
    <row r="240" spans="2:14">
      <c r="B240" s="266"/>
      <c r="D240" s="277"/>
      <c r="E240" s="277"/>
      <c r="F240" s="277"/>
      <c r="G240" s="277"/>
      <c r="H240" s="277"/>
      <c r="I240" s="277"/>
      <c r="J240" s="277"/>
      <c r="K240" s="277"/>
      <c r="L240" s="277"/>
      <c r="M240" s="277"/>
      <c r="N240" s="277"/>
    </row>
    <row r="241" spans="2:14">
      <c r="B241" s="266"/>
      <c r="D241" s="277"/>
      <c r="E241" s="277"/>
      <c r="F241" s="277"/>
      <c r="G241" s="277"/>
      <c r="H241" s="277"/>
      <c r="I241" s="277"/>
      <c r="J241" s="277"/>
      <c r="K241" s="277"/>
      <c r="L241" s="277"/>
      <c r="M241" s="277"/>
      <c r="N241" s="277"/>
    </row>
    <row r="242" spans="2:14">
      <c r="B242" s="266"/>
      <c r="D242" s="277"/>
      <c r="E242" s="277"/>
      <c r="F242" s="277"/>
      <c r="G242" s="277"/>
      <c r="H242" s="277"/>
      <c r="I242" s="277"/>
      <c r="J242" s="277"/>
      <c r="K242" s="277"/>
      <c r="L242" s="277"/>
      <c r="M242" s="277"/>
      <c r="N242" s="277"/>
    </row>
    <row r="243" spans="2:14">
      <c r="B243" s="266"/>
      <c r="D243" s="277"/>
      <c r="E243" s="277"/>
      <c r="F243" s="277"/>
      <c r="G243" s="277"/>
      <c r="H243" s="277"/>
      <c r="I243" s="277"/>
      <c r="J243" s="277"/>
      <c r="K243" s="277"/>
      <c r="L243" s="277"/>
      <c r="M243" s="277"/>
      <c r="N243" s="277"/>
    </row>
    <row r="244" spans="2:14">
      <c r="B244" s="266"/>
      <c r="D244" s="277"/>
      <c r="E244" s="277"/>
      <c r="F244" s="277"/>
      <c r="G244" s="277"/>
      <c r="H244" s="277"/>
      <c r="I244" s="277"/>
      <c r="J244" s="277"/>
      <c r="K244" s="277"/>
      <c r="L244" s="277"/>
      <c r="M244" s="277"/>
      <c r="N244" s="277"/>
    </row>
    <row r="245" spans="2:14">
      <c r="B245" s="266"/>
      <c r="D245" s="277"/>
      <c r="E245" s="277"/>
      <c r="F245" s="277"/>
      <c r="G245" s="277"/>
      <c r="H245" s="277"/>
      <c r="I245" s="277"/>
      <c r="J245" s="277"/>
      <c r="K245" s="277"/>
      <c r="L245" s="277"/>
      <c r="M245" s="277"/>
      <c r="N245" s="277"/>
    </row>
    <row r="246" spans="2:14">
      <c r="B246" s="266"/>
      <c r="D246" s="277"/>
      <c r="E246" s="277"/>
      <c r="F246" s="277"/>
      <c r="G246" s="277"/>
      <c r="H246" s="277"/>
      <c r="I246" s="277"/>
      <c r="J246" s="277"/>
      <c r="K246" s="277"/>
      <c r="L246" s="277"/>
      <c r="M246" s="277"/>
      <c r="N246" s="277"/>
    </row>
    <row r="247" spans="2:14">
      <c r="B247" s="266"/>
      <c r="D247" s="277"/>
      <c r="E247" s="277"/>
      <c r="F247" s="277"/>
      <c r="G247" s="277"/>
      <c r="H247" s="277"/>
      <c r="I247" s="277"/>
      <c r="J247" s="277"/>
      <c r="K247" s="277"/>
      <c r="L247" s="277"/>
      <c r="M247" s="277"/>
      <c r="N247" s="277"/>
    </row>
    <row r="248" spans="2:14">
      <c r="B248" s="266"/>
      <c r="D248" s="277"/>
      <c r="E248" s="277"/>
      <c r="F248" s="277"/>
      <c r="G248" s="277"/>
      <c r="H248" s="277"/>
      <c r="I248" s="277"/>
      <c r="J248" s="277"/>
      <c r="K248" s="277"/>
      <c r="L248" s="277"/>
      <c r="M248" s="277"/>
      <c r="N248" s="277"/>
    </row>
    <row r="249" spans="2:14">
      <c r="B249" s="266"/>
      <c r="D249" s="277"/>
      <c r="E249" s="277"/>
      <c r="F249" s="277"/>
      <c r="G249" s="277"/>
      <c r="H249" s="277"/>
      <c r="I249" s="277"/>
      <c r="J249" s="277"/>
      <c r="K249" s="277"/>
      <c r="L249" s="277"/>
      <c r="M249" s="277"/>
      <c r="N249" s="277"/>
    </row>
    <row r="250" spans="2:14">
      <c r="B250" s="266"/>
      <c r="D250" s="277"/>
      <c r="E250" s="277"/>
      <c r="F250" s="277"/>
      <c r="G250" s="277"/>
      <c r="H250" s="277"/>
      <c r="I250" s="277"/>
      <c r="J250" s="277"/>
      <c r="K250" s="277"/>
      <c r="L250" s="277"/>
      <c r="M250" s="277"/>
      <c r="N250" s="277"/>
    </row>
    <row r="251" spans="2:14">
      <c r="B251" s="266"/>
      <c r="D251" s="277"/>
      <c r="E251" s="277"/>
      <c r="F251" s="277"/>
      <c r="G251" s="277"/>
      <c r="H251" s="277"/>
      <c r="I251" s="277"/>
      <c r="J251" s="277"/>
      <c r="K251" s="277"/>
      <c r="L251" s="277"/>
      <c r="M251" s="277"/>
      <c r="N251" s="277"/>
    </row>
    <row r="252" spans="2:14">
      <c r="B252" s="266"/>
      <c r="D252" s="277"/>
      <c r="E252" s="277"/>
      <c r="F252" s="277"/>
      <c r="G252" s="277"/>
      <c r="H252" s="277"/>
      <c r="I252" s="277"/>
      <c r="J252" s="277"/>
      <c r="K252" s="277"/>
      <c r="L252" s="277"/>
      <c r="M252" s="277"/>
      <c r="N252" s="277"/>
    </row>
    <row r="253" spans="2:14">
      <c r="B253" s="266"/>
      <c r="D253" s="277"/>
      <c r="E253" s="277"/>
      <c r="F253" s="277"/>
      <c r="G253" s="277"/>
      <c r="H253" s="277"/>
      <c r="I253" s="277"/>
      <c r="J253" s="277"/>
      <c r="K253" s="277"/>
      <c r="L253" s="277"/>
      <c r="M253" s="277"/>
      <c r="N253" s="277"/>
    </row>
    <row r="254" spans="2:14">
      <c r="B254" s="266"/>
      <c r="D254" s="277"/>
      <c r="E254" s="277"/>
      <c r="F254" s="277"/>
      <c r="G254" s="277"/>
      <c r="H254" s="277"/>
      <c r="I254" s="277"/>
      <c r="J254" s="277"/>
      <c r="K254" s="277"/>
      <c r="L254" s="277"/>
      <c r="M254" s="277"/>
      <c r="N254" s="277"/>
    </row>
    <row r="255" spans="2:14">
      <c r="B255" s="266"/>
      <c r="D255" s="277"/>
      <c r="E255" s="277"/>
      <c r="F255" s="277"/>
      <c r="G255" s="277"/>
      <c r="H255" s="277"/>
      <c r="I255" s="277"/>
      <c r="J255" s="277"/>
      <c r="K255" s="277"/>
      <c r="L255" s="277"/>
      <c r="M255" s="277"/>
      <c r="N255" s="277"/>
    </row>
    <row r="256" spans="2:14">
      <c r="B256" s="266"/>
      <c r="D256" s="277"/>
      <c r="E256" s="277"/>
      <c r="F256" s="277"/>
      <c r="G256" s="277"/>
      <c r="H256" s="277"/>
      <c r="I256" s="277"/>
      <c r="J256" s="277"/>
      <c r="K256" s="277"/>
      <c r="L256" s="277"/>
      <c r="M256" s="277"/>
      <c r="N256" s="277"/>
    </row>
    <row r="257" spans="2:14">
      <c r="B257" s="266"/>
      <c r="D257" s="277"/>
      <c r="E257" s="277"/>
      <c r="F257" s="277"/>
      <c r="G257" s="277"/>
      <c r="H257" s="277"/>
      <c r="I257" s="277"/>
      <c r="J257" s="277"/>
      <c r="K257" s="277"/>
      <c r="L257" s="277"/>
      <c r="M257" s="277"/>
      <c r="N257" s="277"/>
    </row>
    <row r="258" spans="2:14">
      <c r="B258" s="266"/>
      <c r="D258" s="277"/>
      <c r="E258" s="277"/>
      <c r="F258" s="277"/>
      <c r="G258" s="277"/>
      <c r="H258" s="277"/>
      <c r="I258" s="277"/>
      <c r="J258" s="277"/>
      <c r="K258" s="277"/>
      <c r="L258" s="277"/>
      <c r="M258" s="277"/>
      <c r="N258" s="277"/>
    </row>
    <row r="259" spans="2:14">
      <c r="B259" s="266"/>
      <c r="D259" s="277"/>
      <c r="E259" s="277"/>
      <c r="F259" s="277"/>
      <c r="G259" s="277"/>
      <c r="H259" s="277"/>
      <c r="I259" s="277"/>
      <c r="J259" s="277"/>
      <c r="K259" s="277"/>
      <c r="L259" s="277"/>
      <c r="M259" s="277"/>
      <c r="N259" s="277"/>
    </row>
    <row r="260" spans="2:14">
      <c r="B260" s="266"/>
      <c r="D260" s="277"/>
      <c r="E260" s="277"/>
      <c r="F260" s="277"/>
      <c r="G260" s="277"/>
      <c r="H260" s="277"/>
      <c r="I260" s="277"/>
      <c r="J260" s="277"/>
      <c r="K260" s="277"/>
      <c r="L260" s="277"/>
      <c r="M260" s="277"/>
      <c r="N260" s="277"/>
    </row>
    <row r="261" spans="2:14">
      <c r="B261" s="266"/>
      <c r="D261" s="277"/>
      <c r="E261" s="277"/>
      <c r="F261" s="277"/>
      <c r="G261" s="277"/>
      <c r="H261" s="277"/>
      <c r="I261" s="277"/>
      <c r="J261" s="277"/>
      <c r="K261" s="277"/>
      <c r="L261" s="277"/>
      <c r="M261" s="277"/>
      <c r="N261" s="277"/>
    </row>
    <row r="262" spans="2:14">
      <c r="B262" s="266"/>
      <c r="D262" s="277"/>
      <c r="E262" s="277"/>
      <c r="F262" s="277"/>
      <c r="G262" s="277"/>
      <c r="H262" s="277"/>
      <c r="I262" s="277"/>
      <c r="J262" s="277"/>
      <c r="K262" s="277"/>
      <c r="L262" s="277"/>
      <c r="M262" s="277"/>
      <c r="N262" s="277"/>
    </row>
    <row r="263" spans="2:14">
      <c r="B263" s="266"/>
      <c r="D263" s="277"/>
      <c r="E263" s="277"/>
      <c r="F263" s="277"/>
      <c r="G263" s="277"/>
      <c r="H263" s="277"/>
      <c r="I263" s="277"/>
      <c r="J263" s="277"/>
      <c r="K263" s="277"/>
      <c r="L263" s="277"/>
      <c r="M263" s="277"/>
      <c r="N263" s="277"/>
    </row>
    <row r="264" spans="2:14">
      <c r="B264" s="266"/>
      <c r="D264" s="277"/>
      <c r="E264" s="277"/>
      <c r="F264" s="277"/>
      <c r="G264" s="277"/>
      <c r="H264" s="277"/>
      <c r="I264" s="277"/>
      <c r="J264" s="277"/>
      <c r="K264" s="277"/>
      <c r="L264" s="277"/>
      <c r="M264" s="277"/>
      <c r="N264" s="277"/>
    </row>
    <row r="265" spans="2:14">
      <c r="B265" s="266"/>
      <c r="D265" s="277"/>
      <c r="E265" s="277"/>
      <c r="F265" s="277"/>
      <c r="G265" s="277"/>
      <c r="H265" s="277"/>
      <c r="I265" s="277"/>
      <c r="J265" s="277"/>
      <c r="K265" s="277"/>
      <c r="L265" s="277"/>
      <c r="M265" s="277"/>
      <c r="N265" s="277"/>
    </row>
    <row r="266" spans="2:14">
      <c r="B266" s="266"/>
      <c r="D266" s="277"/>
      <c r="E266" s="277"/>
      <c r="F266" s="277"/>
      <c r="G266" s="277"/>
      <c r="H266" s="277"/>
      <c r="I266" s="277"/>
      <c r="J266" s="277"/>
      <c r="K266" s="277"/>
      <c r="L266" s="277"/>
      <c r="M266" s="277"/>
      <c r="N266" s="277"/>
    </row>
    <row r="267" spans="2:14">
      <c r="B267" s="266"/>
      <c r="D267" s="277"/>
      <c r="E267" s="277"/>
      <c r="F267" s="277"/>
      <c r="G267" s="277"/>
      <c r="H267" s="277"/>
      <c r="I267" s="277"/>
      <c r="J267" s="277"/>
      <c r="K267" s="277"/>
      <c r="L267" s="277"/>
      <c r="M267" s="277"/>
      <c r="N267" s="277"/>
    </row>
    <row r="268" spans="2:14">
      <c r="B268" s="266"/>
      <c r="D268" s="277"/>
      <c r="E268" s="277"/>
      <c r="F268" s="277"/>
      <c r="G268" s="277"/>
      <c r="H268" s="277"/>
      <c r="I268" s="277"/>
      <c r="J268" s="277"/>
      <c r="K268" s="277"/>
      <c r="L268" s="277"/>
      <c r="M268" s="277"/>
      <c r="N268" s="277"/>
    </row>
    <row r="269" spans="2:14">
      <c r="B269" s="266"/>
      <c r="D269" s="277"/>
      <c r="E269" s="277"/>
      <c r="F269" s="277"/>
      <c r="G269" s="277"/>
      <c r="H269" s="277"/>
      <c r="I269" s="277"/>
      <c r="J269" s="277"/>
      <c r="K269" s="277"/>
      <c r="L269" s="277"/>
      <c r="M269" s="277"/>
      <c r="N269" s="277"/>
    </row>
    <row r="270" spans="2:14">
      <c r="B270" s="266"/>
      <c r="D270" s="277"/>
      <c r="E270" s="277"/>
      <c r="F270" s="277"/>
      <c r="G270" s="277"/>
      <c r="H270" s="277"/>
      <c r="I270" s="277"/>
      <c r="J270" s="277"/>
      <c r="K270" s="277"/>
      <c r="L270" s="277"/>
      <c r="M270" s="277"/>
      <c r="N270" s="277"/>
    </row>
    <row r="271" spans="2:14">
      <c r="B271" s="266"/>
      <c r="D271" s="277"/>
      <c r="E271" s="277"/>
      <c r="F271" s="277"/>
      <c r="G271" s="277"/>
      <c r="H271" s="277"/>
      <c r="I271" s="277"/>
      <c r="J271" s="277"/>
      <c r="K271" s="277"/>
      <c r="L271" s="277"/>
      <c r="M271" s="277"/>
      <c r="N271" s="277"/>
    </row>
    <row r="272" spans="2:14">
      <c r="B272" s="266"/>
      <c r="D272" s="277"/>
      <c r="E272" s="277"/>
      <c r="F272" s="277"/>
      <c r="G272" s="277"/>
      <c r="H272" s="277"/>
      <c r="I272" s="277"/>
      <c r="J272" s="277"/>
      <c r="K272" s="277"/>
      <c r="L272" s="277"/>
      <c r="M272" s="277"/>
      <c r="N272" s="277"/>
    </row>
    <row r="273" spans="2:14">
      <c r="B273" s="266"/>
      <c r="D273" s="277"/>
      <c r="E273" s="277"/>
      <c r="F273" s="277"/>
      <c r="G273" s="277"/>
      <c r="H273" s="277"/>
      <c r="I273" s="277"/>
      <c r="J273" s="277"/>
      <c r="K273" s="277"/>
      <c r="L273" s="277"/>
      <c r="M273" s="277"/>
      <c r="N273" s="277"/>
    </row>
    <row r="274" spans="2:14">
      <c r="B274" s="266"/>
      <c r="D274" s="277"/>
      <c r="E274" s="277"/>
      <c r="F274" s="277"/>
      <c r="G274" s="277"/>
      <c r="H274" s="277"/>
      <c r="I274" s="277"/>
      <c r="J274" s="277"/>
      <c r="K274" s="277"/>
      <c r="L274" s="277"/>
      <c r="M274" s="277"/>
      <c r="N274" s="277"/>
    </row>
    <row r="275" spans="2:14">
      <c r="B275" s="266"/>
      <c r="D275" s="277"/>
      <c r="E275" s="277"/>
      <c r="F275" s="277"/>
      <c r="G275" s="277"/>
      <c r="H275" s="277"/>
      <c r="I275" s="277"/>
      <c r="J275" s="277"/>
      <c r="K275" s="277"/>
      <c r="L275" s="277"/>
      <c r="M275" s="277"/>
      <c r="N275" s="277"/>
    </row>
    <row r="276" spans="2:14">
      <c r="B276" s="266"/>
      <c r="D276" s="277"/>
      <c r="E276" s="277"/>
      <c r="F276" s="277"/>
      <c r="G276" s="277"/>
      <c r="H276" s="277"/>
      <c r="I276" s="277"/>
      <c r="J276" s="277"/>
      <c r="K276" s="277"/>
      <c r="L276" s="277"/>
      <c r="M276" s="277"/>
      <c r="N276" s="277"/>
    </row>
    <row r="277" spans="2:14">
      <c r="B277" s="266"/>
      <c r="D277" s="277"/>
      <c r="E277" s="277"/>
      <c r="F277" s="277"/>
      <c r="G277" s="277"/>
      <c r="H277" s="277"/>
      <c r="I277" s="277"/>
      <c r="J277" s="277"/>
      <c r="K277" s="277"/>
      <c r="L277" s="277"/>
      <c r="M277" s="277"/>
      <c r="N277" s="277"/>
    </row>
    <row r="278" spans="2:14">
      <c r="B278" s="266"/>
      <c r="D278" s="277"/>
      <c r="E278" s="277"/>
      <c r="F278" s="277"/>
      <c r="G278" s="277"/>
      <c r="H278" s="277"/>
      <c r="I278" s="277"/>
      <c r="J278" s="277"/>
      <c r="K278" s="277"/>
      <c r="L278" s="277"/>
      <c r="M278" s="277"/>
      <c r="N278" s="277"/>
    </row>
    <row r="279" spans="2:14">
      <c r="B279" s="266"/>
      <c r="D279" s="277"/>
      <c r="E279" s="277"/>
      <c r="F279" s="277"/>
      <c r="G279" s="277"/>
      <c r="H279" s="277"/>
      <c r="I279" s="277"/>
      <c r="J279" s="277"/>
      <c r="K279" s="277"/>
      <c r="L279" s="277"/>
      <c r="M279" s="277"/>
      <c r="N279" s="277"/>
    </row>
    <row r="280" spans="2:14">
      <c r="B280" s="266"/>
      <c r="D280" s="277"/>
      <c r="E280" s="277"/>
      <c r="F280" s="277"/>
      <c r="G280" s="277"/>
      <c r="H280" s="277"/>
      <c r="I280" s="277"/>
      <c r="J280" s="277"/>
      <c r="K280" s="277"/>
      <c r="L280" s="277"/>
      <c r="M280" s="277"/>
      <c r="N280" s="277"/>
    </row>
    <row r="281" spans="2:14">
      <c r="B281" s="266"/>
      <c r="D281" s="277"/>
      <c r="E281" s="277"/>
      <c r="F281" s="277"/>
      <c r="G281" s="277"/>
      <c r="H281" s="277"/>
      <c r="I281" s="277"/>
      <c r="J281" s="277"/>
      <c r="K281" s="277"/>
      <c r="L281" s="277"/>
      <c r="M281" s="277"/>
      <c r="N281" s="277"/>
    </row>
    <row r="282" spans="2:14">
      <c r="B282" s="266"/>
      <c r="D282" s="277"/>
      <c r="E282" s="277"/>
      <c r="F282" s="277"/>
      <c r="G282" s="277"/>
      <c r="H282" s="277"/>
      <c r="I282" s="277"/>
      <c r="J282" s="277"/>
      <c r="K282" s="277"/>
      <c r="L282" s="277"/>
      <c r="M282" s="277"/>
      <c r="N282" s="277"/>
    </row>
    <row r="283" spans="2:14">
      <c r="B283" s="266"/>
      <c r="D283" s="277"/>
      <c r="E283" s="277"/>
      <c r="F283" s="277"/>
      <c r="G283" s="277"/>
      <c r="H283" s="277"/>
      <c r="I283" s="277"/>
      <c r="J283" s="277"/>
      <c r="K283" s="277"/>
      <c r="L283" s="277"/>
      <c r="M283" s="277"/>
      <c r="N283" s="277"/>
    </row>
    <row r="284" spans="2:14">
      <c r="B284" s="266"/>
      <c r="D284" s="277"/>
      <c r="E284" s="277"/>
      <c r="F284" s="277"/>
      <c r="G284" s="277"/>
      <c r="H284" s="277"/>
      <c r="I284" s="277"/>
      <c r="J284" s="277"/>
      <c r="K284" s="277"/>
      <c r="L284" s="277"/>
      <c r="M284" s="277"/>
      <c r="N284" s="277"/>
    </row>
    <row r="285" spans="2:14">
      <c r="B285" s="266"/>
      <c r="D285" s="277"/>
      <c r="E285" s="277"/>
      <c r="F285" s="277"/>
      <c r="G285" s="277"/>
      <c r="H285" s="277"/>
      <c r="I285" s="277"/>
      <c r="J285" s="277"/>
      <c r="K285" s="277"/>
      <c r="L285" s="277"/>
      <c r="M285" s="277"/>
      <c r="N285" s="277"/>
    </row>
    <row r="286" spans="2:14">
      <c r="B286" s="266"/>
      <c r="D286" s="277"/>
      <c r="E286" s="277"/>
      <c r="F286" s="277"/>
      <c r="G286" s="277"/>
      <c r="H286" s="277"/>
      <c r="I286" s="277"/>
      <c r="J286" s="277"/>
      <c r="K286" s="277"/>
      <c r="L286" s="277"/>
      <c r="M286" s="277"/>
      <c r="N286" s="277"/>
    </row>
    <row r="287" spans="2:14">
      <c r="B287" s="266"/>
      <c r="D287" s="277"/>
      <c r="E287" s="277"/>
      <c r="F287" s="277"/>
      <c r="G287" s="277"/>
      <c r="H287" s="277"/>
      <c r="I287" s="277"/>
      <c r="J287" s="277"/>
      <c r="K287" s="277"/>
      <c r="L287" s="277"/>
      <c r="M287" s="277"/>
      <c r="N287" s="277"/>
    </row>
    <row r="288" spans="2:14">
      <c r="B288" s="266"/>
      <c r="D288" s="277"/>
      <c r="E288" s="277"/>
      <c r="F288" s="277"/>
      <c r="G288" s="277"/>
      <c r="H288" s="277"/>
      <c r="I288" s="277"/>
      <c r="J288" s="277"/>
      <c r="K288" s="277"/>
      <c r="L288" s="277"/>
      <c r="M288" s="277"/>
      <c r="N288" s="277"/>
    </row>
    <row r="289" spans="2:14">
      <c r="B289" s="266"/>
      <c r="D289" s="277"/>
      <c r="E289" s="277"/>
      <c r="F289" s="277"/>
      <c r="G289" s="277"/>
      <c r="H289" s="277"/>
      <c r="I289" s="277"/>
      <c r="J289" s="277"/>
      <c r="K289" s="277"/>
      <c r="L289" s="277"/>
      <c r="M289" s="277"/>
      <c r="N289" s="277"/>
    </row>
    <row r="290" spans="2:14">
      <c r="B290" s="266"/>
      <c r="D290" s="277"/>
      <c r="E290" s="277"/>
      <c r="F290" s="277"/>
      <c r="G290" s="277"/>
      <c r="H290" s="277"/>
      <c r="I290" s="277"/>
      <c r="J290" s="277"/>
      <c r="K290" s="277"/>
      <c r="L290" s="277"/>
      <c r="M290" s="277"/>
      <c r="N290" s="277"/>
    </row>
    <row r="291" spans="2:14">
      <c r="B291" s="266"/>
      <c r="D291" s="277"/>
      <c r="E291" s="277"/>
      <c r="F291" s="277"/>
      <c r="G291" s="277"/>
      <c r="H291" s="277"/>
      <c r="I291" s="277"/>
      <c r="J291" s="277"/>
      <c r="K291" s="277"/>
      <c r="L291" s="277"/>
      <c r="M291" s="277"/>
      <c r="N291" s="277"/>
    </row>
    <row r="292" spans="2:14">
      <c r="B292" s="266"/>
      <c r="D292" s="277"/>
      <c r="E292" s="277"/>
      <c r="F292" s="277"/>
      <c r="G292" s="277"/>
      <c r="H292" s="277"/>
      <c r="I292" s="277"/>
      <c r="J292" s="277"/>
      <c r="K292" s="277"/>
      <c r="L292" s="277"/>
      <c r="M292" s="277"/>
      <c r="N292" s="277"/>
    </row>
    <row r="293" spans="2:14">
      <c r="B293" s="266"/>
      <c r="D293" s="277"/>
      <c r="E293" s="277"/>
      <c r="F293" s="277"/>
      <c r="G293" s="277"/>
      <c r="H293" s="277"/>
      <c r="I293" s="277"/>
      <c r="J293" s="277"/>
      <c r="K293" s="277"/>
      <c r="L293" s="277"/>
      <c r="M293" s="277"/>
      <c r="N293" s="277"/>
    </row>
    <row r="294" spans="2:14">
      <c r="B294" s="266"/>
      <c r="D294" s="277"/>
      <c r="E294" s="277"/>
      <c r="F294" s="277"/>
      <c r="G294" s="277"/>
      <c r="H294" s="277"/>
      <c r="I294" s="277"/>
      <c r="J294" s="277"/>
      <c r="K294" s="277"/>
      <c r="L294" s="277"/>
      <c r="M294" s="277"/>
      <c r="N294" s="277"/>
    </row>
    <row r="295" spans="2:14">
      <c r="B295" s="266"/>
      <c r="D295" s="277"/>
      <c r="E295" s="277"/>
      <c r="F295" s="277"/>
      <c r="G295" s="277"/>
      <c r="H295" s="277"/>
      <c r="I295" s="277"/>
      <c r="J295" s="277"/>
      <c r="K295" s="277"/>
      <c r="L295" s="277"/>
      <c r="M295" s="277"/>
      <c r="N295" s="277"/>
    </row>
    <row r="296" spans="2:14">
      <c r="B296" s="266"/>
      <c r="D296" s="277"/>
      <c r="E296" s="277"/>
      <c r="F296" s="277"/>
      <c r="G296" s="277"/>
      <c r="H296" s="277"/>
      <c r="I296" s="277"/>
      <c r="J296" s="277"/>
      <c r="K296" s="277"/>
      <c r="L296" s="277"/>
      <c r="M296" s="277"/>
      <c r="N296" s="277"/>
    </row>
    <row r="297" spans="2:14">
      <c r="B297" s="266"/>
      <c r="D297" s="277"/>
      <c r="E297" s="277"/>
      <c r="F297" s="277"/>
      <c r="G297" s="277"/>
      <c r="H297" s="277"/>
      <c r="I297" s="277"/>
      <c r="J297" s="277"/>
      <c r="K297" s="277"/>
      <c r="L297" s="277"/>
      <c r="M297" s="277"/>
      <c r="N297" s="277"/>
    </row>
    <row r="298" spans="2:14">
      <c r="B298" s="266"/>
      <c r="D298" s="277"/>
      <c r="E298" s="277"/>
      <c r="F298" s="277"/>
      <c r="G298" s="277"/>
      <c r="H298" s="277"/>
      <c r="I298" s="277"/>
      <c r="J298" s="277"/>
      <c r="K298" s="277"/>
      <c r="L298" s="277"/>
      <c r="M298" s="277"/>
      <c r="N298" s="277"/>
    </row>
    <row r="299" spans="2:14">
      <c r="B299" s="266"/>
      <c r="D299" s="277"/>
      <c r="E299" s="277"/>
      <c r="F299" s="277"/>
      <c r="G299" s="277"/>
      <c r="H299" s="277"/>
      <c r="I299" s="277"/>
      <c r="J299" s="277"/>
      <c r="K299" s="277"/>
      <c r="L299" s="277"/>
      <c r="M299" s="277"/>
      <c r="N299" s="277"/>
    </row>
    <row r="300" spans="2:14">
      <c r="B300" s="266"/>
      <c r="D300" s="277"/>
      <c r="E300" s="277"/>
      <c r="F300" s="277"/>
      <c r="G300" s="277"/>
      <c r="H300" s="277"/>
      <c r="I300" s="277"/>
      <c r="J300" s="277"/>
      <c r="K300" s="277"/>
      <c r="L300" s="277"/>
      <c r="M300" s="277"/>
      <c r="N300" s="277"/>
    </row>
    <row r="301" spans="2:14">
      <c r="B301" s="266"/>
      <c r="D301" s="277"/>
      <c r="E301" s="277"/>
      <c r="F301" s="277"/>
      <c r="G301" s="277"/>
      <c r="H301" s="277"/>
      <c r="I301" s="277"/>
      <c r="J301" s="277"/>
      <c r="K301" s="277"/>
      <c r="L301" s="277"/>
      <c r="M301" s="277"/>
      <c r="N301" s="277"/>
    </row>
    <row r="302" spans="2:14">
      <c r="B302" s="266"/>
      <c r="D302" s="277"/>
      <c r="E302" s="277"/>
      <c r="F302" s="277"/>
      <c r="G302" s="277"/>
      <c r="H302" s="277"/>
      <c r="I302" s="277"/>
      <c r="J302" s="277"/>
      <c r="K302" s="277"/>
      <c r="L302" s="277"/>
      <c r="M302" s="277"/>
      <c r="N302" s="277"/>
    </row>
    <row r="303" spans="2:14">
      <c r="B303" s="266"/>
      <c r="D303" s="277"/>
      <c r="E303" s="277"/>
      <c r="F303" s="277"/>
      <c r="G303" s="277"/>
      <c r="H303" s="277"/>
      <c r="I303" s="277"/>
      <c r="J303" s="277"/>
      <c r="K303" s="277"/>
      <c r="L303" s="277"/>
      <c r="M303" s="277"/>
      <c r="N303" s="277"/>
    </row>
    <row r="304" spans="2:14">
      <c r="B304" s="266"/>
      <c r="D304" s="277"/>
      <c r="E304" s="277"/>
      <c r="F304" s="277"/>
      <c r="G304" s="277"/>
      <c r="H304" s="277"/>
      <c r="I304" s="277"/>
      <c r="J304" s="277"/>
      <c r="K304" s="277"/>
      <c r="L304" s="277"/>
      <c r="M304" s="277"/>
      <c r="N304" s="277"/>
    </row>
    <row r="305" spans="2:14">
      <c r="B305" s="266"/>
      <c r="D305" s="277"/>
      <c r="E305" s="277"/>
      <c r="F305" s="277"/>
      <c r="G305" s="277"/>
      <c r="H305" s="277"/>
      <c r="I305" s="277"/>
      <c r="J305" s="277"/>
      <c r="K305" s="277"/>
      <c r="L305" s="277"/>
      <c r="M305" s="277"/>
      <c r="N305" s="277"/>
    </row>
    <row r="306" spans="2:14">
      <c r="B306" s="266"/>
      <c r="D306" s="277"/>
      <c r="E306" s="277"/>
      <c r="F306" s="277"/>
      <c r="G306" s="277"/>
      <c r="H306" s="277"/>
      <c r="I306" s="277"/>
      <c r="J306" s="277"/>
      <c r="K306" s="277"/>
      <c r="L306" s="277"/>
      <c r="M306" s="277"/>
      <c r="N306" s="277"/>
    </row>
    <row r="307" spans="2:14">
      <c r="B307" s="266"/>
      <c r="D307" s="277"/>
      <c r="E307" s="277"/>
      <c r="F307" s="277"/>
      <c r="G307" s="277"/>
      <c r="H307" s="277"/>
      <c r="I307" s="277"/>
      <c r="J307" s="277"/>
      <c r="K307" s="277"/>
      <c r="L307" s="277"/>
      <c r="M307" s="277"/>
      <c r="N307" s="277"/>
    </row>
    <row r="308" spans="2:14">
      <c r="B308" s="266"/>
      <c r="D308" s="277"/>
      <c r="E308" s="277"/>
      <c r="F308" s="277"/>
      <c r="G308" s="277"/>
      <c r="H308" s="277"/>
      <c r="I308" s="277"/>
      <c r="J308" s="277"/>
      <c r="K308" s="277"/>
      <c r="L308" s="277"/>
      <c r="M308" s="277"/>
      <c r="N308" s="277"/>
    </row>
    <row r="309" spans="2:14">
      <c r="B309" s="266"/>
      <c r="D309" s="277"/>
      <c r="E309" s="277"/>
      <c r="F309" s="277"/>
      <c r="G309" s="277"/>
      <c r="H309" s="277"/>
      <c r="I309" s="277"/>
      <c r="J309" s="277"/>
      <c r="K309" s="277"/>
      <c r="L309" s="277"/>
      <c r="M309" s="277"/>
      <c r="N309" s="277"/>
    </row>
    <row r="310" spans="2:14">
      <c r="B310" s="266"/>
      <c r="D310" s="277"/>
      <c r="E310" s="277"/>
      <c r="F310" s="277"/>
      <c r="G310" s="277"/>
      <c r="H310" s="277"/>
      <c r="I310" s="277"/>
      <c r="J310" s="277"/>
      <c r="K310" s="277"/>
      <c r="L310" s="277"/>
      <c r="M310" s="277"/>
      <c r="N310" s="277"/>
    </row>
    <row r="311" spans="2:14">
      <c r="B311" s="266"/>
      <c r="D311" s="277"/>
      <c r="E311" s="277"/>
      <c r="F311" s="277"/>
      <c r="G311" s="277"/>
      <c r="H311" s="277"/>
      <c r="I311" s="277"/>
      <c r="J311" s="277"/>
      <c r="K311" s="277"/>
      <c r="L311" s="277"/>
      <c r="M311" s="277"/>
      <c r="N311" s="277"/>
    </row>
    <row r="312" spans="2:14">
      <c r="B312" s="266"/>
      <c r="D312" s="277"/>
      <c r="E312" s="277"/>
      <c r="F312" s="277"/>
      <c r="G312" s="277"/>
      <c r="H312" s="277"/>
      <c r="I312" s="277"/>
      <c r="J312" s="277"/>
      <c r="K312" s="277"/>
      <c r="L312" s="277"/>
      <c r="M312" s="277"/>
      <c r="N312" s="277"/>
    </row>
    <row r="313" spans="2:14">
      <c r="B313" s="266"/>
      <c r="D313" s="277"/>
      <c r="E313" s="277"/>
      <c r="F313" s="277"/>
      <c r="G313" s="277"/>
      <c r="H313" s="277"/>
      <c r="I313" s="277"/>
      <c r="J313" s="277"/>
      <c r="K313" s="277"/>
      <c r="L313" s="277"/>
      <c r="M313" s="277"/>
      <c r="N313" s="277"/>
    </row>
    <row r="314" spans="2:14">
      <c r="B314" s="266"/>
      <c r="D314" s="277"/>
      <c r="E314" s="277"/>
      <c r="F314" s="277"/>
      <c r="G314" s="277"/>
      <c r="H314" s="277"/>
      <c r="I314" s="277"/>
      <c r="J314" s="277"/>
      <c r="K314" s="277"/>
      <c r="L314" s="277"/>
      <c r="M314" s="277"/>
      <c r="N314" s="277"/>
    </row>
    <row r="315" spans="2:14">
      <c r="B315" s="266"/>
      <c r="D315" s="277"/>
      <c r="E315" s="277"/>
      <c r="F315" s="277"/>
      <c r="G315" s="277"/>
      <c r="H315" s="277"/>
      <c r="I315" s="277"/>
      <c r="J315" s="277"/>
      <c r="K315" s="277"/>
      <c r="L315" s="277"/>
      <c r="M315" s="277"/>
      <c r="N315" s="277"/>
    </row>
    <row r="316" spans="2:14">
      <c r="B316" s="266"/>
      <c r="D316" s="277"/>
      <c r="E316" s="277"/>
      <c r="F316" s="277"/>
      <c r="G316" s="277"/>
      <c r="H316" s="277"/>
      <c r="I316" s="277"/>
      <c r="J316" s="277"/>
      <c r="K316" s="277"/>
      <c r="L316" s="277"/>
      <c r="M316" s="277"/>
      <c r="N316" s="277"/>
    </row>
    <row r="317" spans="2:14">
      <c r="B317" s="266"/>
      <c r="D317" s="277"/>
      <c r="E317" s="277"/>
      <c r="F317" s="277"/>
      <c r="G317" s="277"/>
      <c r="H317" s="277"/>
      <c r="I317" s="277"/>
      <c r="J317" s="277"/>
      <c r="K317" s="277"/>
      <c r="L317" s="277"/>
      <c r="M317" s="277"/>
      <c r="N317" s="277"/>
    </row>
    <row r="318" spans="2:14">
      <c r="B318" s="266"/>
      <c r="D318" s="277"/>
      <c r="E318" s="277"/>
      <c r="F318" s="277"/>
      <c r="G318" s="277"/>
      <c r="H318" s="277"/>
      <c r="I318" s="277"/>
      <c r="J318" s="277"/>
      <c r="K318" s="277"/>
      <c r="L318" s="277"/>
      <c r="M318" s="277"/>
      <c r="N318" s="277"/>
    </row>
    <row r="319" spans="2:14">
      <c r="B319" s="266"/>
      <c r="D319" s="277"/>
      <c r="E319" s="277"/>
      <c r="F319" s="277"/>
      <c r="G319" s="277"/>
      <c r="H319" s="277"/>
      <c r="I319" s="277"/>
      <c r="J319" s="277"/>
      <c r="K319" s="277"/>
      <c r="L319" s="277"/>
      <c r="M319" s="277"/>
      <c r="N319" s="277"/>
    </row>
    <row r="320" spans="2:14">
      <c r="B320" s="266"/>
      <c r="D320" s="277"/>
      <c r="E320" s="277"/>
      <c r="F320" s="277"/>
      <c r="G320" s="277"/>
      <c r="H320" s="277"/>
      <c r="I320" s="277"/>
      <c r="J320" s="277"/>
      <c r="K320" s="277"/>
      <c r="L320" s="277"/>
      <c r="M320" s="277"/>
      <c r="N320" s="277"/>
    </row>
    <row r="321" spans="2:14">
      <c r="B321" s="266"/>
      <c r="D321" s="277"/>
      <c r="E321" s="277"/>
      <c r="F321" s="277"/>
      <c r="G321" s="277"/>
      <c r="H321" s="277"/>
      <c r="I321" s="277"/>
      <c r="J321" s="277"/>
      <c r="K321" s="277"/>
      <c r="L321" s="277"/>
      <c r="M321" s="277"/>
      <c r="N321" s="277"/>
    </row>
    <row r="322" spans="2:14">
      <c r="B322" s="266"/>
      <c r="D322" s="277"/>
      <c r="E322" s="277"/>
      <c r="F322" s="277"/>
      <c r="G322" s="277"/>
      <c r="H322" s="277"/>
      <c r="I322" s="277"/>
      <c r="J322" s="277"/>
      <c r="K322" s="277"/>
      <c r="L322" s="277"/>
      <c r="M322" s="277"/>
      <c r="N322" s="277"/>
    </row>
    <row r="323" spans="2:14">
      <c r="B323" s="266"/>
      <c r="D323" s="277"/>
      <c r="E323" s="277"/>
      <c r="F323" s="277"/>
      <c r="G323" s="277"/>
      <c r="H323" s="277"/>
      <c r="I323" s="277"/>
      <c r="J323" s="277"/>
      <c r="K323" s="277"/>
      <c r="L323" s="277"/>
      <c r="M323" s="277"/>
      <c r="N323" s="277"/>
    </row>
    <row r="324" spans="2:14">
      <c r="B324" s="266"/>
      <c r="D324" s="277"/>
      <c r="E324" s="277"/>
      <c r="F324" s="277"/>
      <c r="G324" s="277"/>
      <c r="H324" s="277"/>
      <c r="I324" s="277"/>
      <c r="J324" s="277"/>
      <c r="K324" s="277"/>
      <c r="L324" s="277"/>
      <c r="M324" s="277"/>
      <c r="N324" s="277"/>
    </row>
    <row r="325" spans="2:14">
      <c r="B325" s="266"/>
      <c r="D325" s="277"/>
      <c r="E325" s="277"/>
      <c r="F325" s="277"/>
      <c r="G325" s="277"/>
      <c r="H325" s="277"/>
      <c r="I325" s="277"/>
      <c r="J325" s="277"/>
      <c r="K325" s="277"/>
      <c r="L325" s="277"/>
      <c r="M325" s="277"/>
      <c r="N325" s="277"/>
    </row>
    <row r="326" spans="2:14">
      <c r="B326" s="266"/>
      <c r="D326" s="277"/>
      <c r="E326" s="277"/>
      <c r="F326" s="277"/>
      <c r="G326" s="277"/>
      <c r="H326" s="277"/>
      <c r="I326" s="277"/>
      <c r="J326" s="277"/>
      <c r="K326" s="277"/>
      <c r="L326" s="277"/>
      <c r="M326" s="277"/>
      <c r="N326" s="277"/>
    </row>
    <row r="327" spans="2:14">
      <c r="B327" s="266"/>
      <c r="D327" s="277"/>
      <c r="E327" s="277"/>
      <c r="F327" s="277"/>
      <c r="G327" s="277"/>
      <c r="H327" s="277"/>
      <c r="I327" s="277"/>
      <c r="J327" s="277"/>
      <c r="K327" s="277"/>
      <c r="L327" s="277"/>
      <c r="M327" s="277"/>
      <c r="N327" s="277"/>
    </row>
    <row r="328" spans="2:14">
      <c r="B328" s="266"/>
      <c r="D328" s="277"/>
      <c r="E328" s="277"/>
      <c r="F328" s="277"/>
      <c r="G328" s="277"/>
      <c r="H328" s="277"/>
      <c r="I328" s="277"/>
      <c r="J328" s="277"/>
      <c r="K328" s="277"/>
      <c r="L328" s="277"/>
      <c r="M328" s="277"/>
      <c r="N328" s="277"/>
    </row>
    <row r="329" spans="2:14">
      <c r="B329" s="266"/>
      <c r="D329" s="277"/>
      <c r="E329" s="277"/>
      <c r="F329" s="277"/>
      <c r="G329" s="277"/>
      <c r="H329" s="277"/>
      <c r="I329" s="277"/>
      <c r="J329" s="277"/>
      <c r="K329" s="277"/>
      <c r="L329" s="277"/>
      <c r="M329" s="277"/>
      <c r="N329" s="277"/>
    </row>
    <row r="330" spans="2:14">
      <c r="B330" s="266"/>
      <c r="D330" s="277"/>
      <c r="E330" s="277"/>
      <c r="F330" s="277"/>
      <c r="G330" s="277"/>
      <c r="H330" s="277"/>
      <c r="I330" s="277"/>
      <c r="J330" s="277"/>
      <c r="K330" s="277"/>
      <c r="L330" s="277"/>
      <c r="M330" s="277"/>
      <c r="N330" s="277"/>
    </row>
    <row r="331" spans="2:14">
      <c r="B331" s="266"/>
      <c r="D331" s="277"/>
      <c r="E331" s="277"/>
      <c r="F331" s="277"/>
      <c r="G331" s="277"/>
      <c r="H331" s="277"/>
      <c r="I331" s="277"/>
      <c r="J331" s="277"/>
      <c r="K331" s="277"/>
      <c r="L331" s="277"/>
      <c r="M331" s="277"/>
      <c r="N331" s="277"/>
    </row>
    <row r="332" spans="2:14">
      <c r="B332" s="266"/>
      <c r="D332" s="277"/>
      <c r="E332" s="277"/>
      <c r="F332" s="277"/>
      <c r="G332" s="277"/>
      <c r="H332" s="277"/>
      <c r="I332" s="277"/>
      <c r="J332" s="277"/>
      <c r="K332" s="277"/>
      <c r="L332" s="277"/>
      <c r="M332" s="277"/>
      <c r="N332" s="277"/>
    </row>
    <row r="333" spans="2:14">
      <c r="B333" s="266"/>
      <c r="D333" s="277"/>
      <c r="E333" s="277"/>
      <c r="F333" s="277"/>
      <c r="G333" s="277"/>
      <c r="H333" s="277"/>
      <c r="I333" s="277"/>
      <c r="J333" s="277"/>
      <c r="K333" s="277"/>
      <c r="L333" s="277"/>
      <c r="M333" s="277"/>
      <c r="N333" s="277"/>
    </row>
    <row r="334" spans="2:14">
      <c r="B334" s="266"/>
      <c r="D334" s="277"/>
      <c r="E334" s="277"/>
      <c r="F334" s="277"/>
      <c r="G334" s="277"/>
      <c r="H334" s="277"/>
      <c r="I334" s="277"/>
      <c r="J334" s="277"/>
      <c r="K334" s="277"/>
      <c r="L334" s="277"/>
      <c r="M334" s="277"/>
      <c r="N334" s="277"/>
    </row>
    <row r="335" spans="2:14">
      <c r="B335" s="266"/>
      <c r="D335" s="277"/>
      <c r="E335" s="277"/>
      <c r="F335" s="277"/>
      <c r="G335" s="277"/>
      <c r="H335" s="277"/>
      <c r="I335" s="277"/>
      <c r="J335" s="277"/>
      <c r="K335" s="277"/>
      <c r="L335" s="277"/>
      <c r="M335" s="277"/>
      <c r="N335" s="277"/>
    </row>
    <row r="336" spans="2:14">
      <c r="B336" s="266"/>
      <c r="D336" s="277"/>
      <c r="E336" s="277"/>
      <c r="F336" s="277"/>
      <c r="G336" s="277"/>
      <c r="H336" s="277"/>
      <c r="I336" s="277"/>
      <c r="J336" s="277"/>
      <c r="K336" s="277"/>
      <c r="L336" s="277"/>
      <c r="M336" s="277"/>
      <c r="N336" s="277"/>
    </row>
    <row r="337" spans="2:14">
      <c r="B337" s="266"/>
      <c r="D337" s="277"/>
      <c r="E337" s="277"/>
      <c r="F337" s="277"/>
      <c r="G337" s="277"/>
      <c r="H337" s="277"/>
      <c r="I337" s="277"/>
      <c r="J337" s="277"/>
      <c r="K337" s="277"/>
      <c r="L337" s="277"/>
      <c r="M337" s="277"/>
      <c r="N337" s="277"/>
    </row>
    <row r="338" spans="2:14">
      <c r="B338" s="266"/>
      <c r="D338" s="277"/>
      <c r="E338" s="277"/>
      <c r="F338" s="277"/>
      <c r="G338" s="277"/>
      <c r="H338" s="277"/>
      <c r="I338" s="277"/>
      <c r="J338" s="277"/>
      <c r="K338" s="277"/>
      <c r="L338" s="277"/>
      <c r="M338" s="277"/>
      <c r="N338" s="277"/>
    </row>
    <row r="339" spans="2:14">
      <c r="B339" s="266"/>
      <c r="D339" s="277"/>
      <c r="E339" s="277"/>
      <c r="F339" s="277"/>
      <c r="G339" s="277"/>
      <c r="H339" s="277"/>
      <c r="I339" s="277"/>
      <c r="J339" s="277"/>
      <c r="K339" s="277"/>
      <c r="L339" s="277"/>
      <c r="M339" s="277"/>
      <c r="N339" s="277"/>
    </row>
    <row r="340" spans="2:14">
      <c r="B340" s="266"/>
      <c r="D340" s="277"/>
      <c r="E340" s="277"/>
      <c r="F340" s="277"/>
      <c r="G340" s="277"/>
      <c r="H340" s="277"/>
      <c r="I340" s="277"/>
      <c r="J340" s="277"/>
      <c r="K340" s="277"/>
      <c r="L340" s="277"/>
      <c r="M340" s="277"/>
      <c r="N340" s="277"/>
    </row>
    <row r="341" spans="2:14">
      <c r="B341" s="266"/>
      <c r="D341" s="277"/>
      <c r="E341" s="277"/>
      <c r="F341" s="277"/>
      <c r="G341" s="277"/>
      <c r="H341" s="277"/>
      <c r="I341" s="277"/>
      <c r="J341" s="277"/>
      <c r="K341" s="277"/>
      <c r="L341" s="277"/>
      <c r="M341" s="277"/>
      <c r="N341" s="277"/>
    </row>
    <row r="342" spans="2:14">
      <c r="B342" s="266"/>
      <c r="D342" s="277"/>
      <c r="E342" s="277"/>
      <c r="F342" s="277"/>
      <c r="G342" s="277"/>
      <c r="H342" s="277"/>
      <c r="I342" s="277"/>
      <c r="J342" s="277"/>
      <c r="K342" s="277"/>
      <c r="L342" s="277"/>
      <c r="M342" s="277"/>
      <c r="N342" s="277"/>
    </row>
    <row r="343" spans="2:14">
      <c r="B343" s="266"/>
      <c r="D343" s="277"/>
      <c r="E343" s="277"/>
      <c r="F343" s="277"/>
      <c r="G343" s="277"/>
      <c r="H343" s="277"/>
      <c r="I343" s="277"/>
      <c r="J343" s="277"/>
      <c r="K343" s="277"/>
      <c r="L343" s="277"/>
      <c r="M343" s="277"/>
      <c r="N343" s="277"/>
    </row>
    <row r="344" spans="2:14">
      <c r="B344" s="266"/>
      <c r="D344" s="277"/>
      <c r="E344" s="277"/>
      <c r="F344" s="277"/>
      <c r="G344" s="277"/>
      <c r="H344" s="277"/>
      <c r="I344" s="277"/>
      <c r="J344" s="277"/>
      <c r="K344" s="277"/>
      <c r="L344" s="277"/>
      <c r="M344" s="277"/>
      <c r="N344" s="277"/>
    </row>
    <row r="345" spans="2:14">
      <c r="B345" s="266"/>
      <c r="D345" s="277"/>
      <c r="E345" s="277"/>
      <c r="F345" s="277"/>
      <c r="G345" s="277"/>
      <c r="H345" s="277"/>
      <c r="I345" s="277"/>
      <c r="J345" s="277"/>
      <c r="K345" s="277"/>
      <c r="L345" s="277"/>
      <c r="M345" s="277"/>
      <c r="N345" s="277"/>
    </row>
    <row r="346" spans="2:14">
      <c r="B346" s="266"/>
      <c r="D346" s="277"/>
      <c r="E346" s="277"/>
      <c r="F346" s="277"/>
      <c r="G346" s="277"/>
      <c r="H346" s="277"/>
      <c r="I346" s="277"/>
      <c r="J346" s="277"/>
      <c r="K346" s="277"/>
      <c r="L346" s="277"/>
      <c r="M346" s="277"/>
      <c r="N346" s="277"/>
    </row>
    <row r="347" spans="2:14">
      <c r="B347" s="266"/>
      <c r="D347" s="277"/>
      <c r="E347" s="277"/>
      <c r="F347" s="277"/>
      <c r="G347" s="277"/>
      <c r="H347" s="277"/>
      <c r="I347" s="277"/>
      <c r="J347" s="277"/>
      <c r="K347" s="277"/>
      <c r="L347" s="277"/>
      <c r="M347" s="277"/>
      <c r="N347" s="277"/>
    </row>
    <row r="348" spans="2:14">
      <c r="B348" s="266"/>
      <c r="D348" s="277"/>
      <c r="E348" s="277"/>
      <c r="F348" s="277"/>
      <c r="G348" s="277"/>
      <c r="H348" s="277"/>
      <c r="I348" s="277"/>
      <c r="J348" s="277"/>
      <c r="K348" s="277"/>
      <c r="L348" s="277"/>
      <c r="M348" s="277"/>
      <c r="N348" s="277"/>
    </row>
    <row r="349" spans="2:14">
      <c r="B349" s="266"/>
      <c r="D349" s="277"/>
      <c r="E349" s="277"/>
      <c r="F349" s="277"/>
      <c r="G349" s="277"/>
      <c r="H349" s="277"/>
      <c r="I349" s="277"/>
      <c r="J349" s="277"/>
      <c r="K349" s="277"/>
      <c r="L349" s="277"/>
      <c r="M349" s="277"/>
      <c r="N349" s="277"/>
    </row>
    <row r="350" spans="2:14">
      <c r="B350" s="266"/>
      <c r="D350" s="277"/>
      <c r="E350" s="277"/>
      <c r="F350" s="277"/>
      <c r="G350" s="277"/>
      <c r="H350" s="277"/>
      <c r="I350" s="277"/>
      <c r="J350" s="277"/>
      <c r="K350" s="277"/>
      <c r="L350" s="277"/>
      <c r="M350" s="277"/>
      <c r="N350" s="277"/>
    </row>
    <row r="351" spans="2:14">
      <c r="B351" s="266"/>
      <c r="D351" s="277"/>
      <c r="E351" s="277"/>
      <c r="F351" s="277"/>
      <c r="G351" s="277"/>
      <c r="H351" s="277"/>
      <c r="I351" s="277"/>
      <c r="J351" s="277"/>
      <c r="K351" s="277"/>
      <c r="L351" s="277"/>
      <c r="M351" s="277"/>
      <c r="N351" s="277"/>
    </row>
    <row r="352" spans="2:14">
      <c r="B352" s="266"/>
      <c r="D352" s="277"/>
      <c r="E352" s="277"/>
      <c r="F352" s="277"/>
      <c r="G352" s="277"/>
      <c r="H352" s="277"/>
      <c r="I352" s="277"/>
      <c r="J352" s="277"/>
      <c r="K352" s="277"/>
      <c r="L352" s="277"/>
      <c r="M352" s="277"/>
      <c r="N352" s="277"/>
    </row>
    <row r="353" spans="2:14">
      <c r="B353" s="266"/>
      <c r="D353" s="277"/>
      <c r="E353" s="277"/>
      <c r="F353" s="277"/>
      <c r="G353" s="277"/>
      <c r="H353" s="277"/>
      <c r="I353" s="277"/>
      <c r="J353" s="277"/>
      <c r="K353" s="277"/>
      <c r="L353" s="277"/>
      <c r="M353" s="277"/>
      <c r="N353" s="277"/>
    </row>
    <row r="354" spans="2:14">
      <c r="B354" s="266"/>
      <c r="D354" s="277"/>
      <c r="E354" s="277"/>
      <c r="F354" s="277"/>
      <c r="G354" s="277"/>
      <c r="H354" s="277"/>
      <c r="I354" s="277"/>
      <c r="J354" s="277"/>
      <c r="K354" s="277"/>
      <c r="L354" s="277"/>
      <c r="M354" s="277"/>
      <c r="N354" s="277"/>
    </row>
    <row r="355" spans="2:14">
      <c r="B355" s="266"/>
      <c r="D355" s="277"/>
      <c r="E355" s="277"/>
      <c r="F355" s="277"/>
      <c r="G355" s="277"/>
      <c r="H355" s="277"/>
      <c r="I355" s="277"/>
      <c r="J355" s="277"/>
      <c r="K355" s="277"/>
      <c r="L355" s="277"/>
      <c r="M355" s="277"/>
      <c r="N355" s="277"/>
    </row>
    <row r="356" spans="2:14">
      <c r="B356" s="266"/>
      <c r="D356" s="277"/>
      <c r="E356" s="277"/>
      <c r="F356" s="277"/>
      <c r="G356" s="277"/>
      <c r="H356" s="277"/>
      <c r="I356" s="277"/>
      <c r="J356" s="277"/>
      <c r="K356" s="277"/>
      <c r="L356" s="277"/>
      <c r="M356" s="277"/>
      <c r="N356" s="277"/>
    </row>
    <row r="357" spans="2:14">
      <c r="B357" s="266"/>
      <c r="D357" s="277"/>
      <c r="E357" s="277"/>
      <c r="F357" s="277"/>
      <c r="G357" s="277"/>
      <c r="H357" s="277"/>
      <c r="I357" s="277"/>
      <c r="J357" s="277"/>
      <c r="K357" s="277"/>
      <c r="L357" s="277"/>
      <c r="M357" s="277"/>
      <c r="N357" s="277"/>
    </row>
    <row r="358" spans="2:14">
      <c r="B358" s="266"/>
      <c r="D358" s="277"/>
      <c r="E358" s="277"/>
      <c r="F358" s="277"/>
      <c r="G358" s="277"/>
      <c r="H358" s="277"/>
      <c r="I358" s="277"/>
      <c r="J358" s="277"/>
      <c r="K358" s="277"/>
      <c r="L358" s="277"/>
      <c r="M358" s="277"/>
      <c r="N358" s="277"/>
    </row>
    <row r="359" spans="2:14">
      <c r="B359" s="266"/>
      <c r="D359" s="277"/>
      <c r="E359" s="277"/>
      <c r="F359" s="277"/>
      <c r="G359" s="277"/>
      <c r="H359" s="277"/>
      <c r="I359" s="277"/>
      <c r="J359" s="277"/>
      <c r="K359" s="277"/>
      <c r="L359" s="277"/>
      <c r="M359" s="277"/>
      <c r="N359" s="277"/>
    </row>
    <row r="360" spans="2:14">
      <c r="B360" s="266"/>
      <c r="D360" s="277"/>
      <c r="E360" s="277"/>
      <c r="F360" s="277"/>
      <c r="G360" s="277"/>
      <c r="H360" s="277"/>
      <c r="I360" s="277"/>
      <c r="J360" s="277"/>
      <c r="K360" s="277"/>
      <c r="L360" s="277"/>
      <c r="M360" s="277"/>
      <c r="N360" s="277"/>
    </row>
    <row r="361" spans="2:14">
      <c r="B361" s="266"/>
      <c r="D361" s="277"/>
      <c r="E361" s="277"/>
      <c r="F361" s="277"/>
      <c r="G361" s="277"/>
      <c r="H361" s="277"/>
      <c r="I361" s="277"/>
      <c r="J361" s="277"/>
      <c r="K361" s="277"/>
      <c r="L361" s="277"/>
      <c r="M361" s="277"/>
      <c r="N361" s="277"/>
    </row>
    <row r="362" spans="2:14">
      <c r="B362" s="266"/>
      <c r="D362" s="277"/>
      <c r="E362" s="277"/>
      <c r="F362" s="277"/>
      <c r="G362" s="277"/>
      <c r="H362" s="277"/>
      <c r="I362" s="277"/>
      <c r="J362" s="277"/>
      <c r="K362" s="277"/>
      <c r="L362" s="277"/>
      <c r="M362" s="277"/>
      <c r="N362" s="277"/>
    </row>
    <row r="363" spans="2:14">
      <c r="B363" s="266"/>
      <c r="D363" s="277"/>
      <c r="E363" s="277"/>
      <c r="F363" s="277"/>
      <c r="G363" s="277"/>
      <c r="H363" s="277"/>
      <c r="I363" s="277"/>
      <c r="J363" s="277"/>
      <c r="K363" s="277"/>
      <c r="L363" s="277"/>
      <c r="M363" s="277"/>
      <c r="N363" s="277"/>
    </row>
    <row r="364" spans="2:14">
      <c r="B364" s="266"/>
      <c r="D364" s="277"/>
      <c r="E364" s="277"/>
      <c r="F364" s="277"/>
      <c r="G364" s="277"/>
      <c r="H364" s="277"/>
      <c r="I364" s="277"/>
      <c r="J364" s="277"/>
      <c r="K364" s="277"/>
      <c r="L364" s="277"/>
      <c r="M364" s="277"/>
      <c r="N364" s="277"/>
    </row>
    <row r="365" spans="2:14">
      <c r="B365" s="266"/>
      <c r="D365" s="277"/>
      <c r="E365" s="277"/>
      <c r="F365" s="277"/>
      <c r="G365" s="277"/>
      <c r="H365" s="277"/>
      <c r="I365" s="277"/>
      <c r="J365" s="277"/>
      <c r="K365" s="277"/>
      <c r="L365" s="277"/>
      <c r="M365" s="277"/>
      <c r="N365" s="277"/>
    </row>
    <row r="366" spans="2:14">
      <c r="B366" s="266"/>
      <c r="D366" s="277"/>
      <c r="E366" s="277"/>
      <c r="F366" s="277"/>
      <c r="G366" s="277"/>
      <c r="H366" s="277"/>
      <c r="I366" s="277"/>
      <c r="J366" s="277"/>
      <c r="K366" s="277"/>
      <c r="L366" s="277"/>
      <c r="M366" s="277"/>
      <c r="N366" s="277"/>
    </row>
    <row r="367" spans="2:14">
      <c r="B367" s="266"/>
      <c r="D367" s="277"/>
      <c r="E367" s="277"/>
      <c r="F367" s="277"/>
      <c r="G367" s="277"/>
      <c r="H367" s="277"/>
      <c r="I367" s="277"/>
      <c r="J367" s="277"/>
      <c r="K367" s="277"/>
      <c r="L367" s="277"/>
      <c r="M367" s="277"/>
      <c r="N367" s="277"/>
    </row>
    <row r="368" spans="2:14">
      <c r="B368" s="266"/>
      <c r="D368" s="277"/>
      <c r="E368" s="277"/>
      <c r="F368" s="277"/>
      <c r="G368" s="277"/>
      <c r="H368" s="277"/>
      <c r="I368" s="277"/>
      <c r="J368" s="277"/>
      <c r="K368" s="277"/>
      <c r="L368" s="277"/>
      <c r="M368" s="277"/>
      <c r="N368" s="277"/>
    </row>
    <row r="369" spans="2:14">
      <c r="B369" s="266"/>
      <c r="D369" s="277"/>
      <c r="E369" s="277"/>
      <c r="F369" s="277"/>
      <c r="G369" s="277"/>
      <c r="H369" s="277"/>
      <c r="I369" s="277"/>
      <c r="J369" s="277"/>
      <c r="K369" s="277"/>
      <c r="L369" s="277"/>
      <c r="M369" s="277"/>
      <c r="N369" s="277"/>
    </row>
    <row r="370" spans="2:14">
      <c r="B370" s="266"/>
      <c r="D370" s="277"/>
      <c r="E370" s="277"/>
      <c r="F370" s="277"/>
      <c r="G370" s="277"/>
      <c r="H370" s="277"/>
      <c r="I370" s="277"/>
      <c r="J370" s="277"/>
      <c r="K370" s="277"/>
      <c r="L370" s="277"/>
      <c r="M370" s="277"/>
      <c r="N370" s="277"/>
    </row>
    <row r="371" spans="2:14">
      <c r="B371" s="266"/>
      <c r="D371" s="277"/>
      <c r="E371" s="277"/>
      <c r="F371" s="277"/>
      <c r="G371" s="277"/>
      <c r="H371" s="277"/>
      <c r="I371" s="277"/>
      <c r="J371" s="277"/>
      <c r="K371" s="277"/>
      <c r="L371" s="277"/>
      <c r="M371" s="277"/>
      <c r="N371" s="277"/>
    </row>
    <row r="372" spans="2:14">
      <c r="B372" s="266"/>
      <c r="D372" s="277"/>
      <c r="E372" s="277"/>
      <c r="F372" s="277"/>
      <c r="G372" s="277"/>
      <c r="H372" s="277"/>
      <c r="I372" s="277"/>
      <c r="J372" s="277"/>
      <c r="K372" s="277"/>
      <c r="L372" s="277"/>
      <c r="M372" s="277"/>
      <c r="N372" s="277"/>
    </row>
    <row r="373" spans="2:14">
      <c r="B373" s="266"/>
      <c r="D373" s="277"/>
      <c r="E373" s="277"/>
      <c r="F373" s="277"/>
      <c r="G373" s="277"/>
      <c r="H373" s="277"/>
      <c r="I373" s="277"/>
      <c r="J373" s="277"/>
      <c r="K373" s="277"/>
      <c r="L373" s="277"/>
      <c r="M373" s="277"/>
      <c r="N373" s="277"/>
    </row>
    <row r="374" spans="2:14">
      <c r="B374" s="266"/>
      <c r="D374" s="277"/>
      <c r="E374" s="277"/>
      <c r="F374" s="277"/>
      <c r="G374" s="277"/>
      <c r="H374" s="277"/>
      <c r="I374" s="277"/>
      <c r="J374" s="277"/>
      <c r="K374" s="277"/>
      <c r="L374" s="277"/>
      <c r="M374" s="277"/>
      <c r="N374" s="277"/>
    </row>
    <row r="375" spans="2:14">
      <c r="B375" s="266"/>
      <c r="D375" s="277"/>
      <c r="E375" s="277"/>
      <c r="F375" s="277"/>
      <c r="G375" s="277"/>
      <c r="H375" s="277"/>
      <c r="I375" s="277"/>
      <c r="J375" s="277"/>
      <c r="K375" s="277"/>
      <c r="L375" s="277"/>
      <c r="M375" s="277"/>
      <c r="N375" s="277"/>
    </row>
    <row r="376" spans="2:14">
      <c r="B376" s="266"/>
      <c r="D376" s="277"/>
      <c r="E376" s="277"/>
      <c r="F376" s="277"/>
      <c r="G376" s="277"/>
      <c r="H376" s="277"/>
      <c r="I376" s="277"/>
      <c r="J376" s="277"/>
      <c r="K376" s="277"/>
      <c r="L376" s="277"/>
      <c r="M376" s="277"/>
      <c r="N376" s="277"/>
    </row>
    <row r="377" spans="2:14">
      <c r="B377" s="266"/>
      <c r="D377" s="277"/>
      <c r="E377" s="277"/>
      <c r="F377" s="277"/>
      <c r="G377" s="277"/>
      <c r="H377" s="277"/>
      <c r="I377" s="277"/>
      <c r="J377" s="277"/>
      <c r="K377" s="277"/>
      <c r="L377" s="277"/>
      <c r="M377" s="277"/>
      <c r="N377" s="277"/>
    </row>
    <row r="378" spans="2:14">
      <c r="B378" s="266"/>
      <c r="D378" s="277"/>
      <c r="E378" s="277"/>
      <c r="F378" s="277"/>
      <c r="G378" s="277"/>
      <c r="H378" s="277"/>
      <c r="I378" s="277"/>
      <c r="J378" s="277"/>
      <c r="K378" s="277"/>
      <c r="L378" s="277"/>
      <c r="M378" s="277"/>
      <c r="N378" s="277"/>
    </row>
    <row r="379" spans="2:14">
      <c r="B379" s="266"/>
      <c r="D379" s="277"/>
      <c r="E379" s="277"/>
      <c r="F379" s="277"/>
      <c r="G379" s="277"/>
      <c r="H379" s="277"/>
      <c r="I379" s="277"/>
      <c r="J379" s="277"/>
      <c r="K379" s="277"/>
      <c r="L379" s="277"/>
      <c r="M379" s="277"/>
      <c r="N379" s="277"/>
    </row>
    <row r="380" spans="2:14">
      <c r="B380" s="266"/>
      <c r="D380" s="277"/>
      <c r="E380" s="277"/>
      <c r="F380" s="277"/>
      <c r="G380" s="277"/>
      <c r="H380" s="277"/>
      <c r="I380" s="277"/>
      <c r="J380" s="277"/>
      <c r="K380" s="277"/>
      <c r="L380" s="277"/>
      <c r="M380" s="277"/>
      <c r="N380" s="277"/>
    </row>
    <row r="381" spans="2:14">
      <c r="B381" s="266"/>
      <c r="D381" s="277"/>
      <c r="E381" s="277"/>
      <c r="F381" s="277"/>
      <c r="G381" s="277"/>
      <c r="H381" s="277"/>
      <c r="I381" s="277"/>
      <c r="J381" s="277"/>
      <c r="K381" s="277"/>
      <c r="L381" s="277"/>
      <c r="M381" s="277"/>
      <c r="N381" s="277"/>
    </row>
    <row r="382" spans="2:14">
      <c r="B382" s="266"/>
      <c r="D382" s="277"/>
      <c r="E382" s="277"/>
      <c r="F382" s="277"/>
      <c r="G382" s="277"/>
      <c r="H382" s="277"/>
      <c r="I382" s="277"/>
      <c r="J382" s="277"/>
      <c r="K382" s="277"/>
      <c r="L382" s="277"/>
      <c r="M382" s="277"/>
      <c r="N382" s="277"/>
    </row>
    <row r="383" spans="2:14">
      <c r="B383" s="266"/>
      <c r="D383" s="277"/>
      <c r="E383" s="277"/>
      <c r="F383" s="277"/>
      <c r="G383" s="277"/>
      <c r="H383" s="277"/>
      <c r="I383" s="277"/>
      <c r="J383" s="277"/>
      <c r="K383" s="277"/>
      <c r="L383" s="277"/>
      <c r="M383" s="277"/>
      <c r="N383" s="277"/>
    </row>
    <row r="384" spans="2:14">
      <c r="B384" s="266"/>
      <c r="D384" s="277"/>
      <c r="E384" s="277"/>
      <c r="F384" s="277"/>
      <c r="G384" s="277"/>
      <c r="H384" s="277"/>
      <c r="I384" s="277"/>
      <c r="J384" s="277"/>
      <c r="K384" s="277"/>
      <c r="L384" s="277"/>
      <c r="M384" s="277"/>
      <c r="N384" s="277"/>
    </row>
    <row r="385" spans="2:14">
      <c r="B385" s="266"/>
      <c r="D385" s="277"/>
      <c r="E385" s="277"/>
      <c r="F385" s="277"/>
      <c r="G385" s="277"/>
      <c r="H385" s="277"/>
      <c r="I385" s="277"/>
      <c r="J385" s="277"/>
      <c r="K385" s="277"/>
      <c r="L385" s="277"/>
      <c r="M385" s="277"/>
      <c r="N385" s="277"/>
    </row>
    <row r="386" spans="2:14">
      <c r="B386" s="266"/>
      <c r="D386" s="277"/>
      <c r="E386" s="277"/>
      <c r="F386" s="277"/>
      <c r="G386" s="277"/>
      <c r="H386" s="277"/>
      <c r="I386" s="277"/>
      <c r="J386" s="277"/>
      <c r="K386" s="277"/>
      <c r="L386" s="277"/>
      <c r="M386" s="277"/>
      <c r="N386" s="277"/>
    </row>
    <row r="387" spans="2:14">
      <c r="B387" s="266"/>
      <c r="D387" s="277"/>
      <c r="E387" s="277"/>
      <c r="F387" s="277"/>
      <c r="G387" s="277"/>
      <c r="H387" s="277"/>
      <c r="I387" s="277"/>
      <c r="J387" s="277"/>
      <c r="K387" s="277"/>
      <c r="L387" s="277"/>
      <c r="M387" s="277"/>
      <c r="N387" s="277"/>
    </row>
    <row r="388" spans="2:14">
      <c r="B388" s="266"/>
      <c r="D388" s="277"/>
      <c r="E388" s="277"/>
      <c r="F388" s="277"/>
      <c r="G388" s="277"/>
      <c r="H388" s="277"/>
      <c r="I388" s="277"/>
      <c r="J388" s="277"/>
      <c r="K388" s="277"/>
      <c r="L388" s="277"/>
      <c r="M388" s="277"/>
      <c r="N388" s="277"/>
    </row>
    <row r="389" spans="2:14">
      <c r="B389" s="266"/>
      <c r="D389" s="277"/>
      <c r="E389" s="277"/>
      <c r="F389" s="277"/>
      <c r="G389" s="277"/>
      <c r="H389" s="277"/>
      <c r="I389" s="277"/>
      <c r="J389" s="277"/>
      <c r="K389" s="277"/>
      <c r="L389" s="277"/>
      <c r="M389" s="277"/>
      <c r="N389" s="277"/>
    </row>
    <row r="390" spans="2:14">
      <c r="B390" s="266"/>
      <c r="D390" s="277"/>
      <c r="E390" s="277"/>
      <c r="F390" s="277"/>
      <c r="G390" s="277"/>
      <c r="H390" s="277"/>
      <c r="I390" s="277"/>
      <c r="J390" s="277"/>
      <c r="K390" s="277"/>
      <c r="L390" s="277"/>
      <c r="M390" s="277"/>
      <c r="N390" s="277"/>
    </row>
    <row r="391" spans="2:14">
      <c r="B391" s="266"/>
      <c r="D391" s="277"/>
      <c r="E391" s="277"/>
      <c r="F391" s="277"/>
      <c r="G391" s="277"/>
      <c r="H391" s="277"/>
      <c r="I391" s="277"/>
      <c r="J391" s="277"/>
      <c r="K391" s="277"/>
      <c r="L391" s="277"/>
      <c r="M391" s="277"/>
      <c r="N391" s="277"/>
    </row>
    <row r="392" spans="2:14">
      <c r="B392" s="266"/>
      <c r="D392" s="277"/>
      <c r="E392" s="277"/>
      <c r="F392" s="277"/>
      <c r="G392" s="277"/>
      <c r="H392" s="277"/>
      <c r="I392" s="277"/>
      <c r="J392" s="277"/>
      <c r="K392" s="277"/>
      <c r="L392" s="277"/>
      <c r="M392" s="277"/>
      <c r="N392" s="277"/>
    </row>
    <row r="393" spans="2:14">
      <c r="B393" s="266"/>
      <c r="D393" s="277"/>
      <c r="E393" s="277"/>
      <c r="F393" s="277"/>
      <c r="G393" s="277"/>
      <c r="H393" s="277"/>
      <c r="I393" s="277"/>
      <c r="J393" s="277"/>
      <c r="K393" s="277"/>
      <c r="L393" s="277"/>
      <c r="M393" s="277"/>
      <c r="N393" s="277"/>
    </row>
    <row r="394" spans="2:14">
      <c r="B394" s="266"/>
      <c r="D394" s="277"/>
      <c r="E394" s="277"/>
      <c r="F394" s="277"/>
      <c r="G394" s="277"/>
      <c r="H394" s="277"/>
      <c r="I394" s="277"/>
      <c r="J394" s="277"/>
      <c r="K394" s="277"/>
      <c r="L394" s="277"/>
      <c r="M394" s="277"/>
      <c r="N394" s="277"/>
    </row>
    <row r="395" spans="2:14">
      <c r="B395" s="266"/>
      <c r="D395" s="277"/>
      <c r="E395" s="277"/>
      <c r="F395" s="277"/>
      <c r="G395" s="277"/>
      <c r="H395" s="277"/>
      <c r="I395" s="277"/>
      <c r="J395" s="277"/>
      <c r="K395" s="277"/>
      <c r="L395" s="277"/>
      <c r="M395" s="277"/>
      <c r="N395" s="277"/>
    </row>
    <row r="396" spans="2:14">
      <c r="B396" s="266"/>
      <c r="D396" s="277"/>
      <c r="E396" s="277"/>
      <c r="F396" s="277"/>
      <c r="G396" s="277"/>
      <c r="H396" s="277"/>
      <c r="I396" s="277"/>
      <c r="J396" s="277"/>
      <c r="K396" s="277"/>
      <c r="L396" s="277"/>
      <c r="M396" s="277"/>
      <c r="N396" s="277"/>
    </row>
    <row r="397" spans="2:14">
      <c r="B397" s="266"/>
      <c r="D397" s="277"/>
      <c r="E397" s="277"/>
      <c r="F397" s="277"/>
      <c r="G397" s="277"/>
      <c r="H397" s="277"/>
      <c r="I397" s="277"/>
      <c r="J397" s="277"/>
      <c r="K397" s="277"/>
      <c r="L397" s="277"/>
      <c r="M397" s="277"/>
      <c r="N397" s="277"/>
    </row>
    <row r="398" spans="2:14">
      <c r="B398" s="266"/>
      <c r="D398" s="277"/>
      <c r="E398" s="277"/>
      <c r="F398" s="277"/>
      <c r="G398" s="277"/>
      <c r="H398" s="277"/>
      <c r="I398" s="277"/>
      <c r="J398" s="277"/>
      <c r="K398" s="277"/>
      <c r="L398" s="277"/>
      <c r="M398" s="277"/>
      <c r="N398" s="277"/>
    </row>
    <row r="399" spans="2:14">
      <c r="B399" s="266"/>
      <c r="D399" s="277"/>
      <c r="E399" s="277"/>
      <c r="F399" s="277"/>
      <c r="G399" s="277"/>
      <c r="H399" s="277"/>
      <c r="I399" s="277"/>
      <c r="J399" s="277"/>
      <c r="K399" s="277"/>
      <c r="L399" s="277"/>
      <c r="M399" s="277"/>
      <c r="N399" s="277"/>
    </row>
    <row r="400" spans="2:14">
      <c r="B400" s="266"/>
      <c r="D400" s="277"/>
      <c r="E400" s="277"/>
      <c r="F400" s="277"/>
      <c r="G400" s="277"/>
      <c r="H400" s="277"/>
      <c r="I400" s="277"/>
      <c r="J400" s="277"/>
      <c r="K400" s="277"/>
      <c r="L400" s="277"/>
      <c r="M400" s="277"/>
      <c r="N400" s="277"/>
    </row>
    <row r="401" spans="2:14">
      <c r="B401" s="266"/>
      <c r="D401" s="277"/>
      <c r="E401" s="277"/>
      <c r="F401" s="277"/>
      <c r="G401" s="277"/>
      <c r="H401" s="277"/>
      <c r="I401" s="277"/>
      <c r="J401" s="277"/>
      <c r="K401" s="277"/>
      <c r="L401" s="277"/>
      <c r="M401" s="277"/>
      <c r="N401" s="277"/>
    </row>
    <row r="402" spans="2:14">
      <c r="B402" s="266"/>
      <c r="D402" s="277"/>
      <c r="E402" s="277"/>
      <c r="F402" s="277"/>
      <c r="G402" s="277"/>
      <c r="H402" s="277"/>
      <c r="I402" s="277"/>
      <c r="J402" s="277"/>
      <c r="K402" s="277"/>
      <c r="L402" s="277"/>
      <c r="M402" s="277"/>
      <c r="N402" s="277"/>
    </row>
    <row r="403" spans="2:14">
      <c r="B403" s="266"/>
      <c r="D403" s="277"/>
      <c r="E403" s="277"/>
      <c r="F403" s="277"/>
      <c r="G403" s="277"/>
      <c r="H403" s="277"/>
      <c r="I403" s="277"/>
      <c r="J403" s="277"/>
      <c r="K403" s="277"/>
      <c r="L403" s="277"/>
      <c r="M403" s="277"/>
      <c r="N403" s="277"/>
    </row>
    <row r="404" spans="2:14">
      <c r="B404" s="266"/>
      <c r="D404" s="277"/>
      <c r="E404" s="277"/>
      <c r="F404" s="277"/>
      <c r="G404" s="277"/>
      <c r="H404" s="277"/>
      <c r="I404" s="277"/>
      <c r="J404" s="277"/>
      <c r="K404" s="277"/>
      <c r="L404" s="277"/>
      <c r="M404" s="277"/>
      <c r="N404" s="277"/>
    </row>
    <row r="405" spans="2:14">
      <c r="B405" s="266"/>
      <c r="D405" s="277"/>
      <c r="E405" s="277"/>
      <c r="F405" s="277"/>
      <c r="G405" s="277"/>
      <c r="H405" s="277"/>
      <c r="I405" s="277"/>
      <c r="J405" s="277"/>
      <c r="K405" s="277"/>
      <c r="L405" s="277"/>
      <c r="M405" s="277"/>
      <c r="N405" s="277"/>
    </row>
    <row r="406" spans="2:14">
      <c r="B406" s="266"/>
      <c r="D406" s="277"/>
      <c r="E406" s="277"/>
      <c r="F406" s="277"/>
      <c r="G406" s="277"/>
      <c r="H406" s="277"/>
      <c r="I406" s="277"/>
      <c r="J406" s="277"/>
      <c r="K406" s="277"/>
      <c r="L406" s="277"/>
      <c r="M406" s="277"/>
      <c r="N406" s="277"/>
    </row>
    <row r="407" spans="2:14">
      <c r="B407" s="266"/>
      <c r="D407" s="277"/>
      <c r="E407" s="277"/>
      <c r="F407" s="277"/>
      <c r="G407" s="277"/>
      <c r="H407" s="277"/>
      <c r="I407" s="277"/>
      <c r="J407" s="277"/>
      <c r="K407" s="277"/>
      <c r="L407" s="277"/>
      <c r="M407" s="277"/>
      <c r="N407" s="277"/>
    </row>
    <row r="408" spans="2:14">
      <c r="B408" s="266"/>
      <c r="D408" s="277"/>
      <c r="E408" s="277"/>
      <c r="F408" s="277"/>
      <c r="G408" s="277"/>
      <c r="H408" s="277"/>
      <c r="I408" s="277"/>
      <c r="J408" s="277"/>
      <c r="K408" s="277"/>
      <c r="L408" s="277"/>
      <c r="M408" s="277"/>
      <c r="N408" s="277"/>
    </row>
    <row r="409" spans="2:14">
      <c r="B409" s="266"/>
      <c r="D409" s="277"/>
      <c r="E409" s="277"/>
      <c r="F409" s="277"/>
      <c r="G409" s="277"/>
      <c r="H409" s="277"/>
      <c r="I409" s="277"/>
      <c r="J409" s="277"/>
      <c r="K409" s="277"/>
      <c r="L409" s="277"/>
      <c r="M409" s="277"/>
      <c r="N409" s="277"/>
    </row>
    <row r="410" spans="2:14">
      <c r="B410" s="266"/>
      <c r="D410" s="277"/>
      <c r="E410" s="277"/>
      <c r="F410" s="277"/>
      <c r="G410" s="277"/>
      <c r="H410" s="277"/>
      <c r="I410" s="277"/>
      <c r="J410" s="277"/>
      <c r="K410" s="277"/>
      <c r="L410" s="277"/>
      <c r="M410" s="277"/>
      <c r="N410" s="277"/>
    </row>
    <row r="411" spans="2:14">
      <c r="B411" s="266"/>
      <c r="D411" s="277"/>
      <c r="E411" s="277"/>
      <c r="F411" s="277"/>
      <c r="G411" s="277"/>
      <c r="H411" s="277"/>
      <c r="I411" s="277"/>
      <c r="J411" s="277"/>
      <c r="K411" s="277"/>
      <c r="L411" s="277"/>
      <c r="M411" s="277"/>
      <c r="N411" s="277"/>
    </row>
    <row r="412" spans="2:14">
      <c r="B412" s="266"/>
      <c r="D412" s="277"/>
      <c r="E412" s="277"/>
      <c r="F412" s="277"/>
      <c r="G412" s="277"/>
      <c r="H412" s="277"/>
      <c r="I412" s="277"/>
      <c r="J412" s="277"/>
      <c r="K412" s="277"/>
      <c r="L412" s="277"/>
      <c r="M412" s="277"/>
      <c r="N412" s="277"/>
    </row>
    <row r="413" spans="2:14">
      <c r="B413" s="266"/>
      <c r="D413" s="277"/>
      <c r="E413" s="277"/>
      <c r="F413" s="277"/>
      <c r="G413" s="277"/>
      <c r="H413" s="277"/>
      <c r="I413" s="277"/>
      <c r="J413" s="277"/>
      <c r="K413" s="277"/>
      <c r="L413" s="277"/>
      <c r="M413" s="277"/>
      <c r="N413" s="277"/>
    </row>
    <row r="414" spans="2:14">
      <c r="B414" s="266"/>
      <c r="D414" s="277"/>
      <c r="E414" s="277"/>
      <c r="F414" s="277"/>
      <c r="G414" s="277"/>
      <c r="H414" s="277"/>
      <c r="I414" s="277"/>
      <c r="J414" s="277"/>
      <c r="K414" s="277"/>
      <c r="L414" s="277"/>
      <c r="M414" s="277"/>
      <c r="N414" s="277"/>
    </row>
    <row r="415" spans="2:14">
      <c r="B415" s="266"/>
      <c r="D415" s="277"/>
      <c r="E415" s="277"/>
      <c r="F415" s="277"/>
      <c r="G415" s="277"/>
      <c r="H415" s="277"/>
      <c r="I415" s="277"/>
      <c r="J415" s="277"/>
      <c r="K415" s="277"/>
      <c r="L415" s="277"/>
      <c r="M415" s="277"/>
      <c r="N415" s="277"/>
    </row>
    <row r="416" spans="2:14">
      <c r="B416" s="266"/>
      <c r="D416" s="277"/>
      <c r="E416" s="277"/>
      <c r="F416" s="277"/>
      <c r="G416" s="277"/>
      <c r="H416" s="277"/>
      <c r="I416" s="277"/>
      <c r="J416" s="277"/>
      <c r="K416" s="277"/>
      <c r="L416" s="277"/>
      <c r="M416" s="277"/>
      <c r="N416" s="277"/>
    </row>
    <row r="417" spans="2:14">
      <c r="B417" s="266"/>
      <c r="D417" s="277"/>
      <c r="E417" s="277"/>
      <c r="F417" s="277"/>
      <c r="G417" s="277"/>
      <c r="H417" s="277"/>
      <c r="I417" s="277"/>
      <c r="J417" s="277"/>
      <c r="K417" s="277"/>
      <c r="L417" s="277"/>
      <c r="M417" s="277"/>
      <c r="N417" s="277"/>
    </row>
    <row r="418" spans="2:14">
      <c r="B418" s="266"/>
      <c r="D418" s="277"/>
      <c r="E418" s="277"/>
      <c r="F418" s="277"/>
      <c r="G418" s="277"/>
      <c r="H418" s="277"/>
      <c r="I418" s="277"/>
      <c r="J418" s="277"/>
      <c r="K418" s="277"/>
      <c r="L418" s="277"/>
      <c r="M418" s="277"/>
      <c r="N418" s="277"/>
    </row>
    <row r="419" spans="2:14">
      <c r="B419" s="266"/>
      <c r="D419" s="277"/>
      <c r="E419" s="277"/>
      <c r="F419" s="277"/>
      <c r="G419" s="277"/>
      <c r="H419" s="277"/>
      <c r="I419" s="277"/>
      <c r="J419" s="277"/>
      <c r="K419" s="277"/>
      <c r="L419" s="277"/>
      <c r="M419" s="277"/>
      <c r="N419" s="277"/>
    </row>
    <row r="420" spans="2:14">
      <c r="B420" s="266"/>
      <c r="D420" s="277"/>
      <c r="E420" s="277"/>
      <c r="F420" s="277"/>
      <c r="G420" s="277"/>
      <c r="H420" s="277"/>
      <c r="I420" s="277"/>
      <c r="J420" s="277"/>
      <c r="K420" s="277"/>
      <c r="L420" s="277"/>
      <c r="M420" s="277"/>
      <c r="N420" s="277"/>
    </row>
    <row r="421" spans="2:14">
      <c r="B421" s="266"/>
      <c r="D421" s="277"/>
      <c r="E421" s="277"/>
      <c r="F421" s="277"/>
      <c r="G421" s="277"/>
      <c r="H421" s="277"/>
      <c r="I421" s="277"/>
      <c r="J421" s="277"/>
      <c r="K421" s="277"/>
      <c r="L421" s="277"/>
      <c r="M421" s="277"/>
      <c r="N421" s="277"/>
    </row>
    <row r="422" spans="2:14">
      <c r="B422" s="266"/>
      <c r="D422" s="277"/>
      <c r="E422" s="277"/>
      <c r="F422" s="277"/>
      <c r="G422" s="277"/>
      <c r="H422" s="277"/>
      <c r="I422" s="277"/>
      <c r="J422" s="277"/>
      <c r="K422" s="277"/>
      <c r="L422" s="277"/>
      <c r="M422" s="277"/>
      <c r="N422" s="277"/>
    </row>
    <row r="423" spans="2:14">
      <c r="B423" s="266"/>
      <c r="D423" s="277"/>
      <c r="E423" s="277"/>
      <c r="F423" s="277"/>
      <c r="G423" s="277"/>
      <c r="H423" s="277"/>
      <c r="I423" s="277"/>
      <c r="J423" s="277"/>
      <c r="K423" s="277"/>
      <c r="L423" s="277"/>
      <c r="M423" s="277"/>
      <c r="N423" s="277"/>
    </row>
    <row r="424" spans="2:14">
      <c r="B424" s="266"/>
      <c r="D424" s="277"/>
      <c r="E424" s="277"/>
      <c r="F424" s="277"/>
      <c r="G424" s="277"/>
      <c r="H424" s="277"/>
      <c r="I424" s="277"/>
      <c r="J424" s="277"/>
      <c r="K424" s="277"/>
      <c r="L424" s="277"/>
      <c r="M424" s="277"/>
      <c r="N424" s="277"/>
    </row>
    <row r="425" spans="2:14">
      <c r="B425" s="266"/>
      <c r="D425" s="277"/>
      <c r="E425" s="277"/>
      <c r="F425" s="277"/>
      <c r="G425" s="277"/>
      <c r="H425" s="277"/>
      <c r="I425" s="277"/>
      <c r="J425" s="277"/>
      <c r="K425" s="277"/>
      <c r="L425" s="277"/>
      <c r="M425" s="277"/>
      <c r="N425" s="277"/>
    </row>
    <row r="426" spans="2:14">
      <c r="B426" s="266"/>
      <c r="D426" s="277"/>
      <c r="E426" s="277"/>
      <c r="F426" s="277"/>
      <c r="G426" s="277"/>
      <c r="H426" s="277"/>
      <c r="I426" s="277"/>
      <c r="J426" s="277"/>
      <c r="K426" s="277"/>
      <c r="L426" s="277"/>
      <c r="M426" s="277"/>
      <c r="N426" s="277"/>
    </row>
    <row r="427" spans="2:14">
      <c r="B427" s="266"/>
      <c r="D427" s="277"/>
      <c r="E427" s="277"/>
      <c r="F427" s="277"/>
      <c r="G427" s="277"/>
      <c r="H427" s="277"/>
      <c r="I427" s="277"/>
      <c r="J427" s="277"/>
      <c r="K427" s="277"/>
      <c r="L427" s="277"/>
      <c r="M427" s="277"/>
      <c r="N427" s="277"/>
    </row>
    <row r="428" spans="2:14">
      <c r="B428" s="266"/>
      <c r="D428" s="277"/>
      <c r="E428" s="277"/>
      <c r="F428" s="277"/>
      <c r="G428" s="277"/>
      <c r="H428" s="277"/>
      <c r="I428" s="277"/>
      <c r="J428" s="277"/>
      <c r="K428" s="277"/>
      <c r="L428" s="277"/>
      <c r="M428" s="277"/>
      <c r="N428" s="277"/>
    </row>
    <row r="429" spans="2:14">
      <c r="B429" s="266"/>
      <c r="D429" s="277"/>
      <c r="E429" s="277"/>
      <c r="F429" s="277"/>
      <c r="G429" s="277"/>
      <c r="H429" s="277"/>
      <c r="I429" s="277"/>
      <c r="J429" s="277"/>
      <c r="K429" s="277"/>
      <c r="L429" s="277"/>
      <c r="M429" s="277"/>
      <c r="N429" s="277"/>
    </row>
    <row r="430" spans="2:14">
      <c r="B430" s="266"/>
      <c r="D430" s="277"/>
      <c r="E430" s="277"/>
      <c r="F430" s="277"/>
      <c r="G430" s="277"/>
      <c r="H430" s="277"/>
      <c r="I430" s="277"/>
      <c r="J430" s="277"/>
      <c r="K430" s="277"/>
      <c r="L430" s="277"/>
      <c r="M430" s="277"/>
      <c r="N430" s="277"/>
    </row>
    <row r="431" spans="2:14">
      <c r="B431" s="266"/>
      <c r="D431" s="277"/>
      <c r="E431" s="277"/>
      <c r="F431" s="277"/>
      <c r="G431" s="277"/>
      <c r="H431" s="277"/>
      <c r="I431" s="277"/>
      <c r="J431" s="277"/>
      <c r="K431" s="277"/>
      <c r="L431" s="277"/>
      <c r="M431" s="277"/>
      <c r="N431" s="277"/>
    </row>
    <row r="432" spans="2:14">
      <c r="B432" s="266"/>
      <c r="D432" s="277"/>
      <c r="E432" s="277"/>
      <c r="F432" s="277"/>
      <c r="G432" s="277"/>
      <c r="H432" s="277"/>
      <c r="I432" s="277"/>
      <c r="J432" s="277"/>
      <c r="K432" s="277"/>
      <c r="L432" s="277"/>
      <c r="M432" s="277"/>
      <c r="N432" s="277"/>
    </row>
    <row r="433" spans="2:14">
      <c r="B433" s="266"/>
      <c r="D433" s="277"/>
      <c r="E433" s="277"/>
      <c r="F433" s="277"/>
      <c r="G433" s="277"/>
      <c r="H433" s="277"/>
      <c r="I433" s="277"/>
      <c r="J433" s="277"/>
      <c r="K433" s="277"/>
      <c r="L433" s="277"/>
      <c r="M433" s="277"/>
      <c r="N433" s="277"/>
    </row>
    <row r="434" spans="2:14">
      <c r="B434" s="266"/>
      <c r="D434" s="277"/>
      <c r="E434" s="277"/>
      <c r="F434" s="277"/>
      <c r="G434" s="277"/>
      <c r="H434" s="277"/>
      <c r="I434" s="277"/>
      <c r="J434" s="277"/>
      <c r="K434" s="277"/>
      <c r="L434" s="277"/>
      <c r="M434" s="277"/>
      <c r="N434" s="277"/>
    </row>
    <row r="435" spans="2:14">
      <c r="B435" s="266"/>
      <c r="D435" s="277"/>
      <c r="E435" s="277"/>
      <c r="F435" s="277"/>
      <c r="G435" s="277"/>
      <c r="H435" s="277"/>
      <c r="I435" s="277"/>
      <c r="J435" s="277"/>
      <c r="K435" s="277"/>
      <c r="L435" s="277"/>
      <c r="M435" s="277"/>
      <c r="N435" s="277"/>
    </row>
    <row r="436" spans="2:14">
      <c r="B436" s="266"/>
      <c r="D436" s="277"/>
      <c r="E436" s="277"/>
      <c r="F436" s="277"/>
      <c r="G436" s="277"/>
      <c r="H436" s="277"/>
      <c r="I436" s="277"/>
      <c r="J436" s="277"/>
      <c r="K436" s="277"/>
      <c r="L436" s="277"/>
      <c r="M436" s="277"/>
      <c r="N436" s="277"/>
    </row>
    <row r="437" spans="2:14">
      <c r="B437" s="266"/>
      <c r="D437" s="277"/>
      <c r="E437" s="277"/>
      <c r="F437" s="277"/>
      <c r="G437" s="277"/>
      <c r="H437" s="277"/>
      <c r="I437" s="277"/>
      <c r="J437" s="277"/>
      <c r="K437" s="277"/>
      <c r="L437" s="277"/>
      <c r="M437" s="277"/>
      <c r="N437" s="277"/>
    </row>
    <row r="438" spans="2:14">
      <c r="B438" s="266"/>
      <c r="D438" s="277"/>
      <c r="E438" s="277"/>
      <c r="F438" s="277"/>
      <c r="G438" s="277"/>
      <c r="H438" s="277"/>
      <c r="I438" s="277"/>
      <c r="J438" s="277"/>
      <c r="K438" s="277"/>
      <c r="L438" s="277"/>
      <c r="M438" s="277"/>
      <c r="N438" s="277"/>
    </row>
    <row r="439" spans="2:14">
      <c r="B439" s="266"/>
      <c r="D439" s="277"/>
      <c r="E439" s="277"/>
      <c r="F439" s="277"/>
      <c r="G439" s="277"/>
      <c r="H439" s="277"/>
      <c r="I439" s="277"/>
      <c r="J439" s="277"/>
      <c r="K439" s="277"/>
      <c r="L439" s="277"/>
      <c r="M439" s="277"/>
      <c r="N439" s="277"/>
    </row>
    <row r="440" spans="2:14">
      <c r="B440" s="266"/>
      <c r="D440" s="277"/>
      <c r="E440" s="277"/>
      <c r="F440" s="277"/>
      <c r="G440" s="277"/>
      <c r="H440" s="277"/>
      <c r="I440" s="277"/>
      <c r="J440" s="277"/>
      <c r="K440" s="277"/>
      <c r="L440" s="277"/>
      <c r="M440" s="277"/>
      <c r="N440" s="277"/>
    </row>
    <row r="441" spans="2:14">
      <c r="B441" s="266"/>
      <c r="D441" s="277"/>
      <c r="E441" s="277"/>
      <c r="F441" s="277"/>
      <c r="G441" s="277"/>
      <c r="H441" s="277"/>
      <c r="I441" s="277"/>
      <c r="J441" s="277"/>
      <c r="K441" s="277"/>
      <c r="L441" s="277"/>
      <c r="M441" s="277"/>
      <c r="N441" s="277"/>
    </row>
    <row r="442" spans="2:14">
      <c r="B442" s="266"/>
      <c r="D442" s="277"/>
      <c r="E442" s="277"/>
      <c r="F442" s="277"/>
      <c r="G442" s="277"/>
      <c r="H442" s="277"/>
      <c r="I442" s="277"/>
      <c r="J442" s="277"/>
      <c r="K442" s="277"/>
      <c r="L442" s="277"/>
      <c r="M442" s="277"/>
      <c r="N442" s="277"/>
    </row>
    <row r="443" spans="2:14">
      <c r="B443" s="266"/>
      <c r="D443" s="277"/>
      <c r="E443" s="277"/>
      <c r="F443" s="277"/>
      <c r="G443" s="277"/>
      <c r="H443" s="277"/>
      <c r="I443" s="277"/>
      <c r="J443" s="277"/>
      <c r="K443" s="277"/>
      <c r="L443" s="277"/>
      <c r="M443" s="277"/>
      <c r="N443" s="277"/>
    </row>
    <row r="444" spans="2:14">
      <c r="B444" s="266"/>
      <c r="D444" s="277"/>
      <c r="E444" s="277"/>
      <c r="F444" s="277"/>
      <c r="G444" s="277"/>
      <c r="H444" s="277"/>
      <c r="I444" s="277"/>
      <c r="J444" s="277"/>
      <c r="K444" s="277"/>
      <c r="L444" s="277"/>
      <c r="M444" s="277"/>
      <c r="N444" s="277"/>
    </row>
    <row r="445" spans="2:14">
      <c r="B445" s="266"/>
      <c r="D445" s="277"/>
      <c r="E445" s="277"/>
      <c r="F445" s="277"/>
      <c r="G445" s="277"/>
      <c r="H445" s="277"/>
      <c r="I445" s="277"/>
      <c r="J445" s="277"/>
      <c r="K445" s="277"/>
      <c r="L445" s="277"/>
      <c r="M445" s="277"/>
      <c r="N445" s="277"/>
    </row>
    <row r="446" spans="2:14">
      <c r="B446" s="266"/>
      <c r="D446" s="277"/>
      <c r="E446" s="277"/>
      <c r="F446" s="277"/>
      <c r="G446" s="277"/>
      <c r="H446" s="277"/>
      <c r="I446" s="277"/>
      <c r="J446" s="277"/>
      <c r="K446" s="277"/>
      <c r="L446" s="277"/>
      <c r="M446" s="277"/>
      <c r="N446" s="277"/>
    </row>
    <row r="447" spans="2:14">
      <c r="B447" s="266"/>
      <c r="D447" s="277"/>
      <c r="E447" s="277"/>
      <c r="F447" s="277"/>
      <c r="G447" s="277"/>
      <c r="H447" s="277"/>
      <c r="I447" s="277"/>
      <c r="J447" s="277"/>
      <c r="K447" s="277"/>
      <c r="L447" s="277"/>
      <c r="M447" s="277"/>
      <c r="N447" s="277"/>
    </row>
    <row r="448" spans="2:14">
      <c r="B448" s="266"/>
      <c r="D448" s="277"/>
      <c r="E448" s="277"/>
      <c r="F448" s="277"/>
      <c r="G448" s="277"/>
      <c r="H448" s="277"/>
      <c r="I448" s="277"/>
      <c r="J448" s="277"/>
      <c r="K448" s="277"/>
      <c r="L448" s="277"/>
      <c r="M448" s="277"/>
      <c r="N448" s="277"/>
    </row>
    <row r="449" spans="2:14">
      <c r="B449" s="266"/>
      <c r="D449" s="277"/>
      <c r="E449" s="277"/>
      <c r="F449" s="277"/>
      <c r="G449" s="277"/>
      <c r="H449" s="277"/>
      <c r="I449" s="277"/>
      <c r="J449" s="277"/>
      <c r="K449" s="277"/>
      <c r="L449" s="277"/>
      <c r="M449" s="277"/>
      <c r="N449" s="277"/>
    </row>
    <row r="450" spans="2:14">
      <c r="B450" s="266"/>
      <c r="D450" s="277"/>
      <c r="E450" s="277"/>
      <c r="F450" s="277"/>
      <c r="G450" s="277"/>
      <c r="H450" s="277"/>
      <c r="I450" s="277"/>
      <c r="J450" s="277"/>
      <c r="K450" s="277"/>
      <c r="L450" s="277"/>
      <c r="M450" s="277"/>
      <c r="N450" s="277"/>
    </row>
    <row r="451" spans="2:14">
      <c r="B451" s="266"/>
      <c r="D451" s="277"/>
      <c r="E451" s="277"/>
      <c r="F451" s="277"/>
      <c r="G451" s="277"/>
      <c r="H451" s="277"/>
      <c r="I451" s="277"/>
      <c r="J451" s="277"/>
      <c r="K451" s="277"/>
      <c r="L451" s="277"/>
      <c r="M451" s="277"/>
      <c r="N451" s="277"/>
    </row>
    <row r="452" spans="2:14">
      <c r="B452" s="266"/>
      <c r="D452" s="277"/>
      <c r="E452" s="277"/>
      <c r="F452" s="277"/>
      <c r="G452" s="277"/>
      <c r="H452" s="277"/>
      <c r="I452" s="277"/>
      <c r="J452" s="277"/>
      <c r="K452" s="277"/>
      <c r="L452" s="277"/>
      <c r="M452" s="277"/>
      <c r="N452" s="277"/>
    </row>
    <row r="453" spans="2:14">
      <c r="B453" s="266"/>
      <c r="D453" s="277"/>
      <c r="E453" s="277"/>
      <c r="F453" s="277"/>
      <c r="G453" s="277"/>
      <c r="H453" s="277"/>
      <c r="I453" s="277"/>
      <c r="J453" s="277"/>
      <c r="K453" s="277"/>
      <c r="L453" s="277"/>
      <c r="M453" s="277"/>
      <c r="N453" s="277"/>
    </row>
    <row r="454" spans="2:14">
      <c r="B454" s="266"/>
      <c r="D454" s="277"/>
      <c r="E454" s="277"/>
      <c r="F454" s="277"/>
      <c r="G454" s="277"/>
      <c r="H454" s="277"/>
      <c r="I454" s="277"/>
      <c r="J454" s="277"/>
      <c r="K454" s="277"/>
      <c r="L454" s="277"/>
      <c r="M454" s="277"/>
      <c r="N454" s="277"/>
    </row>
    <row r="455" spans="2:14">
      <c r="B455" s="266"/>
      <c r="D455" s="277"/>
      <c r="E455" s="277"/>
      <c r="F455" s="277"/>
      <c r="G455" s="277"/>
      <c r="H455" s="277"/>
      <c r="I455" s="277"/>
      <c r="J455" s="277"/>
      <c r="K455" s="277"/>
      <c r="L455" s="277"/>
      <c r="M455" s="277"/>
      <c r="N455" s="277"/>
    </row>
    <row r="456" spans="2:14">
      <c r="B456" s="266"/>
      <c r="D456" s="277"/>
      <c r="E456" s="277"/>
      <c r="F456" s="277"/>
      <c r="G456" s="277"/>
      <c r="H456" s="277"/>
      <c r="I456" s="277"/>
      <c r="J456" s="277"/>
      <c r="K456" s="277"/>
      <c r="L456" s="277"/>
      <c r="M456" s="277"/>
      <c r="N456" s="277"/>
    </row>
    <row r="457" spans="2:14">
      <c r="B457" s="266"/>
      <c r="D457" s="277"/>
      <c r="E457" s="277"/>
      <c r="F457" s="277"/>
      <c r="G457" s="277"/>
      <c r="H457" s="277"/>
      <c r="I457" s="277"/>
      <c r="J457" s="277"/>
      <c r="K457" s="277"/>
      <c r="L457" s="277"/>
      <c r="M457" s="277"/>
      <c r="N457" s="277"/>
    </row>
    <row r="458" spans="2:14">
      <c r="B458" s="266"/>
      <c r="D458" s="277"/>
      <c r="E458" s="277"/>
      <c r="F458" s="277"/>
      <c r="G458" s="277"/>
      <c r="H458" s="277"/>
      <c r="I458" s="277"/>
      <c r="J458" s="277"/>
      <c r="K458" s="277"/>
      <c r="L458" s="277"/>
      <c r="M458" s="277"/>
      <c r="N458" s="277"/>
    </row>
    <row r="459" spans="2:14">
      <c r="B459" s="266"/>
      <c r="D459" s="277"/>
      <c r="E459" s="277"/>
      <c r="F459" s="277"/>
      <c r="G459" s="277"/>
      <c r="H459" s="277"/>
      <c r="I459" s="277"/>
      <c r="J459" s="277"/>
      <c r="K459" s="277"/>
      <c r="L459" s="277"/>
      <c r="M459" s="277"/>
      <c r="N459" s="277"/>
    </row>
    <row r="460" spans="2:14">
      <c r="B460" s="266"/>
      <c r="D460" s="277"/>
      <c r="E460" s="277"/>
      <c r="F460" s="277"/>
      <c r="G460" s="277"/>
      <c r="H460" s="277"/>
      <c r="I460" s="277"/>
      <c r="J460" s="277"/>
      <c r="K460" s="277"/>
      <c r="L460" s="277"/>
      <c r="M460" s="277"/>
      <c r="N460" s="277"/>
    </row>
    <row r="461" spans="2:14">
      <c r="B461" s="266"/>
      <c r="D461" s="277"/>
      <c r="E461" s="277"/>
      <c r="F461" s="277"/>
      <c r="G461" s="277"/>
      <c r="H461" s="277"/>
      <c r="I461" s="277"/>
      <c r="J461" s="277"/>
      <c r="K461" s="277"/>
      <c r="L461" s="277"/>
      <c r="M461" s="277"/>
      <c r="N461" s="277"/>
    </row>
    <row r="462" spans="2:14">
      <c r="B462" s="266"/>
      <c r="D462" s="277"/>
      <c r="E462" s="277"/>
      <c r="F462" s="277"/>
      <c r="G462" s="277"/>
      <c r="H462" s="277"/>
      <c r="I462" s="277"/>
      <c r="J462" s="277"/>
      <c r="K462" s="277"/>
      <c r="L462" s="277"/>
      <c r="M462" s="277"/>
      <c r="N462" s="277"/>
    </row>
    <row r="463" spans="2:14">
      <c r="B463" s="266"/>
      <c r="D463" s="277"/>
      <c r="E463" s="277"/>
      <c r="F463" s="277"/>
      <c r="G463" s="277"/>
      <c r="H463" s="277"/>
      <c r="I463" s="277"/>
      <c r="J463" s="277"/>
      <c r="K463" s="277"/>
      <c r="L463" s="277"/>
      <c r="M463" s="277"/>
      <c r="N463" s="277"/>
    </row>
    <row r="464" spans="2:14">
      <c r="B464" s="266"/>
      <c r="D464" s="277"/>
      <c r="E464" s="277"/>
      <c r="F464" s="277"/>
      <c r="G464" s="277"/>
      <c r="H464" s="277"/>
      <c r="I464" s="277"/>
      <c r="J464" s="277"/>
      <c r="K464" s="277"/>
      <c r="L464" s="277"/>
      <c r="M464" s="277"/>
      <c r="N464" s="277"/>
    </row>
    <row r="465" spans="2:14">
      <c r="B465" s="266"/>
      <c r="D465" s="277"/>
      <c r="E465" s="277"/>
      <c r="F465" s="277"/>
      <c r="G465" s="277"/>
      <c r="H465" s="277"/>
      <c r="I465" s="277"/>
      <c r="J465" s="277"/>
      <c r="K465" s="277"/>
      <c r="L465" s="277"/>
      <c r="M465" s="277"/>
      <c r="N465" s="277"/>
    </row>
    <row r="466" spans="2:14">
      <c r="B466" s="266"/>
      <c r="D466" s="277"/>
      <c r="E466" s="277"/>
      <c r="F466" s="277"/>
      <c r="G466" s="277"/>
      <c r="H466" s="277"/>
      <c r="I466" s="277"/>
      <c r="J466" s="277"/>
      <c r="K466" s="277"/>
      <c r="L466" s="277"/>
      <c r="M466" s="277"/>
      <c r="N466" s="277"/>
    </row>
    <row r="467" spans="2:14">
      <c r="B467" s="266"/>
      <c r="D467" s="277"/>
      <c r="E467" s="277"/>
      <c r="F467" s="277"/>
      <c r="G467" s="277"/>
      <c r="H467" s="277"/>
      <c r="I467" s="277"/>
      <c r="J467" s="277"/>
      <c r="K467" s="277"/>
      <c r="L467" s="277"/>
      <c r="M467" s="277"/>
      <c r="N467" s="277"/>
    </row>
    <row r="468" spans="2:14">
      <c r="B468" s="266"/>
      <c r="D468" s="277"/>
      <c r="E468" s="277"/>
      <c r="F468" s="277"/>
      <c r="G468" s="277"/>
      <c r="H468" s="277"/>
      <c r="I468" s="277"/>
      <c r="J468" s="277"/>
      <c r="K468" s="277"/>
      <c r="L468" s="277"/>
      <c r="M468" s="277"/>
      <c r="N468" s="277"/>
    </row>
    <row r="469" spans="2:14">
      <c r="B469" s="266"/>
      <c r="D469" s="277"/>
      <c r="E469" s="277"/>
      <c r="F469" s="277"/>
      <c r="G469" s="277"/>
      <c r="H469" s="277"/>
      <c r="I469" s="277"/>
      <c r="J469" s="277"/>
      <c r="K469" s="277"/>
      <c r="L469" s="277"/>
      <c r="M469" s="277"/>
      <c r="N469" s="277"/>
    </row>
    <row r="470" spans="2:14">
      <c r="B470" s="266"/>
      <c r="D470" s="277"/>
      <c r="E470" s="277"/>
      <c r="F470" s="277"/>
      <c r="G470" s="277"/>
      <c r="H470" s="277"/>
      <c r="I470" s="277"/>
      <c r="J470" s="277"/>
      <c r="K470" s="277"/>
      <c r="L470" s="277"/>
      <c r="M470" s="277"/>
      <c r="N470" s="277"/>
    </row>
    <row r="471" spans="2:14">
      <c r="B471" s="266"/>
      <c r="D471" s="277"/>
      <c r="E471" s="277"/>
      <c r="F471" s="277"/>
      <c r="G471" s="277"/>
      <c r="H471" s="277"/>
      <c r="I471" s="277"/>
      <c r="J471" s="277"/>
      <c r="K471" s="277"/>
      <c r="L471" s="277"/>
      <c r="M471" s="277"/>
      <c r="N471" s="277"/>
    </row>
    <row r="472" spans="2:14">
      <c r="B472" s="266"/>
      <c r="D472" s="277"/>
      <c r="E472" s="277"/>
      <c r="F472" s="277"/>
      <c r="G472" s="277"/>
      <c r="H472" s="277"/>
      <c r="I472" s="277"/>
      <c r="J472" s="277"/>
      <c r="K472" s="277"/>
      <c r="L472" s="277"/>
      <c r="M472" s="277"/>
      <c r="N472" s="277"/>
    </row>
    <row r="473" spans="2:14">
      <c r="B473" s="266"/>
      <c r="D473" s="277"/>
      <c r="E473" s="277"/>
      <c r="F473" s="277"/>
      <c r="G473" s="277"/>
      <c r="H473" s="277"/>
      <c r="I473" s="277"/>
      <c r="J473" s="277"/>
      <c r="K473" s="277"/>
      <c r="L473" s="277"/>
      <c r="M473" s="277"/>
      <c r="N473" s="277"/>
    </row>
    <row r="474" spans="2:14">
      <c r="B474" s="266"/>
      <c r="D474" s="277"/>
      <c r="E474" s="277"/>
      <c r="F474" s="277"/>
      <c r="G474" s="277"/>
      <c r="H474" s="277"/>
      <c r="I474" s="277"/>
      <c r="J474" s="277"/>
      <c r="K474" s="277"/>
      <c r="L474" s="277"/>
      <c r="M474" s="277"/>
      <c r="N474" s="277"/>
    </row>
    <row r="475" spans="2:14">
      <c r="B475" s="266"/>
      <c r="D475" s="277"/>
      <c r="E475" s="277"/>
      <c r="F475" s="277"/>
      <c r="G475" s="277"/>
      <c r="H475" s="277"/>
      <c r="I475" s="277"/>
      <c r="J475" s="277"/>
      <c r="K475" s="277"/>
      <c r="L475" s="277"/>
      <c r="M475" s="277"/>
      <c r="N475" s="277"/>
    </row>
    <row r="476" spans="2:14">
      <c r="B476" s="266"/>
      <c r="D476" s="277"/>
      <c r="E476" s="277"/>
      <c r="F476" s="277"/>
      <c r="G476" s="277"/>
      <c r="H476" s="277"/>
      <c r="I476" s="277"/>
      <c r="J476" s="277"/>
      <c r="K476" s="277"/>
      <c r="L476" s="277"/>
      <c r="M476" s="277"/>
      <c r="N476" s="277"/>
    </row>
    <row r="477" spans="2:14">
      <c r="B477" s="266"/>
      <c r="D477" s="277"/>
      <c r="E477" s="277"/>
      <c r="F477" s="277"/>
      <c r="G477" s="277"/>
      <c r="H477" s="277"/>
      <c r="I477" s="277"/>
      <c r="J477" s="277"/>
      <c r="K477" s="277"/>
      <c r="L477" s="277"/>
      <c r="M477" s="277"/>
      <c r="N477" s="277"/>
    </row>
    <row r="478" spans="2:14">
      <c r="B478" s="266"/>
      <c r="D478" s="277"/>
      <c r="E478" s="277"/>
      <c r="F478" s="277"/>
      <c r="G478" s="277"/>
      <c r="H478" s="277"/>
      <c r="I478" s="277"/>
      <c r="J478" s="277"/>
      <c r="K478" s="277"/>
      <c r="L478" s="277"/>
      <c r="M478" s="277"/>
      <c r="N478" s="277"/>
    </row>
    <row r="479" spans="2:14">
      <c r="B479" s="266"/>
      <c r="D479" s="277"/>
      <c r="E479" s="277"/>
      <c r="F479" s="277"/>
      <c r="G479" s="277"/>
      <c r="H479" s="277"/>
      <c r="I479" s="277"/>
      <c r="J479" s="277"/>
      <c r="K479" s="277"/>
      <c r="L479" s="277"/>
      <c r="M479" s="277"/>
      <c r="N479" s="277"/>
    </row>
    <row r="480" spans="2:14">
      <c r="B480" s="266"/>
      <c r="D480" s="277"/>
      <c r="E480" s="277"/>
      <c r="F480" s="277"/>
      <c r="G480" s="277"/>
      <c r="H480" s="277"/>
      <c r="I480" s="277"/>
      <c r="J480" s="277"/>
      <c r="K480" s="277"/>
      <c r="L480" s="277"/>
      <c r="M480" s="277"/>
      <c r="N480" s="277"/>
    </row>
    <row r="481" spans="2:14">
      <c r="B481" s="266"/>
      <c r="D481" s="277"/>
      <c r="E481" s="277"/>
      <c r="F481" s="277"/>
      <c r="G481" s="277"/>
      <c r="H481" s="277"/>
      <c r="I481" s="277"/>
      <c r="J481" s="277"/>
      <c r="K481" s="277"/>
      <c r="L481" s="277"/>
      <c r="M481" s="277"/>
      <c r="N481" s="277"/>
    </row>
    <row r="482" spans="2:14">
      <c r="B482" s="266"/>
      <c r="D482" s="277"/>
      <c r="E482" s="277"/>
      <c r="F482" s="277"/>
      <c r="G482" s="277"/>
      <c r="H482" s="277"/>
      <c r="I482" s="277"/>
      <c r="J482" s="277"/>
      <c r="K482" s="277"/>
      <c r="L482" s="277"/>
      <c r="M482" s="277"/>
      <c r="N482" s="277"/>
    </row>
    <row r="483" spans="2:14">
      <c r="B483" s="266"/>
      <c r="D483" s="277"/>
      <c r="E483" s="277"/>
      <c r="F483" s="277"/>
      <c r="G483" s="277"/>
      <c r="H483" s="277"/>
      <c r="I483" s="277"/>
      <c r="J483" s="277"/>
      <c r="K483" s="277"/>
      <c r="L483" s="277"/>
      <c r="M483" s="277"/>
      <c r="N483" s="277"/>
    </row>
    <row r="484" spans="2:14">
      <c r="B484" s="266"/>
      <c r="D484" s="277"/>
      <c r="E484" s="277"/>
      <c r="F484" s="277"/>
      <c r="G484" s="277"/>
      <c r="H484" s="277"/>
      <c r="I484" s="277"/>
      <c r="J484" s="277"/>
      <c r="K484" s="277"/>
      <c r="L484" s="277"/>
      <c r="M484" s="277"/>
      <c r="N484" s="277"/>
    </row>
    <row r="485" spans="2:14">
      <c r="B485" s="266"/>
      <c r="D485" s="277"/>
      <c r="E485" s="277"/>
      <c r="F485" s="277"/>
      <c r="G485" s="277"/>
      <c r="H485" s="277"/>
      <c r="I485" s="277"/>
      <c r="J485" s="277"/>
      <c r="K485" s="277"/>
      <c r="L485" s="277"/>
      <c r="M485" s="277"/>
      <c r="N485" s="277"/>
    </row>
    <row r="486" spans="2:14">
      <c r="B486" s="266"/>
      <c r="D486" s="277"/>
      <c r="E486" s="277"/>
      <c r="F486" s="277"/>
      <c r="G486" s="277"/>
      <c r="H486" s="277"/>
      <c r="I486" s="277"/>
      <c r="J486" s="277"/>
      <c r="K486" s="277"/>
      <c r="L486" s="277"/>
      <c r="M486" s="277"/>
      <c r="N486" s="277"/>
    </row>
    <row r="487" spans="2:14">
      <c r="B487" s="266"/>
      <c r="D487" s="277"/>
      <c r="E487" s="277"/>
      <c r="F487" s="277"/>
      <c r="G487" s="277"/>
      <c r="H487" s="277"/>
      <c r="I487" s="277"/>
      <c r="J487" s="277"/>
      <c r="K487" s="277"/>
      <c r="L487" s="277"/>
      <c r="M487" s="277"/>
      <c r="N487" s="277"/>
    </row>
    <row r="488" spans="2:14">
      <c r="B488" s="266"/>
      <c r="D488" s="277"/>
      <c r="E488" s="277"/>
      <c r="F488" s="277"/>
      <c r="G488" s="277"/>
      <c r="H488" s="277"/>
      <c r="I488" s="277"/>
      <c r="J488" s="277"/>
      <c r="K488" s="277"/>
      <c r="L488" s="277"/>
      <c r="M488" s="277"/>
      <c r="N488" s="277"/>
    </row>
    <row r="489" spans="2:14">
      <c r="B489" s="266"/>
      <c r="D489" s="277"/>
      <c r="E489" s="277"/>
      <c r="F489" s="277"/>
      <c r="G489" s="277"/>
      <c r="H489" s="277"/>
      <c r="I489" s="277"/>
      <c r="J489" s="277"/>
      <c r="K489" s="277"/>
      <c r="L489" s="277"/>
      <c r="M489" s="277"/>
      <c r="N489" s="277"/>
    </row>
    <row r="490" spans="2:14">
      <c r="B490" s="266"/>
      <c r="D490" s="277"/>
      <c r="E490" s="277"/>
      <c r="F490" s="277"/>
      <c r="G490" s="277"/>
      <c r="H490" s="277"/>
      <c r="I490" s="277"/>
      <c r="J490" s="277"/>
      <c r="K490" s="277"/>
      <c r="L490" s="277"/>
      <c r="M490" s="277"/>
      <c r="N490" s="277"/>
    </row>
    <row r="491" spans="2:14">
      <c r="B491" s="266"/>
      <c r="D491" s="277"/>
      <c r="E491" s="277"/>
      <c r="F491" s="277"/>
      <c r="G491" s="277"/>
      <c r="H491" s="277"/>
      <c r="I491" s="277"/>
      <c r="J491" s="277"/>
      <c r="K491" s="277"/>
      <c r="L491" s="277"/>
      <c r="M491" s="277"/>
      <c r="N491" s="277"/>
    </row>
    <row r="492" spans="2:14">
      <c r="B492" s="266"/>
      <c r="D492" s="277"/>
      <c r="E492" s="277"/>
      <c r="F492" s="277"/>
      <c r="G492" s="277"/>
      <c r="H492" s="277"/>
      <c r="I492" s="277"/>
      <c r="J492" s="277"/>
      <c r="K492" s="277"/>
      <c r="L492" s="277"/>
      <c r="M492" s="277"/>
      <c r="N492" s="277"/>
    </row>
    <row r="493" spans="2:14">
      <c r="B493" s="266"/>
      <c r="D493" s="277"/>
      <c r="E493" s="277"/>
      <c r="F493" s="277"/>
      <c r="G493" s="277"/>
      <c r="H493" s="277"/>
      <c r="I493" s="277"/>
      <c r="J493" s="277"/>
      <c r="K493" s="277"/>
      <c r="L493" s="277"/>
      <c r="M493" s="277"/>
      <c r="N493" s="277"/>
    </row>
    <row r="494" spans="2:14">
      <c r="B494" s="266"/>
      <c r="D494" s="277"/>
      <c r="E494" s="277"/>
      <c r="F494" s="277"/>
      <c r="G494" s="277"/>
      <c r="H494" s="277"/>
      <c r="I494" s="277"/>
      <c r="J494" s="277"/>
      <c r="K494" s="277"/>
      <c r="L494" s="277"/>
      <c r="M494" s="277"/>
      <c r="N494" s="277"/>
    </row>
    <row r="495" spans="2:14">
      <c r="B495" s="266"/>
      <c r="D495" s="277"/>
      <c r="E495" s="277"/>
      <c r="F495" s="277"/>
      <c r="G495" s="277"/>
      <c r="H495" s="277"/>
      <c r="I495" s="277"/>
      <c r="J495" s="277"/>
      <c r="K495" s="277"/>
      <c r="L495" s="277"/>
      <c r="M495" s="277"/>
      <c r="N495" s="277"/>
    </row>
    <row r="496" spans="2:14">
      <c r="B496" s="266"/>
      <c r="D496" s="277"/>
      <c r="E496" s="277"/>
      <c r="F496" s="277"/>
      <c r="G496" s="277"/>
      <c r="H496" s="277"/>
      <c r="I496" s="277"/>
      <c r="J496" s="277"/>
      <c r="K496" s="277"/>
      <c r="L496" s="277"/>
      <c r="M496" s="277"/>
      <c r="N496" s="277"/>
    </row>
    <row r="497" spans="2:14">
      <c r="B497" s="266"/>
      <c r="D497" s="277"/>
      <c r="E497" s="277"/>
      <c r="F497" s="277"/>
      <c r="G497" s="277"/>
      <c r="H497" s="277"/>
      <c r="I497" s="277"/>
      <c r="J497" s="277"/>
      <c r="K497" s="277"/>
      <c r="L497" s="277"/>
      <c r="M497" s="277"/>
      <c r="N497" s="277"/>
    </row>
    <row r="498" spans="2:14">
      <c r="B498" s="266"/>
      <c r="D498" s="277"/>
      <c r="E498" s="277"/>
      <c r="F498" s="277"/>
      <c r="G498" s="277"/>
      <c r="H498" s="277"/>
      <c r="I498" s="277"/>
      <c r="J498" s="277"/>
      <c r="K498" s="277"/>
      <c r="L498" s="277"/>
      <c r="M498" s="277"/>
      <c r="N498" s="277"/>
    </row>
    <row r="499" spans="2:14">
      <c r="B499" s="266"/>
      <c r="D499" s="277"/>
      <c r="E499" s="277"/>
      <c r="F499" s="277"/>
      <c r="G499" s="277"/>
      <c r="H499" s="277"/>
      <c r="I499" s="277"/>
      <c r="J499" s="277"/>
      <c r="K499" s="277"/>
      <c r="L499" s="277"/>
      <c r="M499" s="277"/>
      <c r="N499" s="277"/>
    </row>
    <row r="500" spans="2:14">
      <c r="B500" s="266"/>
      <c r="D500" s="277"/>
      <c r="E500" s="277"/>
      <c r="F500" s="277"/>
      <c r="G500" s="277"/>
      <c r="H500" s="277"/>
      <c r="I500" s="277"/>
      <c r="J500" s="277"/>
      <c r="K500" s="277"/>
      <c r="L500" s="277"/>
      <c r="M500" s="277"/>
      <c r="N500" s="277"/>
    </row>
    <row r="501" spans="2:14">
      <c r="B501" s="266"/>
      <c r="D501" s="277"/>
      <c r="E501" s="277"/>
      <c r="F501" s="277"/>
      <c r="G501" s="277"/>
      <c r="H501" s="277"/>
      <c r="I501" s="277"/>
      <c r="J501" s="277"/>
      <c r="K501" s="277"/>
      <c r="L501" s="277"/>
      <c r="M501" s="277"/>
      <c r="N501" s="277"/>
    </row>
    <row r="502" spans="2:14">
      <c r="B502" s="266"/>
      <c r="D502" s="277"/>
      <c r="E502" s="277"/>
      <c r="F502" s="277"/>
      <c r="G502" s="277"/>
      <c r="H502" s="277"/>
      <c r="I502" s="277"/>
      <c r="J502" s="277"/>
      <c r="K502" s="277"/>
      <c r="L502" s="277"/>
      <c r="M502" s="277"/>
      <c r="N502" s="277"/>
    </row>
    <row r="503" spans="2:14">
      <c r="B503" s="266"/>
      <c r="D503" s="277"/>
      <c r="E503" s="277"/>
      <c r="F503" s="277"/>
      <c r="G503" s="277"/>
      <c r="H503" s="277"/>
      <c r="I503" s="277"/>
      <c r="J503" s="277"/>
      <c r="K503" s="277"/>
      <c r="L503" s="277"/>
      <c r="M503" s="277"/>
      <c r="N503" s="277"/>
    </row>
    <row r="504" spans="2:14">
      <c r="B504" s="266"/>
      <c r="D504" s="277"/>
      <c r="E504" s="277"/>
      <c r="F504" s="277"/>
      <c r="G504" s="277"/>
      <c r="H504" s="277"/>
      <c r="I504" s="277"/>
      <c r="J504" s="277"/>
      <c r="K504" s="277"/>
      <c r="L504" s="277"/>
      <c r="M504" s="277"/>
      <c r="N504" s="277"/>
    </row>
    <row r="505" spans="2:14">
      <c r="B505" s="266"/>
      <c r="D505" s="277"/>
      <c r="E505" s="277"/>
      <c r="F505" s="277"/>
      <c r="G505" s="277"/>
      <c r="H505" s="277"/>
      <c r="I505" s="277"/>
      <c r="J505" s="277"/>
      <c r="K505" s="277"/>
      <c r="L505" s="277"/>
      <c r="M505" s="277"/>
      <c r="N505" s="277"/>
    </row>
    <row r="506" spans="2:14">
      <c r="B506" s="266"/>
      <c r="D506" s="277"/>
      <c r="E506" s="277"/>
      <c r="F506" s="277"/>
      <c r="G506" s="277"/>
      <c r="H506" s="277"/>
      <c r="I506" s="277"/>
      <c r="J506" s="277"/>
      <c r="K506" s="277"/>
      <c r="L506" s="277"/>
      <c r="M506" s="277"/>
      <c r="N506" s="277"/>
    </row>
    <row r="507" spans="2:14">
      <c r="B507" s="266"/>
      <c r="D507" s="277"/>
      <c r="E507" s="277"/>
      <c r="F507" s="277"/>
      <c r="G507" s="277"/>
      <c r="H507" s="277"/>
      <c r="I507" s="277"/>
      <c r="J507" s="277"/>
      <c r="K507" s="277"/>
      <c r="L507" s="277"/>
      <c r="M507" s="277"/>
      <c r="N507" s="277"/>
    </row>
    <row r="508" spans="2:14">
      <c r="B508" s="266"/>
      <c r="D508" s="277"/>
      <c r="E508" s="277"/>
      <c r="F508" s="277"/>
      <c r="G508" s="277"/>
      <c r="H508" s="277"/>
      <c r="I508" s="277"/>
      <c r="J508" s="277"/>
      <c r="K508" s="277"/>
      <c r="L508" s="277"/>
      <c r="M508" s="277"/>
      <c r="N508" s="277"/>
    </row>
    <row r="509" spans="2:14">
      <c r="B509" s="266"/>
      <c r="D509" s="277"/>
      <c r="E509" s="277"/>
      <c r="F509" s="277"/>
      <c r="G509" s="277"/>
      <c r="H509" s="277"/>
      <c r="I509" s="277"/>
      <c r="J509" s="277"/>
      <c r="K509" s="277"/>
      <c r="L509" s="277"/>
      <c r="M509" s="277"/>
      <c r="N509" s="277"/>
    </row>
    <row r="510" spans="2:14">
      <c r="B510" s="266"/>
      <c r="D510" s="277"/>
      <c r="E510" s="277"/>
      <c r="F510" s="277"/>
      <c r="G510" s="277"/>
      <c r="H510" s="277"/>
      <c r="I510" s="277"/>
      <c r="J510" s="277"/>
      <c r="K510" s="277"/>
      <c r="L510" s="277"/>
      <c r="M510" s="277"/>
      <c r="N510" s="277"/>
    </row>
    <row r="511" spans="2:14">
      <c r="B511" s="266"/>
      <c r="D511" s="277"/>
      <c r="E511" s="277"/>
      <c r="F511" s="277"/>
      <c r="G511" s="277"/>
      <c r="H511" s="277"/>
      <c r="I511" s="277"/>
      <c r="J511" s="277"/>
      <c r="K511" s="277"/>
      <c r="L511" s="277"/>
      <c r="M511" s="277"/>
      <c r="N511" s="277"/>
    </row>
    <row r="512" spans="2:14">
      <c r="B512" s="266"/>
      <c r="D512" s="277"/>
      <c r="E512" s="277"/>
      <c r="F512" s="277"/>
      <c r="G512" s="277"/>
      <c r="H512" s="277"/>
      <c r="I512" s="277"/>
      <c r="J512" s="277"/>
      <c r="K512" s="277"/>
      <c r="L512" s="277"/>
      <c r="M512" s="277"/>
      <c r="N512" s="277"/>
    </row>
    <row r="513" spans="2:14">
      <c r="B513" s="266"/>
      <c r="D513" s="277"/>
      <c r="E513" s="277"/>
      <c r="F513" s="277"/>
      <c r="G513" s="277"/>
      <c r="H513" s="277"/>
      <c r="I513" s="277"/>
      <c r="J513" s="277"/>
      <c r="K513" s="277"/>
      <c r="L513" s="277"/>
      <c r="M513" s="277"/>
      <c r="N513" s="277"/>
    </row>
    <row r="514" spans="2:14">
      <c r="B514" s="266"/>
      <c r="D514" s="277"/>
      <c r="E514" s="277"/>
      <c r="F514" s="277"/>
      <c r="G514" s="277"/>
      <c r="H514" s="277"/>
      <c r="I514" s="277"/>
      <c r="J514" s="277"/>
      <c r="K514" s="277"/>
      <c r="L514" s="277"/>
      <c r="M514" s="277"/>
      <c r="N514" s="277"/>
    </row>
    <row r="515" spans="2:14">
      <c r="B515" s="266"/>
      <c r="D515" s="277"/>
      <c r="E515" s="277"/>
      <c r="F515" s="277"/>
      <c r="G515" s="277"/>
      <c r="H515" s="277"/>
      <c r="I515" s="277"/>
      <c r="J515" s="277"/>
      <c r="K515" s="277"/>
      <c r="L515" s="277"/>
      <c r="M515" s="277"/>
      <c r="N515" s="277"/>
    </row>
    <row r="516" spans="2:14">
      <c r="B516" s="266"/>
      <c r="D516" s="277"/>
      <c r="E516" s="277"/>
      <c r="F516" s="277"/>
      <c r="G516" s="277"/>
      <c r="H516" s="277"/>
      <c r="I516" s="277"/>
      <c r="J516" s="277"/>
      <c r="K516" s="277"/>
      <c r="L516" s="277"/>
      <c r="M516" s="277"/>
      <c r="N516" s="277"/>
    </row>
    <row r="517" spans="2:14">
      <c r="B517" s="266"/>
      <c r="D517" s="277"/>
      <c r="E517" s="277"/>
      <c r="F517" s="277"/>
      <c r="G517" s="277"/>
      <c r="H517" s="277"/>
      <c r="I517" s="277"/>
      <c r="J517" s="277"/>
      <c r="K517" s="277"/>
      <c r="L517" s="277"/>
      <c r="M517" s="277"/>
      <c r="N517" s="277"/>
    </row>
    <row r="518" spans="2:14">
      <c r="B518" s="266"/>
      <c r="D518" s="277"/>
      <c r="E518" s="277"/>
      <c r="F518" s="277"/>
      <c r="G518" s="277"/>
      <c r="H518" s="277"/>
      <c r="I518" s="277"/>
      <c r="J518" s="277"/>
      <c r="K518" s="277"/>
      <c r="L518" s="277"/>
      <c r="M518" s="277"/>
      <c r="N518" s="277"/>
    </row>
    <row r="519" spans="2:14">
      <c r="B519" s="266"/>
      <c r="D519" s="277"/>
      <c r="E519" s="277"/>
      <c r="F519" s="277"/>
      <c r="G519" s="277"/>
      <c r="H519" s="277"/>
      <c r="I519" s="277"/>
      <c r="J519" s="277"/>
      <c r="K519" s="277"/>
      <c r="L519" s="277"/>
      <c r="M519" s="277"/>
      <c r="N519" s="277"/>
    </row>
    <row r="520" spans="2:14">
      <c r="B520" s="266"/>
      <c r="D520" s="277"/>
      <c r="E520" s="277"/>
      <c r="F520" s="277"/>
      <c r="G520" s="277"/>
      <c r="H520" s="277"/>
      <c r="I520" s="277"/>
      <c r="J520" s="277"/>
      <c r="K520" s="277"/>
      <c r="L520" s="277"/>
      <c r="M520" s="277"/>
      <c r="N520" s="277"/>
    </row>
    <row r="521" spans="2:14">
      <c r="B521" s="266"/>
      <c r="D521" s="277"/>
      <c r="E521" s="277"/>
      <c r="F521" s="277"/>
      <c r="G521" s="277"/>
      <c r="H521" s="277"/>
      <c r="I521" s="277"/>
      <c r="J521" s="277"/>
      <c r="K521" s="277"/>
      <c r="L521" s="277"/>
      <c r="M521" s="277"/>
      <c r="N521" s="277"/>
    </row>
    <row r="522" spans="2:14">
      <c r="B522" s="266"/>
      <c r="D522" s="277"/>
      <c r="E522" s="277"/>
      <c r="F522" s="277"/>
      <c r="G522" s="277"/>
      <c r="H522" s="277"/>
      <c r="I522" s="277"/>
      <c r="J522" s="277"/>
      <c r="K522" s="277"/>
      <c r="L522" s="277"/>
      <c r="M522" s="277"/>
      <c r="N522" s="277"/>
    </row>
    <row r="523" spans="2:14">
      <c r="B523" s="266"/>
      <c r="D523" s="277"/>
      <c r="E523" s="277"/>
      <c r="F523" s="277"/>
      <c r="G523" s="277"/>
      <c r="H523" s="277"/>
      <c r="I523" s="277"/>
      <c r="J523" s="277"/>
      <c r="K523" s="277"/>
      <c r="L523" s="277"/>
      <c r="M523" s="277"/>
      <c r="N523" s="277"/>
    </row>
    <row r="524" spans="2:14">
      <c r="B524" s="266"/>
      <c r="D524" s="277"/>
      <c r="E524" s="277"/>
      <c r="F524" s="277"/>
      <c r="G524" s="277"/>
      <c r="H524" s="277"/>
      <c r="I524" s="277"/>
      <c r="J524" s="277"/>
      <c r="K524" s="277"/>
      <c r="L524" s="277"/>
      <c r="M524" s="277"/>
      <c r="N524" s="277"/>
    </row>
    <row r="525" spans="2:14">
      <c r="B525" s="266"/>
      <c r="D525" s="277"/>
      <c r="E525" s="277"/>
      <c r="F525" s="277"/>
      <c r="G525" s="277"/>
      <c r="H525" s="277"/>
      <c r="I525" s="277"/>
      <c r="J525" s="277"/>
      <c r="K525" s="277"/>
      <c r="L525" s="277"/>
      <c r="M525" s="277"/>
      <c r="N525" s="277"/>
    </row>
    <row r="526" spans="2:14">
      <c r="B526" s="266"/>
      <c r="D526" s="277"/>
      <c r="E526" s="277"/>
      <c r="F526" s="277"/>
      <c r="G526" s="277"/>
      <c r="H526" s="277"/>
      <c r="I526" s="277"/>
      <c r="J526" s="277"/>
      <c r="K526" s="277"/>
      <c r="L526" s="277"/>
      <c r="M526" s="277"/>
      <c r="N526" s="277"/>
    </row>
    <row r="527" spans="2:14">
      <c r="B527" s="266"/>
      <c r="D527" s="277"/>
      <c r="E527" s="277"/>
      <c r="F527" s="277"/>
      <c r="G527" s="277"/>
      <c r="H527" s="277"/>
      <c r="I527" s="277"/>
      <c r="J527" s="277"/>
      <c r="K527" s="277"/>
      <c r="L527" s="277"/>
      <c r="M527" s="277"/>
      <c r="N527" s="277"/>
    </row>
    <row r="528" spans="2:14">
      <c r="B528" s="266"/>
      <c r="D528" s="277"/>
      <c r="E528" s="277"/>
      <c r="F528" s="277"/>
      <c r="G528" s="277"/>
      <c r="H528" s="277"/>
      <c r="I528" s="277"/>
      <c r="J528" s="277"/>
      <c r="K528" s="277"/>
      <c r="L528" s="277"/>
      <c r="M528" s="277"/>
      <c r="N528" s="277"/>
    </row>
    <row r="529" spans="2:14">
      <c r="B529" s="266"/>
      <c r="D529" s="277"/>
      <c r="E529" s="277"/>
      <c r="F529" s="277"/>
      <c r="G529" s="277"/>
      <c r="H529" s="277"/>
      <c r="I529" s="277"/>
      <c r="J529" s="277"/>
      <c r="K529" s="277"/>
      <c r="L529" s="277"/>
      <c r="M529" s="277"/>
      <c r="N529" s="277"/>
    </row>
    <row r="530" spans="2:14">
      <c r="B530" s="266"/>
      <c r="D530" s="277"/>
      <c r="E530" s="277"/>
      <c r="F530" s="277"/>
      <c r="G530" s="277"/>
      <c r="H530" s="277"/>
      <c r="I530" s="277"/>
      <c r="J530" s="277"/>
      <c r="K530" s="277"/>
      <c r="L530" s="277"/>
      <c r="M530" s="277"/>
      <c r="N530" s="277"/>
    </row>
    <row r="531" spans="2:14">
      <c r="B531" s="266"/>
      <c r="D531" s="277"/>
      <c r="E531" s="277"/>
      <c r="F531" s="277"/>
      <c r="G531" s="277"/>
      <c r="H531" s="277"/>
      <c r="I531" s="277"/>
      <c r="J531" s="277"/>
      <c r="K531" s="277"/>
      <c r="L531" s="277"/>
      <c r="M531" s="277"/>
      <c r="N531" s="277"/>
    </row>
    <row r="532" spans="2:14">
      <c r="B532" s="266"/>
      <c r="D532" s="277"/>
      <c r="E532" s="277"/>
      <c r="F532" s="277"/>
      <c r="G532" s="277"/>
      <c r="H532" s="277"/>
      <c r="I532" s="277"/>
      <c r="J532" s="277"/>
      <c r="K532" s="277"/>
      <c r="L532" s="277"/>
      <c r="M532" s="277"/>
      <c r="N532" s="277"/>
    </row>
    <row r="533" spans="2:14">
      <c r="B533" s="266"/>
      <c r="D533" s="277"/>
      <c r="E533" s="277"/>
      <c r="F533" s="277"/>
      <c r="G533" s="277"/>
      <c r="H533" s="277"/>
      <c r="I533" s="277"/>
      <c r="J533" s="277"/>
      <c r="K533" s="277"/>
      <c r="L533" s="277"/>
      <c r="M533" s="277"/>
      <c r="N533" s="277"/>
    </row>
    <row r="534" spans="2:14">
      <c r="B534" s="266"/>
      <c r="D534" s="277"/>
      <c r="E534" s="277"/>
      <c r="F534" s="277"/>
      <c r="G534" s="277"/>
      <c r="H534" s="277"/>
      <c r="I534" s="277"/>
      <c r="J534" s="277"/>
      <c r="K534" s="277"/>
      <c r="L534" s="277"/>
      <c r="M534" s="277"/>
      <c r="N534" s="277"/>
    </row>
    <row r="535" spans="2:14">
      <c r="B535" s="266"/>
      <c r="D535" s="277"/>
      <c r="E535" s="277"/>
      <c r="F535" s="277"/>
      <c r="G535" s="277"/>
      <c r="H535" s="277"/>
      <c r="I535" s="277"/>
      <c r="J535" s="277"/>
      <c r="K535" s="277"/>
      <c r="L535" s="277"/>
      <c r="M535" s="277"/>
      <c r="N535" s="277"/>
    </row>
    <row r="536" spans="2:14">
      <c r="B536" s="266"/>
      <c r="D536" s="277"/>
      <c r="E536" s="277"/>
      <c r="F536" s="277"/>
      <c r="G536" s="277"/>
      <c r="H536" s="277"/>
      <c r="I536" s="277"/>
      <c r="J536" s="277"/>
      <c r="K536" s="277"/>
      <c r="L536" s="277"/>
      <c r="M536" s="277"/>
      <c r="N536" s="277"/>
    </row>
    <row r="537" spans="2:14">
      <c r="B537" s="266"/>
      <c r="D537" s="277"/>
      <c r="E537" s="277"/>
      <c r="F537" s="277"/>
      <c r="G537" s="277"/>
      <c r="H537" s="277"/>
      <c r="I537" s="277"/>
      <c r="J537" s="277"/>
      <c r="K537" s="277"/>
      <c r="L537" s="277"/>
      <c r="M537" s="277"/>
      <c r="N537" s="277"/>
    </row>
    <row r="538" spans="2:14">
      <c r="B538" s="266"/>
      <c r="D538" s="277"/>
      <c r="E538" s="277"/>
      <c r="F538" s="277"/>
      <c r="G538" s="277"/>
      <c r="H538" s="277"/>
      <c r="I538" s="277"/>
      <c r="J538" s="277"/>
      <c r="K538" s="277"/>
      <c r="L538" s="277"/>
      <c r="M538" s="277"/>
      <c r="N538" s="277"/>
    </row>
    <row r="539" spans="2:14">
      <c r="B539" s="266"/>
      <c r="D539" s="277"/>
      <c r="E539" s="277"/>
      <c r="F539" s="277"/>
      <c r="G539" s="277"/>
      <c r="H539" s="277"/>
      <c r="I539" s="277"/>
      <c r="J539" s="277"/>
      <c r="K539" s="277"/>
      <c r="L539" s="277"/>
      <c r="M539" s="277"/>
      <c r="N539" s="277"/>
    </row>
    <row r="540" spans="2:14">
      <c r="B540" s="266"/>
      <c r="D540" s="277"/>
      <c r="E540" s="277"/>
      <c r="F540" s="277"/>
      <c r="G540" s="277"/>
      <c r="H540" s="277"/>
      <c r="I540" s="277"/>
      <c r="J540" s="277"/>
      <c r="K540" s="277"/>
      <c r="L540" s="277"/>
      <c r="M540" s="277"/>
      <c r="N540" s="277"/>
    </row>
    <row r="541" spans="2:14">
      <c r="B541" s="266"/>
      <c r="D541" s="277"/>
      <c r="E541" s="277"/>
      <c r="F541" s="277"/>
      <c r="G541" s="277"/>
      <c r="H541" s="277"/>
      <c r="I541" s="277"/>
      <c r="J541" s="277"/>
      <c r="K541" s="277"/>
      <c r="L541" s="277"/>
      <c r="M541" s="277"/>
      <c r="N541" s="277"/>
    </row>
    <row r="542" spans="2:14">
      <c r="B542" s="266"/>
      <c r="D542" s="277"/>
      <c r="E542" s="277"/>
      <c r="F542" s="277"/>
      <c r="G542" s="277"/>
      <c r="H542" s="277"/>
      <c r="I542" s="277"/>
      <c r="J542" s="277"/>
      <c r="K542" s="277"/>
      <c r="L542" s="277"/>
      <c r="M542" s="277"/>
      <c r="N542" s="277"/>
    </row>
    <row r="543" spans="2:14">
      <c r="B543" s="266"/>
      <c r="D543" s="277"/>
      <c r="E543" s="277"/>
      <c r="F543" s="277"/>
      <c r="G543" s="277"/>
      <c r="H543" s="277"/>
      <c r="I543" s="277"/>
      <c r="J543" s="277"/>
      <c r="K543" s="277"/>
      <c r="L543" s="277"/>
      <c r="M543" s="277"/>
      <c r="N543" s="277"/>
    </row>
    <row r="544" spans="2:14">
      <c r="B544" s="266"/>
      <c r="D544" s="277"/>
      <c r="E544" s="277"/>
      <c r="F544" s="277"/>
      <c r="G544" s="277"/>
      <c r="H544" s="277"/>
      <c r="I544" s="277"/>
      <c r="J544" s="277"/>
      <c r="K544" s="277"/>
      <c r="L544" s="277"/>
      <c r="M544" s="277"/>
      <c r="N544" s="277"/>
    </row>
    <row r="545" spans="2:14">
      <c r="B545" s="266"/>
      <c r="D545" s="277"/>
      <c r="E545" s="277"/>
      <c r="F545" s="277"/>
      <c r="G545" s="277"/>
      <c r="H545" s="277"/>
      <c r="I545" s="277"/>
      <c r="J545" s="277"/>
      <c r="K545" s="277"/>
      <c r="L545" s="277"/>
      <c r="M545" s="277"/>
      <c r="N545" s="277"/>
    </row>
    <row r="546" spans="2:14">
      <c r="B546" s="266"/>
      <c r="D546" s="277"/>
      <c r="E546" s="277"/>
      <c r="F546" s="277"/>
      <c r="G546" s="277"/>
      <c r="H546" s="277"/>
      <c r="I546" s="277"/>
      <c r="J546" s="277"/>
      <c r="K546" s="277"/>
      <c r="L546" s="277"/>
      <c r="M546" s="277"/>
      <c r="N546" s="277"/>
    </row>
    <row r="547" spans="2:14">
      <c r="B547" s="266"/>
      <c r="D547" s="277"/>
      <c r="E547" s="277"/>
      <c r="F547" s="277"/>
      <c r="G547" s="277"/>
      <c r="H547" s="277"/>
      <c r="I547" s="277"/>
      <c r="J547" s="277"/>
      <c r="K547" s="277"/>
      <c r="L547" s="277"/>
      <c r="M547" s="277"/>
      <c r="N547" s="277"/>
    </row>
    <row r="548" spans="2:14">
      <c r="B548" s="266"/>
      <c r="D548" s="277"/>
      <c r="E548" s="277"/>
      <c r="F548" s="277"/>
      <c r="G548" s="277"/>
      <c r="H548" s="277"/>
      <c r="I548" s="277"/>
      <c r="J548" s="277"/>
      <c r="K548" s="277"/>
      <c r="L548" s="277"/>
      <c r="M548" s="277"/>
      <c r="N548" s="277"/>
    </row>
    <row r="549" spans="2:14">
      <c r="B549" s="266"/>
      <c r="D549" s="277"/>
      <c r="E549" s="277"/>
      <c r="F549" s="277"/>
      <c r="G549" s="277"/>
      <c r="H549" s="277"/>
      <c r="I549" s="277"/>
      <c r="J549" s="277"/>
      <c r="K549" s="277"/>
      <c r="L549" s="277"/>
      <c r="M549" s="277"/>
      <c r="N549" s="277"/>
    </row>
    <row r="550" spans="2:14">
      <c r="B550" s="266"/>
      <c r="D550" s="277"/>
      <c r="E550" s="277"/>
      <c r="F550" s="277"/>
      <c r="G550" s="277"/>
      <c r="H550" s="277"/>
      <c r="I550" s="277"/>
      <c r="J550" s="277"/>
      <c r="K550" s="277"/>
      <c r="L550" s="277"/>
      <c r="M550" s="277"/>
      <c r="N550" s="277"/>
    </row>
    <row r="551" spans="2:14">
      <c r="B551" s="266"/>
      <c r="D551" s="277"/>
      <c r="E551" s="277"/>
      <c r="F551" s="277"/>
      <c r="G551" s="277"/>
      <c r="H551" s="277"/>
      <c r="I551" s="277"/>
      <c r="J551" s="277"/>
      <c r="K551" s="277"/>
      <c r="L551" s="277"/>
      <c r="M551" s="277"/>
      <c r="N551" s="277"/>
    </row>
    <row r="552" spans="2:14">
      <c r="B552" s="266"/>
      <c r="D552" s="277"/>
      <c r="E552" s="277"/>
      <c r="F552" s="277"/>
      <c r="G552" s="277"/>
      <c r="H552" s="277"/>
      <c r="I552" s="277"/>
      <c r="J552" s="277"/>
      <c r="K552" s="277"/>
      <c r="L552" s="277"/>
      <c r="M552" s="277"/>
      <c r="N552" s="277"/>
    </row>
    <row r="553" spans="2:14">
      <c r="B553" s="266"/>
      <c r="D553" s="277"/>
      <c r="E553" s="277"/>
      <c r="F553" s="277"/>
      <c r="G553" s="277"/>
      <c r="H553" s="277"/>
      <c r="I553" s="277"/>
      <c r="J553" s="277"/>
      <c r="K553" s="277"/>
      <c r="L553" s="277"/>
      <c r="M553" s="277"/>
      <c r="N553" s="277"/>
    </row>
    <row r="554" spans="2:14">
      <c r="B554" s="266"/>
      <c r="D554" s="277"/>
      <c r="E554" s="277"/>
      <c r="F554" s="277"/>
      <c r="G554" s="277"/>
      <c r="H554" s="277"/>
      <c r="I554" s="277"/>
      <c r="J554" s="277"/>
      <c r="K554" s="277"/>
      <c r="L554" s="277"/>
      <c r="M554" s="277"/>
      <c r="N554" s="277"/>
    </row>
    <row r="555" spans="2:14">
      <c r="B555" s="266"/>
      <c r="D555" s="277"/>
      <c r="E555" s="277"/>
      <c r="F555" s="277"/>
      <c r="G555" s="277"/>
      <c r="H555" s="277"/>
      <c r="I555" s="277"/>
      <c r="J555" s="277"/>
      <c r="K555" s="277"/>
      <c r="L555" s="277"/>
      <c r="M555" s="277"/>
      <c r="N555" s="277"/>
    </row>
    <row r="556" spans="2:14">
      <c r="B556" s="266"/>
      <c r="D556" s="277"/>
      <c r="E556" s="277"/>
      <c r="F556" s="277"/>
      <c r="G556" s="277"/>
      <c r="H556" s="277"/>
      <c r="I556" s="277"/>
      <c r="J556" s="277"/>
      <c r="K556" s="277"/>
      <c r="L556" s="277"/>
      <c r="M556" s="277"/>
      <c r="N556" s="277"/>
    </row>
    <row r="557" spans="2:14">
      <c r="B557" s="266"/>
      <c r="D557" s="277"/>
      <c r="E557" s="277"/>
      <c r="F557" s="277"/>
      <c r="G557" s="277"/>
      <c r="H557" s="277"/>
      <c r="I557" s="277"/>
      <c r="J557" s="277"/>
      <c r="K557" s="277"/>
      <c r="L557" s="277"/>
      <c r="M557" s="277"/>
      <c r="N557" s="277"/>
    </row>
    <row r="558" spans="2:14">
      <c r="B558" s="266"/>
      <c r="D558" s="277"/>
      <c r="E558" s="277"/>
      <c r="F558" s="277"/>
      <c r="G558" s="277"/>
      <c r="H558" s="277"/>
      <c r="I558" s="277"/>
      <c r="J558" s="277"/>
      <c r="K558" s="277"/>
      <c r="L558" s="277"/>
      <c r="M558" s="277"/>
      <c r="N558" s="277"/>
    </row>
    <row r="559" spans="2:14">
      <c r="B559" s="266"/>
      <c r="D559" s="277"/>
      <c r="E559" s="277"/>
      <c r="F559" s="277"/>
      <c r="G559" s="277"/>
      <c r="H559" s="277"/>
      <c r="I559" s="277"/>
      <c r="J559" s="277"/>
      <c r="K559" s="277"/>
      <c r="L559" s="277"/>
      <c r="M559" s="277"/>
      <c r="N559" s="277"/>
    </row>
    <row r="560" spans="2:14">
      <c r="B560" s="266"/>
      <c r="D560" s="277"/>
      <c r="E560" s="277"/>
      <c r="F560" s="277"/>
      <c r="G560" s="277"/>
      <c r="H560" s="277"/>
      <c r="I560" s="277"/>
      <c r="J560" s="277"/>
      <c r="K560" s="277"/>
      <c r="L560" s="277"/>
      <c r="M560" s="277"/>
      <c r="N560" s="277"/>
    </row>
    <row r="561" spans="2:14">
      <c r="B561" s="266"/>
      <c r="D561" s="277"/>
      <c r="E561" s="277"/>
      <c r="F561" s="277"/>
      <c r="G561" s="277"/>
      <c r="H561" s="277"/>
      <c r="I561" s="277"/>
      <c r="J561" s="277"/>
      <c r="K561" s="277"/>
      <c r="L561" s="277"/>
      <c r="M561" s="277"/>
      <c r="N561" s="277"/>
    </row>
    <row r="562" spans="2:14">
      <c r="B562" s="266"/>
      <c r="D562" s="277"/>
      <c r="E562" s="277"/>
      <c r="F562" s="277"/>
      <c r="G562" s="277"/>
      <c r="H562" s="277"/>
      <c r="I562" s="277"/>
      <c r="J562" s="277"/>
      <c r="K562" s="277"/>
      <c r="L562" s="277"/>
      <c r="M562" s="277"/>
      <c r="N562" s="277"/>
    </row>
    <row r="563" spans="2:14">
      <c r="B563" s="266"/>
      <c r="D563" s="277"/>
      <c r="E563" s="277"/>
      <c r="F563" s="277"/>
      <c r="G563" s="277"/>
      <c r="H563" s="277"/>
      <c r="I563" s="277"/>
      <c r="J563" s="277"/>
      <c r="K563" s="277"/>
      <c r="L563" s="277"/>
      <c r="M563" s="277"/>
      <c r="N563" s="277"/>
    </row>
    <row r="564" spans="2:14">
      <c r="B564" s="266"/>
      <c r="D564" s="277"/>
      <c r="E564" s="277"/>
      <c r="F564" s="277"/>
      <c r="G564" s="277"/>
      <c r="H564" s="277"/>
      <c r="I564" s="277"/>
      <c r="J564" s="277"/>
      <c r="K564" s="277"/>
      <c r="L564" s="277"/>
      <c r="M564" s="277"/>
      <c r="N564" s="277"/>
    </row>
    <row r="565" spans="2:14">
      <c r="B565" s="266"/>
      <c r="D565" s="277"/>
      <c r="E565" s="277"/>
      <c r="F565" s="277"/>
      <c r="G565" s="277"/>
      <c r="H565" s="277"/>
      <c r="I565" s="277"/>
      <c r="J565" s="277"/>
      <c r="K565" s="277"/>
      <c r="L565" s="277"/>
      <c r="M565" s="277"/>
      <c r="N565" s="277"/>
    </row>
    <row r="566" spans="2:14">
      <c r="B566" s="266"/>
      <c r="D566" s="277"/>
      <c r="E566" s="277"/>
      <c r="F566" s="277"/>
      <c r="G566" s="277"/>
      <c r="H566" s="277"/>
      <c r="I566" s="277"/>
      <c r="J566" s="277"/>
      <c r="K566" s="277"/>
      <c r="L566" s="277"/>
      <c r="M566" s="277"/>
      <c r="N566" s="277"/>
    </row>
    <row r="567" spans="2:14">
      <c r="B567" s="266"/>
      <c r="D567" s="277"/>
      <c r="E567" s="277"/>
      <c r="F567" s="277"/>
      <c r="G567" s="277"/>
      <c r="H567" s="277"/>
      <c r="I567" s="277"/>
      <c r="J567" s="277"/>
      <c r="K567" s="277"/>
      <c r="L567" s="277"/>
      <c r="M567" s="277"/>
      <c r="N567" s="277"/>
    </row>
    <row r="568" spans="2:14">
      <c r="B568" s="266"/>
      <c r="D568" s="277"/>
      <c r="E568" s="277"/>
      <c r="F568" s="277"/>
      <c r="G568" s="277"/>
      <c r="H568" s="277"/>
      <c r="I568" s="277"/>
      <c r="J568" s="277"/>
      <c r="K568" s="277"/>
      <c r="L568" s="277"/>
      <c r="M568" s="277"/>
      <c r="N568" s="277"/>
    </row>
    <row r="569" spans="2:14">
      <c r="B569" s="266"/>
      <c r="D569" s="277"/>
      <c r="E569" s="277"/>
      <c r="F569" s="277"/>
      <c r="G569" s="277"/>
      <c r="H569" s="277"/>
      <c r="I569" s="277"/>
      <c r="J569" s="277"/>
      <c r="K569" s="277"/>
      <c r="L569" s="277"/>
      <c r="M569" s="277"/>
      <c r="N569" s="277"/>
    </row>
    <row r="570" spans="2:14">
      <c r="B570" s="266"/>
      <c r="D570" s="277"/>
      <c r="E570" s="277"/>
      <c r="F570" s="277"/>
      <c r="G570" s="277"/>
      <c r="H570" s="277"/>
      <c r="I570" s="277"/>
      <c r="J570" s="277"/>
      <c r="K570" s="277"/>
      <c r="L570" s="277"/>
      <c r="M570" s="277"/>
      <c r="N570" s="277"/>
    </row>
    <row r="571" spans="2:14">
      <c r="B571" s="266"/>
      <c r="D571" s="277"/>
      <c r="E571" s="277"/>
      <c r="F571" s="277"/>
      <c r="G571" s="277"/>
      <c r="H571" s="277"/>
      <c r="I571" s="277"/>
      <c r="J571" s="277"/>
      <c r="K571" s="277"/>
      <c r="L571" s="277"/>
      <c r="M571" s="277"/>
      <c r="N571" s="277"/>
    </row>
    <row r="572" spans="2:14">
      <c r="B572" s="266"/>
      <c r="D572" s="277"/>
      <c r="E572" s="277"/>
      <c r="F572" s="277"/>
      <c r="G572" s="277"/>
      <c r="H572" s="277"/>
      <c r="I572" s="277"/>
      <c r="J572" s="277"/>
      <c r="K572" s="277"/>
      <c r="L572" s="277"/>
      <c r="M572" s="277"/>
      <c r="N572" s="277"/>
    </row>
    <row r="573" spans="2:14">
      <c r="B573" s="266"/>
      <c r="D573" s="277"/>
      <c r="E573" s="277"/>
      <c r="F573" s="277"/>
      <c r="G573" s="277"/>
      <c r="H573" s="277"/>
      <c r="I573" s="277"/>
      <c r="J573" s="277"/>
      <c r="K573" s="277"/>
      <c r="L573" s="277"/>
      <c r="M573" s="277"/>
      <c r="N573" s="277"/>
    </row>
    <row r="574" spans="2:14">
      <c r="B574" s="266"/>
      <c r="D574" s="277"/>
      <c r="E574" s="277"/>
      <c r="F574" s="277"/>
      <c r="G574" s="277"/>
      <c r="H574" s="277"/>
      <c r="I574" s="277"/>
      <c r="J574" s="277"/>
      <c r="K574" s="277"/>
      <c r="L574" s="277"/>
      <c r="M574" s="277"/>
      <c r="N574" s="277"/>
    </row>
    <row r="575" spans="2:14">
      <c r="B575" s="266"/>
      <c r="D575" s="277"/>
      <c r="E575" s="277"/>
      <c r="F575" s="277"/>
      <c r="G575" s="277"/>
      <c r="H575" s="277"/>
      <c r="I575" s="277"/>
      <c r="J575" s="277"/>
      <c r="K575" s="277"/>
      <c r="L575" s="277"/>
      <c r="M575" s="277"/>
      <c r="N575" s="277"/>
    </row>
    <row r="576" spans="2:14">
      <c r="B576" s="266"/>
      <c r="D576" s="277"/>
      <c r="E576" s="277"/>
      <c r="F576" s="277"/>
      <c r="G576" s="277"/>
      <c r="H576" s="277"/>
      <c r="I576" s="277"/>
      <c r="J576" s="277"/>
      <c r="K576" s="277"/>
      <c r="L576" s="277"/>
      <c r="M576" s="277"/>
      <c r="N576" s="277"/>
    </row>
    <row r="577" spans="2:14">
      <c r="B577" s="266"/>
      <c r="D577" s="277"/>
      <c r="E577" s="277"/>
      <c r="F577" s="277"/>
      <c r="G577" s="277"/>
      <c r="H577" s="277"/>
      <c r="I577" s="277"/>
      <c r="J577" s="277"/>
      <c r="K577" s="277"/>
      <c r="L577" s="277"/>
      <c r="M577" s="277"/>
      <c r="N577" s="277"/>
    </row>
    <row r="578" spans="2:14">
      <c r="B578" s="266"/>
      <c r="D578" s="277"/>
      <c r="E578" s="277"/>
      <c r="F578" s="277"/>
      <c r="G578" s="277"/>
      <c r="H578" s="277"/>
      <c r="I578" s="277"/>
      <c r="J578" s="277"/>
      <c r="K578" s="277"/>
      <c r="L578" s="277"/>
      <c r="M578" s="277"/>
      <c r="N578" s="277"/>
    </row>
    <row r="579" spans="2:14">
      <c r="B579" s="266"/>
      <c r="D579" s="277"/>
      <c r="E579" s="277"/>
      <c r="F579" s="277"/>
      <c r="G579" s="277"/>
      <c r="H579" s="277"/>
      <c r="I579" s="277"/>
      <c r="J579" s="277"/>
      <c r="K579" s="277"/>
      <c r="L579" s="277"/>
      <c r="M579" s="277"/>
      <c r="N579" s="277"/>
    </row>
    <row r="580" spans="2:14">
      <c r="B580" s="266"/>
      <c r="D580" s="277"/>
      <c r="E580" s="277"/>
      <c r="F580" s="277"/>
      <c r="G580" s="277"/>
      <c r="H580" s="277"/>
      <c r="I580" s="277"/>
      <c r="J580" s="277"/>
      <c r="K580" s="277"/>
      <c r="L580" s="277"/>
      <c r="M580" s="277"/>
      <c r="N580" s="277"/>
    </row>
    <row r="581" spans="2:14">
      <c r="B581" s="266"/>
      <c r="D581" s="277"/>
      <c r="E581" s="277"/>
      <c r="F581" s="277"/>
      <c r="G581" s="277"/>
      <c r="H581" s="277"/>
      <c r="I581" s="277"/>
      <c r="J581" s="277"/>
      <c r="K581" s="277"/>
      <c r="L581" s="277"/>
      <c r="M581" s="277"/>
      <c r="N581" s="277"/>
    </row>
    <row r="582" spans="2:14">
      <c r="B582" s="266"/>
      <c r="D582" s="277"/>
      <c r="E582" s="277"/>
      <c r="F582" s="277"/>
      <c r="G582" s="277"/>
      <c r="H582" s="277"/>
      <c r="I582" s="277"/>
      <c r="J582" s="277"/>
      <c r="K582" s="277"/>
      <c r="L582" s="277"/>
      <c r="M582" s="277"/>
      <c r="N582" s="277"/>
    </row>
    <row r="583" spans="2:14">
      <c r="B583" s="266"/>
      <c r="D583" s="277"/>
      <c r="E583" s="277"/>
      <c r="F583" s="277"/>
      <c r="G583" s="277"/>
      <c r="H583" s="277"/>
      <c r="I583" s="277"/>
      <c r="J583" s="277"/>
      <c r="K583" s="277"/>
      <c r="L583" s="277"/>
      <c r="M583" s="277"/>
      <c r="N583" s="277"/>
    </row>
    <row r="584" spans="2:14">
      <c r="B584" s="266"/>
      <c r="D584" s="277"/>
      <c r="E584" s="277"/>
      <c r="F584" s="277"/>
      <c r="G584" s="277"/>
      <c r="H584" s="277"/>
      <c r="I584" s="277"/>
      <c r="J584" s="277"/>
      <c r="K584" s="277"/>
      <c r="L584" s="277"/>
      <c r="M584" s="277"/>
      <c r="N584" s="277"/>
    </row>
    <row r="585" spans="2:14">
      <c r="B585" s="266"/>
      <c r="D585" s="277"/>
      <c r="E585" s="277"/>
      <c r="F585" s="277"/>
      <c r="G585" s="277"/>
      <c r="H585" s="277"/>
      <c r="I585" s="277"/>
      <c r="J585" s="277"/>
      <c r="K585" s="277"/>
      <c r="L585" s="277"/>
      <c r="M585" s="277"/>
      <c r="N585" s="277"/>
    </row>
    <row r="586" spans="2:14">
      <c r="B586" s="266"/>
      <c r="D586" s="277"/>
      <c r="E586" s="277"/>
      <c r="F586" s="277"/>
      <c r="G586" s="277"/>
      <c r="H586" s="277"/>
      <c r="I586" s="277"/>
      <c r="J586" s="277"/>
      <c r="K586" s="277"/>
      <c r="L586" s="277"/>
      <c r="M586" s="277"/>
      <c r="N586" s="277"/>
    </row>
    <row r="587" spans="2:14">
      <c r="B587" s="266"/>
      <c r="D587" s="277"/>
      <c r="E587" s="277"/>
      <c r="F587" s="277"/>
      <c r="G587" s="277"/>
      <c r="H587" s="277"/>
      <c r="I587" s="277"/>
      <c r="J587" s="277"/>
      <c r="K587" s="277"/>
      <c r="L587" s="277"/>
      <c r="M587" s="277"/>
      <c r="N587" s="277"/>
    </row>
    <row r="588" spans="2:14">
      <c r="B588" s="266"/>
      <c r="D588" s="277"/>
      <c r="E588" s="277"/>
      <c r="F588" s="277"/>
      <c r="G588" s="277"/>
      <c r="H588" s="277"/>
      <c r="I588" s="277"/>
      <c r="J588" s="277"/>
      <c r="K588" s="277"/>
      <c r="L588" s="277"/>
      <c r="M588" s="277"/>
      <c r="N588" s="277"/>
    </row>
    <row r="589" spans="2:14">
      <c r="B589" s="266"/>
      <c r="D589" s="277"/>
      <c r="E589" s="277"/>
      <c r="F589" s="277"/>
      <c r="G589" s="277"/>
      <c r="H589" s="277"/>
      <c r="I589" s="277"/>
      <c r="J589" s="277"/>
      <c r="K589" s="277"/>
      <c r="L589" s="277"/>
      <c r="M589" s="277"/>
      <c r="N589" s="277"/>
    </row>
    <row r="590" spans="2:14">
      <c r="B590" s="266"/>
      <c r="D590" s="277"/>
      <c r="E590" s="277"/>
      <c r="F590" s="277"/>
      <c r="G590" s="277"/>
      <c r="H590" s="277"/>
      <c r="I590" s="277"/>
      <c r="J590" s="277"/>
      <c r="K590" s="277"/>
      <c r="L590" s="277"/>
      <c r="M590" s="277"/>
      <c r="N590" s="277"/>
    </row>
    <row r="591" spans="2:14">
      <c r="B591" s="266"/>
      <c r="D591" s="277"/>
      <c r="E591" s="277"/>
      <c r="F591" s="277"/>
      <c r="G591" s="277"/>
      <c r="H591" s="277"/>
      <c r="I591" s="277"/>
      <c r="J591" s="277"/>
      <c r="K591" s="277"/>
      <c r="L591" s="277"/>
      <c r="M591" s="277"/>
      <c r="N591" s="277"/>
    </row>
    <row r="592" spans="2:14">
      <c r="B592" s="266"/>
      <c r="D592" s="277"/>
      <c r="E592" s="277"/>
      <c r="F592" s="277"/>
      <c r="G592" s="277"/>
      <c r="H592" s="277"/>
      <c r="I592" s="277"/>
      <c r="J592" s="277"/>
      <c r="K592" s="277"/>
      <c r="L592" s="277"/>
      <c r="M592" s="277"/>
      <c r="N592" s="277"/>
    </row>
    <row r="593" spans="2:14">
      <c r="B593" s="266"/>
      <c r="D593" s="277"/>
      <c r="E593" s="277"/>
      <c r="F593" s="277"/>
      <c r="G593" s="277"/>
      <c r="H593" s="277"/>
      <c r="I593" s="277"/>
      <c r="J593" s="277"/>
      <c r="K593" s="277"/>
      <c r="L593" s="277"/>
      <c r="M593" s="277"/>
      <c r="N593" s="277"/>
    </row>
    <row r="594" spans="2:14">
      <c r="B594" s="266"/>
      <c r="D594" s="277"/>
      <c r="E594" s="277"/>
      <c r="F594" s="277"/>
      <c r="G594" s="277"/>
      <c r="H594" s="277"/>
      <c r="I594" s="277"/>
      <c r="J594" s="277"/>
      <c r="K594" s="277"/>
      <c r="L594" s="277"/>
      <c r="M594" s="277"/>
      <c r="N594" s="277"/>
    </row>
    <row r="595" spans="2:14">
      <c r="B595" s="266"/>
      <c r="D595" s="277"/>
      <c r="E595" s="277"/>
      <c r="F595" s="277"/>
      <c r="G595" s="277"/>
      <c r="H595" s="277"/>
      <c r="I595" s="277"/>
      <c r="J595" s="277"/>
      <c r="K595" s="277"/>
      <c r="L595" s="277"/>
      <c r="M595" s="277"/>
      <c r="N595" s="277"/>
    </row>
    <row r="596" spans="2:14">
      <c r="B596" s="266"/>
      <c r="D596" s="277"/>
      <c r="E596" s="277"/>
      <c r="F596" s="277"/>
      <c r="G596" s="277"/>
      <c r="H596" s="277"/>
      <c r="I596" s="277"/>
      <c r="J596" s="277"/>
      <c r="K596" s="277"/>
      <c r="L596" s="277"/>
      <c r="M596" s="277"/>
      <c r="N596" s="277"/>
    </row>
    <row r="597" spans="2:14">
      <c r="B597" s="266"/>
      <c r="D597" s="277"/>
      <c r="E597" s="277"/>
      <c r="F597" s="277"/>
      <c r="G597" s="277"/>
      <c r="H597" s="277"/>
      <c r="I597" s="277"/>
      <c r="J597" s="277"/>
      <c r="K597" s="277"/>
      <c r="L597" s="277"/>
      <c r="M597" s="277"/>
      <c r="N597" s="277"/>
    </row>
    <row r="598" spans="2:14">
      <c r="B598" s="266"/>
      <c r="D598" s="277"/>
      <c r="E598" s="277"/>
      <c r="F598" s="277"/>
      <c r="G598" s="277"/>
      <c r="H598" s="277"/>
      <c r="I598" s="277"/>
      <c r="J598" s="277"/>
      <c r="K598" s="277"/>
      <c r="L598" s="277"/>
      <c r="M598" s="277"/>
      <c r="N598" s="277"/>
    </row>
    <row r="599" spans="2:14">
      <c r="B599" s="266"/>
      <c r="D599" s="277"/>
      <c r="E599" s="277"/>
      <c r="F599" s="277"/>
      <c r="G599" s="277"/>
      <c r="H599" s="277"/>
      <c r="I599" s="277"/>
      <c r="J599" s="277"/>
      <c r="K599" s="277"/>
      <c r="L599" s="277"/>
      <c r="M599" s="277"/>
      <c r="N599" s="277"/>
    </row>
    <row r="600" spans="2:14">
      <c r="B600" s="266"/>
      <c r="D600" s="277"/>
      <c r="E600" s="277"/>
      <c r="F600" s="277"/>
      <c r="G600" s="277"/>
      <c r="H600" s="277"/>
      <c r="I600" s="277"/>
      <c r="J600" s="277"/>
      <c r="K600" s="277"/>
      <c r="L600" s="277"/>
      <c r="M600" s="277"/>
      <c r="N600" s="277"/>
    </row>
    <row r="601" spans="2:14">
      <c r="B601" s="266"/>
      <c r="D601" s="277"/>
      <c r="E601" s="277"/>
      <c r="F601" s="277"/>
      <c r="G601" s="277"/>
      <c r="H601" s="277"/>
      <c r="I601" s="277"/>
      <c r="J601" s="277"/>
      <c r="K601" s="277"/>
      <c r="L601" s="277"/>
      <c r="M601" s="277"/>
      <c r="N601" s="277"/>
    </row>
    <row r="602" spans="2:14">
      <c r="B602" s="266"/>
      <c r="D602" s="277"/>
      <c r="E602" s="277"/>
      <c r="F602" s="277"/>
      <c r="G602" s="277"/>
      <c r="H602" s="277"/>
      <c r="I602" s="277"/>
      <c r="J602" s="277"/>
      <c r="K602" s="277"/>
      <c r="L602" s="277"/>
      <c r="M602" s="277"/>
      <c r="N602" s="277"/>
    </row>
    <row r="603" spans="2:14">
      <c r="B603" s="266"/>
      <c r="D603" s="277"/>
      <c r="E603" s="277"/>
      <c r="F603" s="277"/>
      <c r="G603" s="277"/>
      <c r="H603" s="277"/>
      <c r="I603" s="277"/>
      <c r="J603" s="277"/>
      <c r="K603" s="277"/>
      <c r="L603" s="277"/>
      <c r="M603" s="277"/>
      <c r="N603" s="277"/>
    </row>
    <row r="604" spans="2:14">
      <c r="B604" s="266"/>
      <c r="D604" s="277"/>
      <c r="E604" s="277"/>
      <c r="F604" s="277"/>
      <c r="G604" s="277"/>
      <c r="H604" s="277"/>
      <c r="I604" s="277"/>
      <c r="J604" s="277"/>
      <c r="K604" s="277"/>
      <c r="L604" s="277"/>
      <c r="M604" s="277"/>
      <c r="N604" s="277"/>
    </row>
    <row r="605" spans="2:14">
      <c r="B605" s="266"/>
      <c r="D605" s="277"/>
      <c r="E605" s="277"/>
      <c r="F605" s="277"/>
      <c r="G605" s="277"/>
      <c r="H605" s="277"/>
      <c r="I605" s="277"/>
      <c r="J605" s="277"/>
      <c r="K605" s="277"/>
      <c r="L605" s="277"/>
      <c r="M605" s="277"/>
      <c r="N605" s="277"/>
    </row>
    <row r="606" spans="2:14">
      <c r="B606" s="266"/>
      <c r="D606" s="277"/>
      <c r="E606" s="277"/>
      <c r="F606" s="277"/>
      <c r="G606" s="277"/>
      <c r="H606" s="277"/>
      <c r="I606" s="277"/>
      <c r="J606" s="277"/>
      <c r="K606" s="277"/>
      <c r="L606" s="277"/>
      <c r="M606" s="277"/>
      <c r="N606" s="277"/>
    </row>
    <row r="607" spans="2:14">
      <c r="B607" s="266"/>
      <c r="D607" s="277"/>
      <c r="E607" s="277"/>
      <c r="F607" s="277"/>
      <c r="G607" s="277"/>
      <c r="H607" s="277"/>
      <c r="I607" s="277"/>
      <c r="J607" s="277"/>
      <c r="K607" s="277"/>
      <c r="L607" s="277"/>
      <c r="M607" s="277"/>
      <c r="N607" s="277"/>
    </row>
    <row r="608" spans="2:14">
      <c r="B608" s="266"/>
      <c r="D608" s="277"/>
      <c r="E608" s="277"/>
      <c r="F608" s="277"/>
      <c r="G608" s="277"/>
      <c r="H608" s="277"/>
      <c r="I608" s="277"/>
      <c r="J608" s="277"/>
      <c r="K608" s="277"/>
      <c r="L608" s="277"/>
      <c r="M608" s="277"/>
      <c r="N608" s="277"/>
    </row>
    <row r="609" spans="2:14">
      <c r="B609" s="266"/>
      <c r="D609" s="277"/>
      <c r="E609" s="277"/>
      <c r="F609" s="277"/>
      <c r="G609" s="277"/>
      <c r="H609" s="277"/>
      <c r="I609" s="277"/>
      <c r="J609" s="277"/>
      <c r="K609" s="277"/>
      <c r="L609" s="277"/>
      <c r="M609" s="277"/>
      <c r="N609" s="277"/>
    </row>
    <row r="610" spans="2:14">
      <c r="B610" s="266"/>
      <c r="D610" s="277"/>
      <c r="E610" s="277"/>
      <c r="F610" s="277"/>
      <c r="G610" s="277"/>
      <c r="H610" s="277"/>
      <c r="I610" s="277"/>
      <c r="J610" s="277"/>
      <c r="K610" s="277"/>
      <c r="L610" s="277"/>
      <c r="M610" s="277"/>
      <c r="N610" s="277"/>
    </row>
    <row r="611" spans="2:14">
      <c r="B611" s="266"/>
      <c r="D611" s="277"/>
      <c r="E611" s="277"/>
      <c r="F611" s="277"/>
      <c r="G611" s="277"/>
      <c r="H611" s="277"/>
      <c r="I611" s="277"/>
      <c r="J611" s="277"/>
      <c r="K611" s="277"/>
      <c r="L611" s="277"/>
      <c r="M611" s="277"/>
      <c r="N611" s="277"/>
    </row>
    <row r="612" spans="2:14">
      <c r="B612" s="266"/>
      <c r="D612" s="277"/>
      <c r="E612" s="277"/>
      <c r="F612" s="277"/>
      <c r="G612" s="277"/>
      <c r="H612" s="277"/>
      <c r="I612" s="277"/>
      <c r="J612" s="277"/>
      <c r="K612" s="277"/>
      <c r="L612" s="277"/>
      <c r="M612" s="277"/>
      <c r="N612" s="277"/>
    </row>
    <row r="613" spans="2:14">
      <c r="B613" s="266"/>
      <c r="D613" s="277"/>
      <c r="E613" s="277"/>
      <c r="F613" s="277"/>
      <c r="G613" s="277"/>
      <c r="H613" s="277"/>
      <c r="I613" s="277"/>
      <c r="J613" s="277"/>
      <c r="K613" s="277"/>
      <c r="L613" s="277"/>
      <c r="M613" s="277"/>
      <c r="N613" s="277"/>
    </row>
    <row r="614" spans="2:14">
      <c r="B614" s="266"/>
      <c r="D614" s="277"/>
      <c r="E614" s="277"/>
      <c r="F614" s="277"/>
      <c r="G614" s="277"/>
      <c r="H614" s="277"/>
      <c r="I614" s="277"/>
      <c r="J614" s="277"/>
      <c r="K614" s="277"/>
      <c r="L614" s="277"/>
      <c r="M614" s="277"/>
      <c r="N614" s="277"/>
    </row>
    <row r="615" spans="2:14">
      <c r="B615" s="266"/>
      <c r="D615" s="277"/>
      <c r="E615" s="277"/>
      <c r="F615" s="277"/>
      <c r="G615" s="277"/>
      <c r="H615" s="277"/>
      <c r="I615" s="277"/>
      <c r="J615" s="277"/>
      <c r="K615" s="277"/>
      <c r="L615" s="277"/>
      <c r="M615" s="277"/>
      <c r="N615" s="277"/>
    </row>
    <row r="616" spans="2:14">
      <c r="B616" s="266"/>
      <c r="D616" s="277"/>
      <c r="E616" s="277"/>
      <c r="F616" s="277"/>
      <c r="G616" s="277"/>
      <c r="H616" s="277"/>
      <c r="I616" s="277"/>
      <c r="J616" s="277"/>
      <c r="K616" s="277"/>
      <c r="L616" s="277"/>
      <c r="M616" s="277"/>
      <c r="N616" s="277"/>
    </row>
    <row r="617" spans="2:14">
      <c r="B617" s="266"/>
      <c r="D617" s="277"/>
      <c r="E617" s="277"/>
      <c r="F617" s="277"/>
      <c r="G617" s="277"/>
      <c r="H617" s="277"/>
      <c r="I617" s="277"/>
      <c r="J617" s="277"/>
      <c r="K617" s="277"/>
      <c r="L617" s="277"/>
      <c r="M617" s="277"/>
      <c r="N617" s="277"/>
    </row>
    <row r="618" spans="2:14">
      <c r="B618" s="266"/>
      <c r="D618" s="277"/>
      <c r="E618" s="277"/>
      <c r="F618" s="277"/>
      <c r="G618" s="277"/>
      <c r="H618" s="277"/>
      <c r="I618" s="277"/>
      <c r="J618" s="277"/>
      <c r="K618" s="277"/>
      <c r="L618" s="277"/>
      <c r="M618" s="277"/>
      <c r="N618" s="277"/>
    </row>
    <row r="619" spans="2:14">
      <c r="B619" s="266"/>
      <c r="D619" s="277"/>
      <c r="E619" s="277"/>
      <c r="F619" s="277"/>
      <c r="G619" s="277"/>
      <c r="H619" s="277"/>
      <c r="I619" s="277"/>
      <c r="J619" s="277"/>
      <c r="K619" s="277"/>
      <c r="L619" s="277"/>
      <c r="M619" s="277"/>
      <c r="N619" s="277"/>
    </row>
    <row r="620" spans="2:14">
      <c r="B620" s="266"/>
      <c r="D620" s="277"/>
      <c r="E620" s="277"/>
      <c r="F620" s="277"/>
      <c r="G620" s="277"/>
      <c r="H620" s="277"/>
      <c r="I620" s="277"/>
      <c r="J620" s="277"/>
      <c r="K620" s="277"/>
      <c r="L620" s="277"/>
      <c r="M620" s="277"/>
      <c r="N620" s="277"/>
    </row>
    <row r="621" spans="2:14">
      <c r="D621" s="277"/>
      <c r="E621" s="277"/>
      <c r="F621" s="277"/>
      <c r="G621" s="277"/>
      <c r="H621" s="277"/>
      <c r="I621" s="277"/>
      <c r="J621" s="277"/>
      <c r="K621" s="277"/>
      <c r="L621" s="277"/>
      <c r="M621" s="277"/>
      <c r="N621" s="277"/>
    </row>
    <row r="622" spans="2:14">
      <c r="D622" s="277"/>
      <c r="E622" s="277"/>
      <c r="F622" s="277"/>
      <c r="G622" s="277"/>
      <c r="H622" s="277"/>
      <c r="I622" s="277"/>
      <c r="J622" s="277"/>
      <c r="K622" s="277"/>
      <c r="L622" s="277"/>
      <c r="M622" s="277"/>
      <c r="N622" s="277"/>
    </row>
    <row r="623" spans="2:14">
      <c r="D623" s="277"/>
      <c r="E623" s="277"/>
      <c r="F623" s="277"/>
      <c r="G623" s="277"/>
      <c r="H623" s="277"/>
      <c r="I623" s="277"/>
      <c r="J623" s="277"/>
      <c r="K623" s="277"/>
      <c r="L623" s="277"/>
      <c r="M623" s="277"/>
      <c r="N623" s="277"/>
    </row>
    <row r="624" spans="2:14">
      <c r="D624" s="277"/>
      <c r="E624" s="277"/>
      <c r="F624" s="277"/>
      <c r="G624" s="277"/>
      <c r="H624" s="277"/>
      <c r="I624" s="277"/>
      <c r="J624" s="277"/>
      <c r="K624" s="277"/>
      <c r="L624" s="277"/>
      <c r="M624" s="277"/>
      <c r="N624" s="277"/>
    </row>
    <row r="625" spans="4:14">
      <c r="D625" s="277"/>
      <c r="E625" s="277"/>
      <c r="F625" s="277"/>
      <c r="G625" s="277"/>
      <c r="H625" s="277"/>
      <c r="I625" s="277"/>
      <c r="J625" s="277"/>
      <c r="K625" s="277"/>
      <c r="L625" s="277"/>
      <c r="M625" s="277"/>
      <c r="N625" s="277"/>
    </row>
    <row r="626" spans="4:14">
      <c r="D626" s="277"/>
      <c r="E626" s="277"/>
      <c r="F626" s="277"/>
      <c r="G626" s="277"/>
      <c r="H626" s="277"/>
      <c r="I626" s="277"/>
      <c r="J626" s="277"/>
      <c r="K626" s="277"/>
      <c r="L626" s="277"/>
      <c r="M626" s="277"/>
      <c r="N626" s="277"/>
    </row>
    <row r="627" spans="4:14">
      <c r="D627" s="277"/>
      <c r="E627" s="277"/>
      <c r="F627" s="277"/>
      <c r="G627" s="277"/>
      <c r="H627" s="277"/>
      <c r="I627" s="277"/>
      <c r="J627" s="277"/>
      <c r="K627" s="277"/>
      <c r="L627" s="277"/>
      <c r="M627" s="277"/>
      <c r="N627" s="277"/>
    </row>
    <row r="628" spans="4:14">
      <c r="D628" s="277"/>
      <c r="E628" s="277"/>
      <c r="F628" s="277"/>
      <c r="G628" s="277"/>
      <c r="H628" s="277"/>
      <c r="I628" s="277"/>
      <c r="J628" s="277"/>
      <c r="K628" s="277"/>
      <c r="L628" s="277"/>
      <c r="M628" s="277"/>
      <c r="N628" s="277"/>
    </row>
    <row r="629" spans="4:14">
      <c r="D629" s="277"/>
      <c r="E629" s="277"/>
      <c r="F629" s="277"/>
      <c r="G629" s="277"/>
      <c r="H629" s="277"/>
      <c r="I629" s="277"/>
      <c r="J629" s="277"/>
      <c r="K629" s="277"/>
      <c r="L629" s="277"/>
      <c r="M629" s="277"/>
      <c r="N629" s="277"/>
    </row>
    <row r="630" spans="4:14">
      <c r="D630" s="277"/>
      <c r="E630" s="277"/>
      <c r="F630" s="277"/>
      <c r="G630" s="277"/>
      <c r="H630" s="277"/>
      <c r="I630" s="277"/>
      <c r="J630" s="277"/>
      <c r="K630" s="277"/>
      <c r="L630" s="277"/>
      <c r="M630" s="277"/>
      <c r="N630" s="277"/>
    </row>
    <row r="631" spans="4:14">
      <c r="D631" s="277"/>
      <c r="E631" s="277"/>
      <c r="F631" s="277"/>
      <c r="G631" s="277"/>
      <c r="H631" s="277"/>
      <c r="I631" s="277"/>
      <c r="J631" s="277"/>
      <c r="K631" s="277"/>
      <c r="L631" s="277"/>
      <c r="M631" s="277"/>
      <c r="N631" s="277"/>
    </row>
    <row r="632" spans="4:14">
      <c r="D632" s="277"/>
      <c r="E632" s="277"/>
      <c r="F632" s="277"/>
      <c r="G632" s="277"/>
      <c r="H632" s="277"/>
      <c r="I632" s="277"/>
      <c r="J632" s="277"/>
      <c r="K632" s="277"/>
      <c r="L632" s="277"/>
      <c r="M632" s="277"/>
      <c r="N632" s="277"/>
    </row>
    <row r="633" spans="4:14">
      <c r="D633" s="277"/>
      <c r="E633" s="277"/>
      <c r="F633" s="277"/>
      <c r="G633" s="277"/>
      <c r="H633" s="277"/>
      <c r="I633" s="277"/>
      <c r="J633" s="277"/>
      <c r="K633" s="277"/>
      <c r="L633" s="277"/>
      <c r="M633" s="277"/>
      <c r="N633" s="277"/>
    </row>
    <row r="634" spans="4:14">
      <c r="D634" s="277"/>
      <c r="E634" s="277"/>
      <c r="F634" s="277"/>
      <c r="G634" s="277"/>
      <c r="H634" s="277"/>
      <c r="I634" s="277"/>
      <c r="J634" s="277"/>
      <c r="K634" s="277"/>
      <c r="L634" s="277"/>
      <c r="M634" s="277"/>
      <c r="N634" s="277"/>
    </row>
    <row r="635" spans="4:14">
      <c r="D635" s="277"/>
      <c r="E635" s="277"/>
      <c r="F635" s="277"/>
      <c r="G635" s="277"/>
      <c r="H635" s="277"/>
      <c r="I635" s="277"/>
      <c r="J635" s="277"/>
      <c r="K635" s="277"/>
      <c r="L635" s="277"/>
      <c r="M635" s="277"/>
      <c r="N635" s="277"/>
    </row>
    <row r="636" spans="4:14">
      <c r="D636" s="277"/>
      <c r="E636" s="277"/>
      <c r="F636" s="277"/>
      <c r="G636" s="277"/>
      <c r="H636" s="277"/>
      <c r="I636" s="277"/>
      <c r="J636" s="277"/>
      <c r="K636" s="277"/>
      <c r="L636" s="277"/>
      <c r="M636" s="277"/>
      <c r="N636" s="277"/>
    </row>
    <row r="637" spans="4:14">
      <c r="D637" s="277"/>
      <c r="E637" s="277"/>
      <c r="F637" s="277"/>
      <c r="G637" s="277"/>
      <c r="H637" s="277"/>
      <c r="I637" s="277"/>
      <c r="J637" s="277"/>
      <c r="K637" s="277"/>
      <c r="L637" s="277"/>
      <c r="M637" s="277"/>
      <c r="N637" s="277"/>
    </row>
    <row r="638" spans="4:14">
      <c r="D638" s="277"/>
      <c r="E638" s="277"/>
      <c r="F638" s="277"/>
      <c r="G638" s="277"/>
      <c r="H638" s="277"/>
      <c r="I638" s="277"/>
      <c r="J638" s="277"/>
      <c r="K638" s="277"/>
      <c r="L638" s="277"/>
      <c r="M638" s="277"/>
      <c r="N638" s="277"/>
    </row>
    <row r="639" spans="4:14">
      <c r="D639" s="277"/>
      <c r="E639" s="277"/>
      <c r="F639" s="277"/>
      <c r="G639" s="277"/>
      <c r="H639" s="277"/>
      <c r="I639" s="277"/>
      <c r="J639" s="277"/>
      <c r="K639" s="277"/>
      <c r="L639" s="277"/>
      <c r="M639" s="277"/>
      <c r="N639" s="277"/>
    </row>
    <row r="640" spans="4:14">
      <c r="D640" s="277"/>
      <c r="E640" s="277"/>
      <c r="F640" s="277"/>
      <c r="G640" s="277"/>
      <c r="H640" s="277"/>
      <c r="I640" s="277"/>
      <c r="J640" s="277"/>
      <c r="K640" s="277"/>
      <c r="L640" s="277"/>
      <c r="M640" s="277"/>
      <c r="N640" s="277"/>
    </row>
    <row r="641" spans="4:14">
      <c r="D641" s="277"/>
      <c r="E641" s="277"/>
      <c r="F641" s="277"/>
      <c r="G641" s="277"/>
      <c r="H641" s="277"/>
      <c r="I641" s="277"/>
      <c r="J641" s="277"/>
      <c r="K641" s="277"/>
      <c r="L641" s="277"/>
      <c r="M641" s="277"/>
      <c r="N641" s="277"/>
    </row>
    <row r="642" spans="4:14">
      <c r="D642" s="277"/>
      <c r="E642" s="277"/>
      <c r="F642" s="277"/>
      <c r="G642" s="277"/>
      <c r="H642" s="277"/>
      <c r="I642" s="277"/>
      <c r="J642" s="277"/>
      <c r="K642" s="277"/>
      <c r="L642" s="277"/>
      <c r="M642" s="277"/>
      <c r="N642" s="277"/>
    </row>
    <row r="643" spans="4:14">
      <c r="D643" s="277"/>
      <c r="E643" s="277"/>
      <c r="F643" s="277"/>
      <c r="G643" s="277"/>
      <c r="H643" s="277"/>
      <c r="I643" s="277"/>
      <c r="J643" s="277"/>
      <c r="K643" s="277"/>
      <c r="L643" s="277"/>
      <c r="M643" s="277"/>
      <c r="N643" s="277"/>
    </row>
    <row r="644" spans="4:14">
      <c r="D644" s="277"/>
      <c r="E644" s="277"/>
      <c r="F644" s="277"/>
      <c r="G644" s="277"/>
      <c r="H644" s="277"/>
      <c r="I644" s="277"/>
      <c r="J644" s="277"/>
      <c r="K644" s="277"/>
      <c r="L644" s="277"/>
      <c r="M644" s="277"/>
      <c r="N644" s="277"/>
    </row>
    <row r="645" spans="4:14">
      <c r="D645" s="277"/>
      <c r="E645" s="277"/>
      <c r="F645" s="277"/>
      <c r="G645" s="277"/>
      <c r="H645" s="277"/>
      <c r="I645" s="277"/>
      <c r="J645" s="277"/>
      <c r="K645" s="277"/>
      <c r="L645" s="277"/>
      <c r="M645" s="277"/>
      <c r="N645" s="277"/>
    </row>
    <row r="646" spans="4:14">
      <c r="D646" s="277"/>
      <c r="E646" s="277"/>
      <c r="F646" s="277"/>
      <c r="G646" s="277"/>
      <c r="H646" s="277"/>
      <c r="I646" s="277"/>
      <c r="J646" s="277"/>
      <c r="K646" s="277"/>
      <c r="L646" s="277"/>
      <c r="M646" s="277"/>
      <c r="N646" s="277"/>
    </row>
    <row r="647" spans="4:14">
      <c r="D647" s="277"/>
      <c r="E647" s="277"/>
      <c r="F647" s="277"/>
      <c r="G647" s="277"/>
      <c r="H647" s="277"/>
      <c r="I647" s="277"/>
      <c r="J647" s="277"/>
      <c r="K647" s="277"/>
      <c r="L647" s="277"/>
      <c r="M647" s="277"/>
      <c r="N647" s="277"/>
    </row>
    <row r="648" spans="4:14">
      <c r="D648" s="277"/>
      <c r="E648" s="277"/>
      <c r="F648" s="277"/>
      <c r="G648" s="277"/>
      <c r="H648" s="277"/>
      <c r="I648" s="277"/>
      <c r="J648" s="277"/>
      <c r="K648" s="277"/>
      <c r="L648" s="277"/>
      <c r="M648" s="277"/>
      <c r="N648" s="277"/>
    </row>
    <row r="649" spans="4:14">
      <c r="D649" s="277"/>
      <c r="E649" s="277"/>
      <c r="F649" s="277"/>
      <c r="G649" s="277"/>
      <c r="H649" s="277"/>
      <c r="I649" s="277"/>
      <c r="J649" s="277"/>
      <c r="K649" s="277"/>
      <c r="L649" s="277"/>
      <c r="M649" s="277"/>
      <c r="N649" s="277"/>
    </row>
    <row r="650" spans="4:14">
      <c r="D650" s="277"/>
      <c r="E650" s="277"/>
      <c r="F650" s="277"/>
      <c r="G650" s="277"/>
      <c r="H650" s="277"/>
      <c r="I650" s="277"/>
      <c r="J650" s="277"/>
      <c r="K650" s="277"/>
      <c r="L650" s="277"/>
      <c r="M650" s="277"/>
      <c r="N650" s="277"/>
    </row>
    <row r="651" spans="4:14">
      <c r="D651" s="277"/>
      <c r="E651" s="277"/>
      <c r="F651" s="277"/>
      <c r="G651" s="277"/>
      <c r="H651" s="277"/>
      <c r="I651" s="277"/>
      <c r="J651" s="277"/>
      <c r="K651" s="277"/>
      <c r="L651" s="277"/>
      <c r="M651" s="277"/>
      <c r="N651" s="277"/>
    </row>
    <row r="652" spans="4:14">
      <c r="D652" s="277"/>
      <c r="E652" s="277"/>
      <c r="F652" s="277"/>
      <c r="G652" s="277"/>
      <c r="H652" s="277"/>
      <c r="I652" s="277"/>
      <c r="J652" s="277"/>
      <c r="K652" s="277"/>
      <c r="L652" s="277"/>
      <c r="M652" s="277"/>
      <c r="N652" s="277"/>
    </row>
    <row r="653" spans="4:14">
      <c r="D653" s="277"/>
      <c r="E653" s="277"/>
      <c r="F653" s="277"/>
      <c r="G653" s="277"/>
      <c r="H653" s="277"/>
      <c r="I653" s="277"/>
      <c r="J653" s="277"/>
      <c r="K653" s="277"/>
      <c r="L653" s="277"/>
      <c r="M653" s="277"/>
      <c r="N653" s="277"/>
    </row>
    <row r="654" spans="4:14">
      <c r="D654" s="277"/>
      <c r="E654" s="277"/>
      <c r="F654" s="277"/>
      <c r="G654" s="277"/>
      <c r="H654" s="277"/>
      <c r="I654" s="277"/>
      <c r="J654" s="277"/>
      <c r="K654" s="277"/>
      <c r="L654" s="277"/>
      <c r="M654" s="277"/>
      <c r="N654" s="277"/>
    </row>
    <row r="655" spans="4:14">
      <c r="D655" s="277"/>
      <c r="E655" s="277"/>
      <c r="F655" s="277"/>
      <c r="G655" s="277"/>
      <c r="H655" s="277"/>
      <c r="I655" s="277"/>
      <c r="J655" s="277"/>
      <c r="K655" s="277"/>
      <c r="L655" s="277"/>
      <c r="M655" s="277"/>
      <c r="N655" s="277"/>
    </row>
    <row r="656" spans="4:14">
      <c r="D656" s="277"/>
      <c r="E656" s="277"/>
      <c r="F656" s="277"/>
      <c r="G656" s="277"/>
      <c r="H656" s="277"/>
      <c r="I656" s="277"/>
      <c r="J656" s="277"/>
      <c r="K656" s="277"/>
      <c r="L656" s="277"/>
      <c r="M656" s="277"/>
      <c r="N656" s="277"/>
    </row>
    <row r="657" spans="4:14">
      <c r="D657" s="277"/>
      <c r="E657" s="277"/>
      <c r="F657" s="277"/>
      <c r="G657" s="277"/>
      <c r="H657" s="277"/>
      <c r="I657" s="277"/>
      <c r="J657" s="277"/>
      <c r="K657" s="277"/>
      <c r="L657" s="277"/>
      <c r="M657" s="277"/>
      <c r="N657" s="277"/>
    </row>
    <row r="658" spans="4:14">
      <c r="D658" s="277"/>
      <c r="E658" s="277"/>
      <c r="F658" s="277"/>
      <c r="G658" s="277"/>
      <c r="H658" s="277"/>
      <c r="I658" s="277"/>
      <c r="J658" s="277"/>
      <c r="K658" s="277"/>
      <c r="L658" s="277"/>
      <c r="M658" s="277"/>
      <c r="N658" s="277"/>
    </row>
    <row r="659" spans="4:14">
      <c r="D659" s="277"/>
      <c r="E659" s="277"/>
      <c r="F659" s="277"/>
      <c r="G659" s="277"/>
      <c r="H659" s="277"/>
      <c r="I659" s="277"/>
      <c r="J659" s="277"/>
      <c r="K659" s="277"/>
      <c r="L659" s="277"/>
      <c r="M659" s="277"/>
      <c r="N659" s="277"/>
    </row>
    <row r="660" spans="4:14">
      <c r="D660" s="277"/>
      <c r="E660" s="277"/>
      <c r="F660" s="277"/>
      <c r="G660" s="277"/>
      <c r="H660" s="277"/>
      <c r="I660" s="277"/>
      <c r="J660" s="277"/>
      <c r="K660" s="277"/>
      <c r="L660" s="277"/>
      <c r="M660" s="277"/>
      <c r="N660" s="277"/>
    </row>
    <row r="661" spans="4:14">
      <c r="D661" s="277"/>
      <c r="E661" s="277"/>
      <c r="F661" s="277"/>
      <c r="G661" s="277"/>
      <c r="H661" s="277"/>
      <c r="I661" s="277"/>
      <c r="J661" s="277"/>
      <c r="K661" s="277"/>
      <c r="L661" s="277"/>
      <c r="M661" s="277"/>
      <c r="N661" s="277"/>
    </row>
    <row r="662" spans="4:14">
      <c r="D662" s="277"/>
      <c r="E662" s="277"/>
      <c r="F662" s="277"/>
      <c r="G662" s="277"/>
      <c r="H662" s="277"/>
      <c r="I662" s="277"/>
      <c r="J662" s="277"/>
      <c r="K662" s="277"/>
      <c r="L662" s="277"/>
      <c r="M662" s="277"/>
      <c r="N662" s="277"/>
    </row>
    <row r="663" spans="4:14">
      <c r="D663" s="277"/>
      <c r="E663" s="277"/>
      <c r="F663" s="277"/>
      <c r="G663" s="277"/>
      <c r="H663" s="277"/>
      <c r="I663" s="277"/>
      <c r="J663" s="277"/>
      <c r="K663" s="277"/>
      <c r="L663" s="277"/>
      <c r="M663" s="277"/>
      <c r="N663" s="277"/>
    </row>
    <row r="664" spans="4:14">
      <c r="D664" s="277"/>
      <c r="E664" s="277"/>
      <c r="F664" s="277"/>
      <c r="G664" s="277"/>
      <c r="H664" s="277"/>
      <c r="I664" s="277"/>
      <c r="J664" s="277"/>
      <c r="K664" s="277"/>
      <c r="L664" s="277"/>
      <c r="M664" s="277"/>
      <c r="N664" s="277"/>
    </row>
    <row r="665" spans="4:14">
      <c r="D665" s="277"/>
      <c r="E665" s="277"/>
      <c r="F665" s="277"/>
      <c r="G665" s="277"/>
      <c r="H665" s="277"/>
      <c r="I665" s="277"/>
      <c r="J665" s="277"/>
      <c r="K665" s="277"/>
      <c r="L665" s="277"/>
      <c r="M665" s="277"/>
      <c r="N665" s="277"/>
    </row>
    <row r="666" spans="4:14">
      <c r="D666" s="277"/>
      <c r="E666" s="277"/>
      <c r="F666" s="277"/>
      <c r="G666" s="277"/>
      <c r="H666" s="277"/>
      <c r="I666" s="277"/>
      <c r="J666" s="277"/>
      <c r="K666" s="277"/>
      <c r="L666" s="277"/>
      <c r="M666" s="277"/>
      <c r="N666" s="277"/>
    </row>
    <row r="667" spans="4:14">
      <c r="D667" s="277"/>
      <c r="E667" s="277"/>
      <c r="F667" s="277"/>
      <c r="G667" s="277"/>
      <c r="H667" s="277"/>
      <c r="I667" s="277"/>
      <c r="J667" s="277"/>
      <c r="K667" s="277"/>
      <c r="L667" s="277"/>
      <c r="M667" s="277"/>
      <c r="N667" s="277"/>
    </row>
    <row r="668" spans="4:14">
      <c r="D668" s="277"/>
      <c r="E668" s="277"/>
      <c r="F668" s="277"/>
      <c r="G668" s="277"/>
      <c r="H668" s="277"/>
      <c r="I668" s="277"/>
      <c r="J668" s="277"/>
      <c r="K668" s="277"/>
      <c r="L668" s="277"/>
      <c r="M668" s="277"/>
      <c r="N668" s="277"/>
    </row>
    <row r="669" spans="4:14">
      <c r="D669" s="277"/>
      <c r="E669" s="277"/>
      <c r="F669" s="277"/>
      <c r="G669" s="277"/>
      <c r="H669" s="277"/>
      <c r="I669" s="277"/>
      <c r="J669" s="277"/>
      <c r="K669" s="277"/>
      <c r="L669" s="277"/>
      <c r="M669" s="277"/>
      <c r="N669" s="277"/>
    </row>
    <row r="670" spans="4:14">
      <c r="D670" s="277"/>
      <c r="E670" s="277"/>
      <c r="F670" s="277"/>
      <c r="G670" s="277"/>
      <c r="H670" s="277"/>
      <c r="I670" s="277"/>
      <c r="J670" s="277"/>
      <c r="K670" s="277"/>
      <c r="L670" s="277"/>
      <c r="M670" s="277"/>
      <c r="N670" s="277"/>
    </row>
    <row r="671" spans="4:14">
      <c r="D671" s="277"/>
      <c r="E671" s="277"/>
      <c r="F671" s="277"/>
      <c r="G671" s="277"/>
      <c r="H671" s="277"/>
      <c r="I671" s="277"/>
      <c r="J671" s="277"/>
      <c r="K671" s="277"/>
      <c r="L671" s="277"/>
      <c r="M671" s="277"/>
      <c r="N671" s="277"/>
    </row>
    <row r="672" spans="4:14">
      <c r="D672" s="277"/>
      <c r="E672" s="277"/>
      <c r="F672" s="277"/>
      <c r="G672" s="277"/>
      <c r="H672" s="277"/>
      <c r="I672" s="277"/>
      <c r="J672" s="277"/>
      <c r="K672" s="277"/>
      <c r="L672" s="277"/>
      <c r="M672" s="277"/>
      <c r="N672" s="277"/>
    </row>
    <row r="673" spans="4:14">
      <c r="D673" s="277"/>
      <c r="E673" s="277"/>
      <c r="F673" s="277"/>
      <c r="G673" s="277"/>
      <c r="H673" s="277"/>
      <c r="I673" s="277"/>
      <c r="J673" s="277"/>
      <c r="K673" s="277"/>
      <c r="L673" s="277"/>
      <c r="M673" s="277"/>
      <c r="N673" s="277"/>
    </row>
    <row r="674" spans="4:14">
      <c r="D674" s="277"/>
      <c r="E674" s="277"/>
      <c r="F674" s="277"/>
      <c r="G674" s="277"/>
      <c r="H674" s="277"/>
      <c r="I674" s="277"/>
      <c r="J674" s="277"/>
      <c r="K674" s="277"/>
      <c r="L674" s="277"/>
      <c r="M674" s="277"/>
      <c r="N674" s="277"/>
    </row>
    <row r="675" spans="4:14">
      <c r="D675" s="277"/>
      <c r="E675" s="277"/>
      <c r="F675" s="277"/>
      <c r="G675" s="277"/>
      <c r="H675" s="277"/>
      <c r="I675" s="277"/>
      <c r="J675" s="277"/>
      <c r="K675" s="277"/>
      <c r="L675" s="277"/>
      <c r="M675" s="277"/>
      <c r="N675" s="277"/>
    </row>
    <row r="676" spans="4:14">
      <c r="D676" s="277"/>
      <c r="E676" s="277"/>
      <c r="F676" s="277"/>
      <c r="G676" s="277"/>
      <c r="H676" s="277"/>
      <c r="I676" s="277"/>
      <c r="J676" s="277"/>
      <c r="K676" s="277"/>
      <c r="L676" s="277"/>
      <c r="M676" s="277"/>
      <c r="N676" s="277"/>
    </row>
    <row r="677" spans="4:14">
      <c r="D677" s="277"/>
      <c r="E677" s="277"/>
      <c r="F677" s="277"/>
      <c r="G677" s="277"/>
      <c r="H677" s="277"/>
      <c r="I677" s="277"/>
      <c r="J677" s="277"/>
      <c r="K677" s="277"/>
      <c r="L677" s="277"/>
      <c r="M677" s="277"/>
      <c r="N677" s="277"/>
    </row>
    <row r="678" spans="4:14">
      <c r="D678" s="277"/>
      <c r="E678" s="277"/>
      <c r="F678" s="277"/>
      <c r="G678" s="277"/>
      <c r="H678" s="277"/>
      <c r="I678" s="277"/>
      <c r="J678" s="277"/>
      <c r="K678" s="277"/>
      <c r="L678" s="277"/>
      <c r="M678" s="277"/>
      <c r="N678" s="277"/>
    </row>
    <row r="679" spans="4:14">
      <c r="D679" s="277"/>
      <c r="E679" s="277"/>
      <c r="F679" s="277"/>
      <c r="G679" s="277"/>
      <c r="H679" s="277"/>
      <c r="I679" s="277"/>
      <c r="J679" s="277"/>
      <c r="K679" s="277"/>
      <c r="L679" s="277"/>
      <c r="M679" s="277"/>
      <c r="N679" s="277"/>
    </row>
    <row r="680" spans="4:14">
      <c r="D680" s="277"/>
      <c r="E680" s="277"/>
      <c r="F680" s="277"/>
      <c r="G680" s="277"/>
      <c r="H680" s="277"/>
      <c r="I680" s="277"/>
      <c r="J680" s="277"/>
      <c r="K680" s="277"/>
      <c r="L680" s="277"/>
      <c r="M680" s="277"/>
      <c r="N680" s="277"/>
    </row>
    <row r="681" spans="4:14">
      <c r="D681" s="277"/>
      <c r="E681" s="277"/>
      <c r="F681" s="277"/>
      <c r="G681" s="277"/>
      <c r="H681" s="277"/>
      <c r="I681" s="277"/>
      <c r="J681" s="277"/>
      <c r="K681" s="277"/>
      <c r="L681" s="277"/>
      <c r="M681" s="277"/>
      <c r="N681" s="277"/>
    </row>
    <row r="682" spans="4:14">
      <c r="D682" s="277"/>
      <c r="E682" s="277"/>
      <c r="F682" s="277"/>
      <c r="G682" s="277"/>
      <c r="H682" s="277"/>
      <c r="I682" s="277"/>
      <c r="J682" s="277"/>
      <c r="K682" s="277"/>
      <c r="L682" s="277"/>
      <c r="M682" s="277"/>
      <c r="N682" s="277"/>
    </row>
    <row r="683" spans="4:14">
      <c r="D683" s="277"/>
      <c r="E683" s="277"/>
      <c r="F683" s="277"/>
      <c r="G683" s="277"/>
      <c r="H683" s="277"/>
      <c r="I683" s="277"/>
      <c r="J683" s="277"/>
      <c r="K683" s="277"/>
      <c r="L683" s="277"/>
      <c r="M683" s="277"/>
      <c r="N683" s="277"/>
    </row>
    <row r="684" spans="4:14">
      <c r="D684" s="277"/>
      <c r="E684" s="277"/>
      <c r="F684" s="277"/>
      <c r="G684" s="277"/>
      <c r="H684" s="277"/>
      <c r="I684" s="277"/>
      <c r="J684" s="277"/>
      <c r="K684" s="277"/>
      <c r="L684" s="277"/>
      <c r="M684" s="277"/>
      <c r="N684" s="277"/>
    </row>
    <row r="685" spans="4:14">
      <c r="D685" s="277"/>
      <c r="E685" s="277"/>
      <c r="F685" s="277"/>
      <c r="G685" s="277"/>
      <c r="H685" s="277"/>
      <c r="I685" s="277"/>
      <c r="J685" s="277"/>
      <c r="K685" s="277"/>
      <c r="L685" s="277"/>
      <c r="M685" s="277"/>
      <c r="N685" s="277"/>
    </row>
    <row r="686" spans="4:14">
      <c r="D686" s="277"/>
      <c r="E686" s="277"/>
      <c r="F686" s="277"/>
      <c r="G686" s="277"/>
      <c r="H686" s="277"/>
      <c r="I686" s="277"/>
      <c r="J686" s="277"/>
      <c r="K686" s="277"/>
      <c r="L686" s="277"/>
      <c r="M686" s="277"/>
      <c r="N686" s="277"/>
    </row>
    <row r="687" spans="4:14">
      <c r="D687" s="277"/>
      <c r="E687" s="277"/>
      <c r="F687" s="277"/>
      <c r="G687" s="277"/>
      <c r="H687" s="277"/>
      <c r="I687" s="277"/>
      <c r="J687" s="277"/>
      <c r="K687" s="277"/>
      <c r="L687" s="277"/>
      <c r="M687" s="277"/>
      <c r="N687" s="277"/>
    </row>
    <row r="688" spans="4:14">
      <c r="D688" s="277"/>
      <c r="E688" s="277"/>
      <c r="F688" s="277"/>
      <c r="G688" s="277"/>
      <c r="H688" s="277"/>
      <c r="I688" s="277"/>
      <c r="J688" s="277"/>
      <c r="K688" s="277"/>
      <c r="L688" s="277"/>
      <c r="M688" s="277"/>
      <c r="N688" s="277"/>
    </row>
    <row r="689" spans="4:14">
      <c r="D689" s="277"/>
      <c r="E689" s="277"/>
      <c r="F689" s="277"/>
      <c r="G689" s="277"/>
      <c r="H689" s="277"/>
      <c r="I689" s="277"/>
      <c r="J689" s="277"/>
      <c r="K689" s="277"/>
      <c r="L689" s="277"/>
      <c r="M689" s="277"/>
      <c r="N689" s="277"/>
    </row>
    <row r="690" spans="4:14">
      <c r="D690" s="277"/>
      <c r="E690" s="277"/>
      <c r="F690" s="277"/>
      <c r="G690" s="277"/>
      <c r="H690" s="277"/>
      <c r="I690" s="277"/>
      <c r="J690" s="277"/>
      <c r="K690" s="277"/>
      <c r="L690" s="277"/>
      <c r="M690" s="277"/>
      <c r="N690" s="277"/>
    </row>
    <row r="691" spans="4:14">
      <c r="D691" s="277"/>
      <c r="E691" s="277"/>
      <c r="F691" s="277"/>
      <c r="G691" s="277"/>
      <c r="H691" s="277"/>
      <c r="I691" s="277"/>
      <c r="J691" s="277"/>
      <c r="K691" s="277"/>
      <c r="L691" s="277"/>
      <c r="M691" s="277"/>
      <c r="N691" s="277"/>
    </row>
    <row r="692" spans="4:14">
      <c r="D692" s="277"/>
      <c r="E692" s="277"/>
      <c r="F692" s="277"/>
      <c r="G692" s="277"/>
      <c r="H692" s="277"/>
      <c r="I692" s="277"/>
      <c r="J692" s="277"/>
      <c r="K692" s="277"/>
      <c r="L692" s="277"/>
      <c r="M692" s="277"/>
      <c r="N692" s="277"/>
    </row>
    <row r="693" spans="4:14">
      <c r="D693" s="277"/>
      <c r="E693" s="277"/>
      <c r="F693" s="277"/>
      <c r="G693" s="277"/>
      <c r="H693" s="277"/>
      <c r="I693" s="277"/>
      <c r="J693" s="277"/>
      <c r="K693" s="277"/>
      <c r="L693" s="277"/>
      <c r="M693" s="277"/>
      <c r="N693" s="277"/>
    </row>
    <row r="694" spans="4:14">
      <c r="D694" s="277"/>
      <c r="E694" s="277"/>
      <c r="F694" s="277"/>
      <c r="G694" s="277"/>
      <c r="H694" s="277"/>
      <c r="I694" s="277"/>
      <c r="J694" s="277"/>
      <c r="K694" s="277"/>
      <c r="L694" s="277"/>
      <c r="M694" s="277"/>
      <c r="N694" s="277"/>
    </row>
    <row r="695" spans="4:14">
      <c r="D695" s="277"/>
      <c r="E695" s="277"/>
      <c r="F695" s="277"/>
      <c r="G695" s="277"/>
      <c r="H695" s="277"/>
      <c r="I695" s="277"/>
      <c r="J695" s="277"/>
      <c r="K695" s="277"/>
      <c r="L695" s="277"/>
      <c r="M695" s="277"/>
      <c r="N695" s="277"/>
    </row>
    <row r="696" spans="4:14">
      <c r="D696" s="277"/>
      <c r="E696" s="277"/>
      <c r="F696" s="277"/>
      <c r="G696" s="277"/>
      <c r="H696" s="277"/>
      <c r="I696" s="277"/>
      <c r="J696" s="277"/>
      <c r="K696" s="277"/>
      <c r="L696" s="277"/>
      <c r="M696" s="277"/>
      <c r="N696" s="277"/>
    </row>
    <row r="697" spans="4:14">
      <c r="D697" s="277"/>
      <c r="E697" s="277"/>
      <c r="F697" s="277"/>
      <c r="G697" s="277"/>
      <c r="H697" s="277"/>
      <c r="I697" s="277"/>
      <c r="J697" s="277"/>
      <c r="K697" s="277"/>
      <c r="L697" s="277"/>
      <c r="M697" s="277"/>
      <c r="N697" s="277"/>
    </row>
    <row r="698" spans="4:14">
      <c r="D698" s="277"/>
      <c r="E698" s="277"/>
      <c r="F698" s="277"/>
      <c r="G698" s="277"/>
      <c r="H698" s="277"/>
      <c r="I698" s="277"/>
      <c r="J698" s="277"/>
      <c r="K698" s="277"/>
      <c r="L698" s="277"/>
      <c r="M698" s="277"/>
      <c r="N698" s="277"/>
    </row>
    <row r="699" spans="4:14">
      <c r="D699" s="277"/>
      <c r="E699" s="277"/>
      <c r="F699" s="277"/>
      <c r="G699" s="277"/>
      <c r="H699" s="277"/>
      <c r="I699" s="277"/>
      <c r="J699" s="277"/>
      <c r="K699" s="277"/>
      <c r="L699" s="277"/>
      <c r="M699" s="277"/>
      <c r="N699" s="277"/>
    </row>
    <row r="700" spans="4:14">
      <c r="D700" s="277"/>
      <c r="E700" s="277"/>
      <c r="F700" s="277"/>
      <c r="G700" s="277"/>
      <c r="H700" s="277"/>
      <c r="I700" s="277"/>
      <c r="J700" s="277"/>
      <c r="K700" s="277"/>
      <c r="L700" s="277"/>
      <c r="M700" s="277"/>
      <c r="N700" s="277"/>
    </row>
    <row r="701" spans="4:14">
      <c r="D701" s="277"/>
      <c r="E701" s="277"/>
      <c r="F701" s="277"/>
      <c r="G701" s="277"/>
      <c r="H701" s="277"/>
      <c r="I701" s="277"/>
      <c r="J701" s="277"/>
      <c r="K701" s="277"/>
      <c r="L701" s="277"/>
      <c r="M701" s="277"/>
      <c r="N701" s="277"/>
    </row>
    <row r="702" spans="4:14">
      <c r="D702" s="277"/>
      <c r="E702" s="277"/>
      <c r="F702" s="277"/>
      <c r="G702" s="277"/>
      <c r="H702" s="277"/>
      <c r="I702" s="277"/>
      <c r="J702" s="277"/>
      <c r="K702" s="277"/>
      <c r="L702" s="277"/>
      <c r="M702" s="277"/>
      <c r="N702" s="277"/>
    </row>
    <row r="703" spans="4:14">
      <c r="D703" s="277"/>
      <c r="E703" s="277"/>
      <c r="F703" s="277"/>
      <c r="G703" s="277"/>
      <c r="H703" s="277"/>
      <c r="I703" s="277"/>
      <c r="J703" s="277"/>
      <c r="K703" s="277"/>
      <c r="L703" s="277"/>
      <c r="M703" s="277"/>
      <c r="N703" s="277"/>
    </row>
    <row r="704" spans="4:14">
      <c r="D704" s="277"/>
      <c r="E704" s="277"/>
      <c r="F704" s="277"/>
      <c r="G704" s="277"/>
      <c r="H704" s="277"/>
      <c r="I704" s="277"/>
      <c r="J704" s="277"/>
      <c r="K704" s="277"/>
      <c r="L704" s="277"/>
      <c r="M704" s="277"/>
      <c r="N704" s="277"/>
    </row>
    <row r="705" spans="4:14">
      <c r="D705" s="277"/>
      <c r="E705" s="277"/>
      <c r="F705" s="277"/>
      <c r="G705" s="277"/>
      <c r="H705" s="277"/>
      <c r="I705" s="277"/>
      <c r="J705" s="277"/>
      <c r="K705" s="277"/>
      <c r="L705" s="277"/>
      <c r="M705" s="277"/>
      <c r="N705" s="277"/>
    </row>
    <row r="706" spans="4:14">
      <c r="D706" s="277"/>
      <c r="E706" s="277"/>
      <c r="F706" s="277"/>
      <c r="G706" s="277"/>
      <c r="H706" s="277"/>
      <c r="I706" s="277"/>
      <c r="J706" s="277"/>
      <c r="K706" s="277"/>
      <c r="L706" s="277"/>
      <c r="M706" s="277"/>
      <c r="N706" s="277"/>
    </row>
    <row r="707" spans="4:14">
      <c r="D707" s="277"/>
      <c r="E707" s="277"/>
      <c r="F707" s="277"/>
      <c r="G707" s="277"/>
      <c r="H707" s="277"/>
      <c r="I707" s="277"/>
      <c r="J707" s="277"/>
      <c r="K707" s="277"/>
      <c r="L707" s="277"/>
      <c r="M707" s="277"/>
      <c r="N707" s="277"/>
    </row>
    <row r="708" spans="4:14">
      <c r="D708" s="277"/>
      <c r="E708" s="277"/>
      <c r="F708" s="277"/>
      <c r="G708" s="277"/>
      <c r="H708" s="277"/>
      <c r="I708" s="277"/>
      <c r="J708" s="277"/>
      <c r="K708" s="277"/>
      <c r="L708" s="277"/>
      <c r="M708" s="277"/>
      <c r="N708" s="277"/>
    </row>
    <row r="709" spans="4:14">
      <c r="D709" s="277"/>
      <c r="E709" s="277"/>
      <c r="F709" s="277"/>
      <c r="G709" s="277"/>
      <c r="H709" s="277"/>
      <c r="I709" s="277"/>
      <c r="J709" s="277"/>
      <c r="K709" s="277"/>
      <c r="L709" s="277"/>
      <c r="M709" s="277"/>
      <c r="N709" s="277"/>
    </row>
    <row r="710" spans="4:14">
      <c r="D710" s="277"/>
      <c r="E710" s="277"/>
      <c r="F710" s="277"/>
      <c r="G710" s="277"/>
      <c r="H710" s="277"/>
      <c r="I710" s="277"/>
      <c r="J710" s="277"/>
      <c r="K710" s="277"/>
      <c r="L710" s="277"/>
      <c r="M710" s="277"/>
      <c r="N710" s="277"/>
    </row>
    <row r="711" spans="4:14">
      <c r="D711" s="277"/>
      <c r="E711" s="277"/>
      <c r="F711" s="277"/>
      <c r="G711" s="277"/>
      <c r="H711" s="277"/>
      <c r="I711" s="277"/>
      <c r="J711" s="277"/>
      <c r="K711" s="277"/>
      <c r="L711" s="277"/>
      <c r="M711" s="277"/>
      <c r="N711" s="277"/>
    </row>
    <row r="712" spans="4:14">
      <c r="D712" s="277"/>
      <c r="E712" s="277"/>
      <c r="F712" s="277"/>
      <c r="G712" s="277"/>
      <c r="H712" s="277"/>
      <c r="I712" s="277"/>
      <c r="J712" s="277"/>
      <c r="K712" s="277"/>
      <c r="L712" s="277"/>
      <c r="M712" s="277"/>
      <c r="N712" s="277"/>
    </row>
    <row r="713" spans="4:14">
      <c r="D713" s="277"/>
      <c r="E713" s="277"/>
      <c r="F713" s="277"/>
      <c r="G713" s="277"/>
      <c r="H713" s="277"/>
      <c r="I713" s="277"/>
      <c r="J713" s="277"/>
      <c r="K713" s="277"/>
      <c r="L713" s="277"/>
      <c r="M713" s="277"/>
      <c r="N713" s="277"/>
    </row>
    <row r="714" spans="4:14">
      <c r="D714" s="277"/>
      <c r="E714" s="277"/>
      <c r="F714" s="277"/>
      <c r="G714" s="277"/>
      <c r="H714" s="277"/>
      <c r="I714" s="277"/>
      <c r="J714" s="277"/>
      <c r="K714" s="277"/>
      <c r="L714" s="277"/>
      <c r="M714" s="277"/>
      <c r="N714" s="277"/>
    </row>
    <row r="715" spans="4:14">
      <c r="D715" s="277"/>
      <c r="E715" s="277"/>
      <c r="F715" s="277"/>
      <c r="G715" s="277"/>
      <c r="H715" s="277"/>
      <c r="I715" s="277"/>
      <c r="J715" s="277"/>
      <c r="K715" s="277"/>
      <c r="L715" s="277"/>
      <c r="M715" s="277"/>
      <c r="N715" s="277"/>
    </row>
    <row r="716" spans="4:14">
      <c r="D716" s="277"/>
      <c r="E716" s="277"/>
      <c r="F716" s="277"/>
      <c r="G716" s="277"/>
      <c r="H716" s="277"/>
      <c r="I716" s="277"/>
      <c r="J716" s="277"/>
      <c r="K716" s="277"/>
      <c r="L716" s="277"/>
      <c r="M716" s="277"/>
      <c r="N716" s="277"/>
    </row>
    <row r="717" spans="4:14">
      <c r="D717" s="277"/>
      <c r="E717" s="277"/>
      <c r="F717" s="277"/>
      <c r="G717" s="277"/>
      <c r="H717" s="277"/>
      <c r="I717" s="277"/>
      <c r="J717" s="277"/>
      <c r="K717" s="277"/>
      <c r="L717" s="277"/>
      <c r="M717" s="277"/>
      <c r="N717" s="277"/>
    </row>
    <row r="718" spans="4:14">
      <c r="D718" s="277"/>
      <c r="E718" s="277"/>
      <c r="F718" s="277"/>
      <c r="G718" s="277"/>
      <c r="H718" s="277"/>
      <c r="I718" s="277"/>
      <c r="J718" s="277"/>
      <c r="K718" s="277"/>
      <c r="L718" s="277"/>
      <c r="M718" s="277"/>
      <c r="N718" s="277"/>
    </row>
    <row r="719" spans="4:14">
      <c r="D719" s="277"/>
      <c r="E719" s="277"/>
      <c r="F719" s="277"/>
      <c r="G719" s="277"/>
      <c r="H719" s="277"/>
      <c r="I719" s="277"/>
      <c r="J719" s="277"/>
      <c r="K719" s="277"/>
      <c r="L719" s="277"/>
      <c r="M719" s="277"/>
      <c r="N719" s="277"/>
    </row>
    <row r="720" spans="4:14">
      <c r="D720" s="277"/>
      <c r="E720" s="277"/>
      <c r="F720" s="277"/>
      <c r="G720" s="277"/>
      <c r="H720" s="277"/>
      <c r="I720" s="277"/>
      <c r="J720" s="277"/>
      <c r="K720" s="277"/>
      <c r="L720" s="277"/>
      <c r="M720" s="277"/>
      <c r="N720" s="277"/>
    </row>
    <row r="721" spans="4:14">
      <c r="D721" s="277"/>
      <c r="E721" s="277"/>
      <c r="F721" s="277"/>
      <c r="G721" s="277"/>
      <c r="H721" s="277"/>
      <c r="I721" s="277"/>
      <c r="J721" s="277"/>
      <c r="K721" s="277"/>
      <c r="L721" s="277"/>
      <c r="M721" s="277"/>
      <c r="N721" s="277"/>
    </row>
    <row r="722" spans="4:14">
      <c r="D722" s="277"/>
      <c r="E722" s="277"/>
      <c r="F722" s="277"/>
      <c r="G722" s="277"/>
      <c r="H722" s="277"/>
      <c r="I722" s="277"/>
      <c r="J722" s="277"/>
      <c r="K722" s="277"/>
      <c r="L722" s="277"/>
      <c r="M722" s="277"/>
      <c r="N722" s="277"/>
    </row>
    <row r="723" spans="4:14">
      <c r="D723" s="277"/>
      <c r="E723" s="277"/>
      <c r="F723" s="277"/>
      <c r="G723" s="277"/>
      <c r="H723" s="277"/>
      <c r="I723" s="277"/>
      <c r="J723" s="277"/>
      <c r="K723" s="277"/>
      <c r="L723" s="277"/>
      <c r="M723" s="277"/>
      <c r="N723" s="277"/>
    </row>
    <row r="724" spans="4:14">
      <c r="D724" s="277"/>
      <c r="E724" s="277"/>
      <c r="F724" s="277"/>
      <c r="G724" s="277"/>
      <c r="H724" s="277"/>
      <c r="I724" s="277"/>
      <c r="J724" s="277"/>
      <c r="K724" s="277"/>
      <c r="L724" s="277"/>
      <c r="M724" s="277"/>
      <c r="N724" s="277"/>
    </row>
    <row r="725" spans="4:14">
      <c r="D725" s="277"/>
      <c r="E725" s="277"/>
      <c r="F725" s="277"/>
      <c r="G725" s="277"/>
      <c r="H725" s="277"/>
      <c r="I725" s="277"/>
      <c r="J725" s="277"/>
      <c r="K725" s="277"/>
      <c r="L725" s="277"/>
      <c r="M725" s="277"/>
      <c r="N725" s="277"/>
    </row>
    <row r="726" spans="4:14">
      <c r="D726" s="277"/>
      <c r="E726" s="277"/>
      <c r="F726" s="277"/>
      <c r="G726" s="277"/>
      <c r="H726" s="277"/>
      <c r="I726" s="277"/>
      <c r="J726" s="277"/>
      <c r="K726" s="277"/>
      <c r="L726" s="277"/>
      <c r="M726" s="277"/>
      <c r="N726" s="277"/>
    </row>
    <row r="727" spans="4:14">
      <c r="D727" s="277"/>
      <c r="E727" s="277"/>
      <c r="F727" s="277"/>
      <c r="G727" s="277"/>
      <c r="H727" s="277"/>
      <c r="I727" s="277"/>
      <c r="J727" s="277"/>
      <c r="K727" s="277"/>
      <c r="L727" s="277"/>
      <c r="M727" s="277"/>
      <c r="N727" s="277"/>
    </row>
    <row r="728" spans="4:14">
      <c r="D728" s="277"/>
      <c r="E728" s="277"/>
      <c r="F728" s="277"/>
      <c r="G728" s="277"/>
      <c r="H728" s="277"/>
      <c r="I728" s="277"/>
      <c r="J728" s="277"/>
      <c r="K728" s="277"/>
      <c r="L728" s="277"/>
      <c r="M728" s="277"/>
      <c r="N728" s="277"/>
    </row>
    <row r="729" spans="4:14">
      <c r="D729" s="277"/>
      <c r="E729" s="277"/>
      <c r="F729" s="277"/>
      <c r="G729" s="277"/>
      <c r="H729" s="277"/>
      <c r="I729" s="277"/>
      <c r="J729" s="277"/>
      <c r="K729" s="277"/>
      <c r="L729" s="277"/>
      <c r="M729" s="277"/>
      <c r="N729" s="277"/>
    </row>
    <row r="730" spans="4:14">
      <c r="D730" s="277"/>
      <c r="E730" s="277"/>
      <c r="F730" s="277"/>
      <c r="G730" s="277"/>
      <c r="H730" s="277"/>
      <c r="I730" s="277"/>
      <c r="J730" s="277"/>
      <c r="K730" s="277"/>
      <c r="L730" s="277"/>
      <c r="M730" s="277"/>
      <c r="N730" s="277"/>
    </row>
    <row r="731" spans="4:14">
      <c r="D731" s="277"/>
      <c r="E731" s="277"/>
      <c r="F731" s="277"/>
      <c r="G731" s="277"/>
      <c r="H731" s="277"/>
      <c r="I731" s="277"/>
      <c r="J731" s="277"/>
      <c r="K731" s="277"/>
      <c r="L731" s="277"/>
      <c r="M731" s="277"/>
      <c r="N731" s="277"/>
    </row>
    <row r="732" spans="4:14">
      <c r="D732" s="277"/>
      <c r="E732" s="277"/>
      <c r="F732" s="277"/>
      <c r="G732" s="277"/>
      <c r="H732" s="277"/>
      <c r="I732" s="277"/>
      <c r="J732" s="277"/>
      <c r="K732" s="277"/>
      <c r="L732" s="277"/>
      <c r="M732" s="277"/>
      <c r="N732" s="277"/>
    </row>
    <row r="733" spans="4:14">
      <c r="D733" s="277"/>
      <c r="E733" s="277"/>
      <c r="F733" s="277"/>
      <c r="G733" s="277"/>
      <c r="H733" s="277"/>
      <c r="I733" s="277"/>
      <c r="J733" s="277"/>
      <c r="K733" s="277"/>
      <c r="L733" s="277"/>
      <c r="M733" s="277"/>
      <c r="N733" s="277"/>
    </row>
    <row r="734" spans="4:14">
      <c r="D734" s="277"/>
      <c r="E734" s="277"/>
      <c r="F734" s="277"/>
      <c r="G734" s="277"/>
      <c r="H734" s="277"/>
      <c r="I734" s="277"/>
      <c r="J734" s="277"/>
      <c r="K734" s="277"/>
      <c r="L734" s="277"/>
      <c r="M734" s="277"/>
      <c r="N734" s="277"/>
    </row>
    <row r="735" spans="4:14">
      <c r="D735" s="277"/>
      <c r="E735" s="277"/>
      <c r="F735" s="277"/>
      <c r="G735" s="277"/>
      <c r="H735" s="277"/>
      <c r="I735" s="277"/>
      <c r="J735" s="277"/>
      <c r="K735" s="277"/>
      <c r="L735" s="277"/>
      <c r="M735" s="277"/>
      <c r="N735" s="277"/>
    </row>
    <row r="736" spans="4:14">
      <c r="D736" s="277"/>
      <c r="E736" s="277"/>
      <c r="F736" s="277"/>
      <c r="G736" s="277"/>
      <c r="H736" s="277"/>
      <c r="I736" s="277"/>
      <c r="J736" s="277"/>
      <c r="K736" s="277"/>
      <c r="L736" s="277"/>
      <c r="M736" s="277"/>
      <c r="N736" s="277"/>
    </row>
    <row r="737" spans="4:14">
      <c r="D737" s="277"/>
      <c r="E737" s="277"/>
      <c r="F737" s="277"/>
      <c r="G737" s="277"/>
      <c r="H737" s="277"/>
      <c r="I737" s="277"/>
      <c r="J737" s="277"/>
      <c r="K737" s="277"/>
      <c r="L737" s="277"/>
      <c r="M737" s="277"/>
      <c r="N737" s="277"/>
    </row>
    <row r="738" spans="4:14">
      <c r="D738" s="277"/>
      <c r="E738" s="277"/>
      <c r="F738" s="277"/>
      <c r="G738" s="277"/>
      <c r="H738" s="277"/>
      <c r="I738" s="277"/>
      <c r="J738" s="277"/>
      <c r="K738" s="277"/>
      <c r="L738" s="277"/>
      <c r="M738" s="277"/>
      <c r="N738" s="277"/>
    </row>
    <row r="739" spans="4:14">
      <c r="D739" s="277"/>
      <c r="E739" s="277"/>
      <c r="F739" s="277"/>
      <c r="G739" s="277"/>
      <c r="H739" s="277"/>
      <c r="I739" s="277"/>
      <c r="J739" s="277"/>
      <c r="K739" s="277"/>
      <c r="L739" s="277"/>
      <c r="M739" s="277"/>
      <c r="N739" s="277"/>
    </row>
    <row r="740" spans="4:14">
      <c r="D740" s="277"/>
      <c r="E740" s="277"/>
      <c r="F740" s="277"/>
      <c r="G740" s="277"/>
      <c r="H740" s="277"/>
      <c r="I740" s="277"/>
      <c r="J740" s="277"/>
      <c r="K740" s="277"/>
      <c r="L740" s="277"/>
      <c r="M740" s="277"/>
      <c r="N740" s="277"/>
    </row>
    <row r="741" spans="4:14">
      <c r="D741" s="277"/>
      <c r="E741" s="277"/>
      <c r="F741" s="277"/>
      <c r="G741" s="277"/>
      <c r="H741" s="277"/>
      <c r="I741" s="277"/>
      <c r="J741" s="277"/>
      <c r="K741" s="277"/>
      <c r="L741" s="277"/>
      <c r="M741" s="277"/>
      <c r="N741" s="277"/>
    </row>
    <row r="742" spans="4:14">
      <c r="D742" s="277"/>
      <c r="E742" s="277"/>
      <c r="F742" s="277"/>
      <c r="G742" s="277"/>
      <c r="H742" s="277"/>
      <c r="I742" s="277"/>
      <c r="J742" s="277"/>
      <c r="K742" s="277"/>
      <c r="L742" s="277"/>
      <c r="M742" s="277"/>
      <c r="N742" s="277"/>
    </row>
    <row r="743" spans="4:14">
      <c r="D743" s="277"/>
      <c r="E743" s="277"/>
      <c r="F743" s="277"/>
      <c r="G743" s="277"/>
      <c r="H743" s="277"/>
      <c r="I743" s="277"/>
      <c r="J743" s="277"/>
      <c r="K743" s="277"/>
      <c r="L743" s="277"/>
      <c r="M743" s="277"/>
      <c r="N743" s="277"/>
    </row>
    <row r="744" spans="4:14">
      <c r="D744" s="277"/>
      <c r="E744" s="277"/>
      <c r="F744" s="277"/>
      <c r="G744" s="277"/>
      <c r="H744" s="277"/>
      <c r="I744" s="277"/>
      <c r="J744" s="277"/>
      <c r="K744" s="277"/>
      <c r="L744" s="277"/>
      <c r="M744" s="277"/>
      <c r="N744" s="277"/>
    </row>
    <row r="745" spans="4:14">
      <c r="D745" s="277"/>
      <c r="E745" s="277"/>
      <c r="F745" s="277"/>
      <c r="G745" s="277"/>
      <c r="H745" s="277"/>
      <c r="I745" s="277"/>
      <c r="J745" s="277"/>
      <c r="K745" s="277"/>
      <c r="L745" s="277"/>
      <c r="M745" s="277"/>
      <c r="N745" s="277"/>
    </row>
    <row r="746" spans="4:14">
      <c r="D746" s="277"/>
      <c r="E746" s="277"/>
      <c r="F746" s="277"/>
      <c r="G746" s="277"/>
      <c r="H746" s="277"/>
      <c r="I746" s="277"/>
      <c r="J746" s="277"/>
      <c r="K746" s="277"/>
      <c r="L746" s="277"/>
      <c r="M746" s="277"/>
      <c r="N746" s="277"/>
    </row>
    <row r="747" spans="4:14">
      <c r="D747" s="277"/>
      <c r="E747" s="277"/>
      <c r="F747" s="277"/>
      <c r="G747" s="277"/>
      <c r="H747" s="277"/>
      <c r="I747" s="277"/>
      <c r="J747" s="277"/>
      <c r="K747" s="277"/>
      <c r="L747" s="277"/>
      <c r="M747" s="277"/>
      <c r="N747" s="277"/>
    </row>
    <row r="748" spans="4:14">
      <c r="D748" s="277"/>
      <c r="E748" s="277"/>
      <c r="F748" s="277"/>
      <c r="G748" s="277"/>
      <c r="H748" s="277"/>
      <c r="I748" s="277"/>
      <c r="J748" s="277"/>
      <c r="K748" s="277"/>
      <c r="L748" s="277"/>
      <c r="M748" s="277"/>
      <c r="N748" s="277"/>
    </row>
    <row r="749" spans="4:14">
      <c r="D749" s="277"/>
      <c r="E749" s="277"/>
      <c r="F749" s="277"/>
      <c r="G749" s="277"/>
      <c r="H749" s="277"/>
      <c r="I749" s="277"/>
      <c r="J749" s="277"/>
      <c r="K749" s="277"/>
      <c r="L749" s="277"/>
      <c r="M749" s="277"/>
      <c r="N749" s="277"/>
    </row>
    <row r="750" spans="4:14">
      <c r="D750" s="277"/>
      <c r="E750" s="277"/>
      <c r="F750" s="277"/>
      <c r="G750" s="277"/>
      <c r="H750" s="277"/>
      <c r="I750" s="277"/>
      <c r="J750" s="277"/>
      <c r="K750" s="277"/>
      <c r="L750" s="277"/>
      <c r="M750" s="277"/>
      <c r="N750" s="277"/>
    </row>
    <row r="751" spans="4:14">
      <c r="D751" s="277"/>
      <c r="E751" s="277"/>
      <c r="F751" s="277"/>
      <c r="G751" s="277"/>
      <c r="H751" s="277"/>
      <c r="I751" s="277"/>
      <c r="J751" s="277"/>
      <c r="K751" s="277"/>
      <c r="L751" s="277"/>
      <c r="M751" s="277"/>
      <c r="N751" s="277"/>
    </row>
    <row r="752" spans="4:14">
      <c r="D752" s="277"/>
      <c r="E752" s="277"/>
      <c r="F752" s="277"/>
      <c r="G752" s="277"/>
      <c r="H752" s="277"/>
      <c r="I752" s="277"/>
      <c r="J752" s="277"/>
      <c r="K752" s="277"/>
      <c r="L752" s="277"/>
      <c r="M752" s="277"/>
      <c r="N752" s="277"/>
    </row>
    <row r="753" spans="4:14">
      <c r="D753" s="277"/>
      <c r="E753" s="277"/>
      <c r="F753" s="277"/>
      <c r="G753" s="277"/>
      <c r="H753" s="277"/>
      <c r="I753" s="277"/>
      <c r="J753" s="277"/>
      <c r="K753" s="277"/>
      <c r="L753" s="277"/>
      <c r="M753" s="277"/>
      <c r="N753" s="277"/>
    </row>
    <row r="754" spans="4:14">
      <c r="D754" s="277"/>
      <c r="E754" s="277"/>
      <c r="F754" s="277"/>
      <c r="G754" s="277"/>
      <c r="H754" s="277"/>
      <c r="I754" s="277"/>
      <c r="J754" s="277"/>
      <c r="K754" s="277"/>
      <c r="L754" s="277"/>
      <c r="M754" s="277"/>
      <c r="N754" s="277"/>
    </row>
    <row r="755" spans="4:14">
      <c r="D755" s="277"/>
      <c r="E755" s="277"/>
      <c r="F755" s="277"/>
      <c r="G755" s="277"/>
      <c r="H755" s="277"/>
      <c r="I755" s="277"/>
      <c r="J755" s="277"/>
      <c r="K755" s="277"/>
      <c r="L755" s="277"/>
      <c r="M755" s="277"/>
      <c r="N755" s="277"/>
    </row>
    <row r="756" spans="4:14">
      <c r="D756" s="277"/>
      <c r="E756" s="277"/>
      <c r="F756" s="277"/>
      <c r="G756" s="277"/>
      <c r="H756" s="277"/>
      <c r="I756" s="277"/>
      <c r="J756" s="277"/>
      <c r="K756" s="277"/>
      <c r="L756" s="277"/>
      <c r="M756" s="277"/>
      <c r="N756" s="277"/>
    </row>
    <row r="757" spans="4:14">
      <c r="D757" s="277"/>
      <c r="E757" s="277"/>
      <c r="F757" s="277"/>
      <c r="G757" s="277"/>
      <c r="H757" s="277"/>
      <c r="I757" s="277"/>
      <c r="J757" s="277"/>
      <c r="K757" s="277"/>
      <c r="L757" s="277"/>
      <c r="M757" s="277"/>
      <c r="N757" s="277"/>
    </row>
    <row r="758" spans="4:14">
      <c r="D758" s="277"/>
      <c r="E758" s="277"/>
      <c r="F758" s="277"/>
      <c r="G758" s="277"/>
      <c r="H758" s="277"/>
      <c r="I758" s="277"/>
      <c r="J758" s="277"/>
      <c r="K758" s="277"/>
      <c r="L758" s="277"/>
      <c r="M758" s="277"/>
      <c r="N758" s="277"/>
    </row>
    <row r="759" spans="4:14">
      <c r="D759" s="277"/>
      <c r="E759" s="277"/>
      <c r="F759" s="277"/>
      <c r="G759" s="277"/>
      <c r="H759" s="277"/>
      <c r="I759" s="277"/>
      <c r="J759" s="277"/>
      <c r="K759" s="277"/>
      <c r="L759" s="277"/>
      <c r="M759" s="277"/>
      <c r="N759" s="277"/>
    </row>
    <row r="760" spans="4:14">
      <c r="D760" s="277"/>
      <c r="E760" s="277"/>
      <c r="F760" s="277"/>
      <c r="G760" s="277"/>
      <c r="H760" s="277"/>
      <c r="I760" s="277"/>
      <c r="J760" s="277"/>
      <c r="K760" s="277"/>
      <c r="L760" s="277"/>
      <c r="M760" s="277"/>
      <c r="N760" s="277"/>
    </row>
    <row r="761" spans="4:14">
      <c r="D761" s="277"/>
      <c r="E761" s="277"/>
      <c r="F761" s="277"/>
      <c r="G761" s="277"/>
      <c r="H761" s="277"/>
      <c r="I761" s="277"/>
      <c r="J761" s="277"/>
      <c r="K761" s="277"/>
      <c r="L761" s="277"/>
      <c r="M761" s="277"/>
      <c r="N761" s="277"/>
    </row>
    <row r="762" spans="4:14">
      <c r="D762" s="277"/>
      <c r="E762" s="277"/>
      <c r="F762" s="277"/>
      <c r="G762" s="277"/>
      <c r="H762" s="277"/>
      <c r="I762" s="277"/>
      <c r="J762" s="277"/>
      <c r="K762" s="277"/>
      <c r="L762" s="277"/>
      <c r="M762" s="277"/>
      <c r="N762" s="277"/>
    </row>
    <row r="763" spans="4:14">
      <c r="D763" s="277"/>
      <c r="E763" s="277"/>
      <c r="F763" s="277"/>
      <c r="G763" s="277"/>
      <c r="H763" s="277"/>
      <c r="I763" s="277"/>
      <c r="J763" s="277"/>
      <c r="K763" s="277"/>
      <c r="L763" s="277"/>
      <c r="M763" s="277"/>
      <c r="N763" s="277"/>
    </row>
    <row r="764" spans="4:14">
      <c r="D764" s="277"/>
      <c r="E764" s="277"/>
      <c r="F764" s="277"/>
      <c r="G764" s="277"/>
      <c r="H764" s="277"/>
      <c r="I764" s="277"/>
      <c r="J764" s="277"/>
      <c r="K764" s="277"/>
      <c r="L764" s="277"/>
      <c r="M764" s="277"/>
      <c r="N764" s="277"/>
    </row>
    <row r="765" spans="4:14">
      <c r="D765" s="277"/>
      <c r="E765" s="277"/>
      <c r="F765" s="277"/>
      <c r="G765" s="277"/>
      <c r="H765" s="277"/>
      <c r="I765" s="277"/>
      <c r="J765" s="277"/>
      <c r="K765" s="277"/>
      <c r="L765" s="277"/>
      <c r="M765" s="277"/>
      <c r="N765" s="277"/>
    </row>
    <row r="766" spans="4:14">
      <c r="D766" s="277"/>
      <c r="E766" s="277"/>
      <c r="F766" s="277"/>
      <c r="G766" s="277"/>
      <c r="H766" s="277"/>
      <c r="I766" s="277"/>
      <c r="J766" s="277"/>
      <c r="K766" s="277"/>
      <c r="L766" s="277"/>
      <c r="M766" s="277"/>
      <c r="N766" s="277"/>
    </row>
    <row r="767" spans="4:14">
      <c r="D767" s="277"/>
      <c r="E767" s="277"/>
      <c r="F767" s="277"/>
      <c r="G767" s="277"/>
      <c r="H767" s="277"/>
      <c r="I767" s="277"/>
      <c r="J767" s="277"/>
      <c r="K767" s="277"/>
      <c r="L767" s="277"/>
      <c r="M767" s="277"/>
      <c r="N767" s="277"/>
    </row>
    <row r="768" spans="4:14">
      <c r="D768" s="277"/>
      <c r="E768" s="277"/>
      <c r="F768" s="277"/>
      <c r="G768" s="277"/>
      <c r="H768" s="277"/>
      <c r="I768" s="277"/>
      <c r="J768" s="277"/>
      <c r="K768" s="277"/>
      <c r="L768" s="277"/>
      <c r="M768" s="277"/>
      <c r="N768" s="277"/>
    </row>
    <row r="769" spans="4:14">
      <c r="D769" s="277"/>
      <c r="E769" s="277"/>
      <c r="F769" s="277"/>
      <c r="G769" s="277"/>
      <c r="H769" s="277"/>
      <c r="I769" s="277"/>
      <c r="J769" s="277"/>
      <c r="K769" s="277"/>
      <c r="L769" s="277"/>
      <c r="M769" s="277"/>
      <c r="N769" s="277"/>
    </row>
    <row r="770" spans="4:14">
      <c r="D770" s="277"/>
      <c r="E770" s="277"/>
      <c r="F770" s="277"/>
      <c r="G770" s="277"/>
      <c r="H770" s="277"/>
      <c r="I770" s="277"/>
      <c r="J770" s="277"/>
      <c r="K770" s="277"/>
      <c r="L770" s="277"/>
      <c r="M770" s="277"/>
      <c r="N770" s="277"/>
    </row>
    <row r="771" spans="4:14">
      <c r="D771" s="277"/>
      <c r="E771" s="277"/>
      <c r="F771" s="277"/>
      <c r="G771" s="277"/>
      <c r="H771" s="277"/>
      <c r="I771" s="277"/>
      <c r="J771" s="277"/>
      <c r="K771" s="277"/>
      <c r="L771" s="277"/>
      <c r="M771" s="277"/>
      <c r="N771" s="277"/>
    </row>
    <row r="772" spans="4:14">
      <c r="D772" s="277"/>
      <c r="E772" s="277"/>
      <c r="F772" s="277"/>
      <c r="G772" s="277"/>
      <c r="H772" s="277"/>
      <c r="I772" s="277"/>
      <c r="J772" s="277"/>
      <c r="K772" s="277"/>
      <c r="L772" s="277"/>
      <c r="M772" s="277"/>
      <c r="N772" s="277"/>
    </row>
    <row r="773" spans="4:14">
      <c r="D773" s="277"/>
      <c r="E773" s="277"/>
      <c r="F773" s="277"/>
      <c r="G773" s="277"/>
      <c r="H773" s="277"/>
      <c r="I773" s="277"/>
      <c r="J773" s="277"/>
      <c r="K773" s="277"/>
      <c r="L773" s="277"/>
      <c r="M773" s="277"/>
      <c r="N773" s="277"/>
    </row>
    <row r="774" spans="4:14">
      <c r="D774" s="277"/>
      <c r="E774" s="277"/>
      <c r="F774" s="277"/>
      <c r="G774" s="277"/>
      <c r="H774" s="277"/>
      <c r="I774" s="277"/>
      <c r="J774" s="277"/>
      <c r="K774" s="277"/>
      <c r="L774" s="277"/>
      <c r="M774" s="277"/>
      <c r="N774" s="277"/>
    </row>
    <row r="775" spans="4:14">
      <c r="D775" s="277"/>
      <c r="E775" s="277"/>
      <c r="F775" s="277"/>
      <c r="G775" s="277"/>
      <c r="H775" s="277"/>
      <c r="I775" s="277"/>
      <c r="J775" s="277"/>
      <c r="K775" s="277"/>
      <c r="L775" s="277"/>
      <c r="M775" s="277"/>
      <c r="N775" s="277"/>
    </row>
    <row r="776" spans="4:14">
      <c r="D776" s="277"/>
      <c r="E776" s="277"/>
      <c r="F776" s="277"/>
      <c r="G776" s="277"/>
      <c r="H776" s="277"/>
      <c r="I776" s="277"/>
      <c r="J776" s="277"/>
      <c r="K776" s="277"/>
      <c r="L776" s="277"/>
      <c r="M776" s="277"/>
      <c r="N776" s="277"/>
    </row>
    <row r="777" spans="4:14">
      <c r="D777" s="277"/>
      <c r="E777" s="277"/>
      <c r="F777" s="277"/>
      <c r="G777" s="277"/>
      <c r="H777" s="277"/>
      <c r="I777" s="277"/>
      <c r="J777" s="277"/>
      <c r="K777" s="277"/>
      <c r="L777" s="277"/>
      <c r="M777" s="277"/>
      <c r="N777" s="277"/>
    </row>
    <row r="778" spans="4:14">
      <c r="D778" s="277"/>
      <c r="E778" s="277"/>
      <c r="F778" s="277"/>
      <c r="G778" s="277"/>
      <c r="H778" s="277"/>
      <c r="I778" s="277"/>
      <c r="J778" s="277"/>
      <c r="K778" s="277"/>
      <c r="L778" s="277"/>
      <c r="M778" s="277"/>
      <c r="N778" s="277"/>
    </row>
    <row r="779" spans="4:14">
      <c r="D779" s="277"/>
      <c r="E779" s="277"/>
      <c r="F779" s="277"/>
      <c r="G779" s="277"/>
      <c r="H779" s="277"/>
      <c r="I779" s="277"/>
      <c r="J779" s="277"/>
      <c r="K779" s="277"/>
      <c r="L779" s="277"/>
      <c r="M779" s="277"/>
      <c r="N779" s="277"/>
    </row>
    <row r="780" spans="4:14">
      <c r="D780" s="277"/>
      <c r="E780" s="277"/>
      <c r="F780" s="277"/>
      <c r="G780" s="277"/>
      <c r="H780" s="277"/>
      <c r="I780" s="277"/>
      <c r="J780" s="277"/>
      <c r="K780" s="277"/>
      <c r="L780" s="277"/>
      <c r="M780" s="277"/>
      <c r="N780" s="277"/>
    </row>
    <row r="781" spans="4:14">
      <c r="D781" s="277"/>
      <c r="E781" s="277"/>
      <c r="F781" s="277"/>
      <c r="G781" s="277"/>
      <c r="H781" s="277"/>
      <c r="I781" s="277"/>
      <c r="J781" s="277"/>
      <c r="K781" s="277"/>
      <c r="L781" s="277"/>
      <c r="M781" s="277"/>
      <c r="N781" s="277"/>
    </row>
    <row r="782" spans="4:14">
      <c r="D782" s="277"/>
      <c r="E782" s="277"/>
      <c r="F782" s="277"/>
      <c r="G782" s="277"/>
      <c r="H782" s="277"/>
      <c r="I782" s="277"/>
      <c r="J782" s="277"/>
      <c r="K782" s="277"/>
      <c r="L782" s="277"/>
      <c r="M782" s="277"/>
      <c r="N782" s="277"/>
    </row>
    <row r="783" spans="4:14">
      <c r="D783" s="277"/>
      <c r="E783" s="277"/>
      <c r="F783" s="277"/>
      <c r="G783" s="277"/>
      <c r="H783" s="277"/>
      <c r="I783" s="277"/>
      <c r="J783" s="277"/>
      <c r="K783" s="277"/>
      <c r="L783" s="277"/>
      <c r="M783" s="277"/>
      <c r="N783" s="277"/>
    </row>
    <row r="784" spans="4:14">
      <c r="D784" s="277"/>
      <c r="E784" s="277"/>
      <c r="F784" s="277"/>
      <c r="G784" s="277"/>
      <c r="H784" s="277"/>
      <c r="I784" s="277"/>
      <c r="J784" s="277"/>
      <c r="K784" s="277"/>
      <c r="L784" s="277"/>
      <c r="M784" s="277"/>
      <c r="N784" s="277"/>
    </row>
    <row r="785" spans="4:14">
      <c r="D785" s="277"/>
      <c r="E785" s="277"/>
      <c r="F785" s="277"/>
      <c r="G785" s="277"/>
      <c r="H785" s="277"/>
      <c r="I785" s="277"/>
      <c r="J785" s="277"/>
      <c r="K785" s="277"/>
      <c r="L785" s="277"/>
      <c r="M785" s="277"/>
      <c r="N785" s="277"/>
    </row>
    <row r="786" spans="4:14">
      <c r="D786" s="277"/>
      <c r="E786" s="277"/>
      <c r="F786" s="277"/>
      <c r="G786" s="277"/>
      <c r="H786" s="277"/>
      <c r="I786" s="277"/>
      <c r="J786" s="277"/>
      <c r="K786" s="277"/>
      <c r="L786" s="277"/>
      <c r="M786" s="277"/>
      <c r="N786" s="277"/>
    </row>
    <row r="787" spans="4:14">
      <c r="D787" s="277"/>
      <c r="E787" s="277"/>
      <c r="F787" s="277"/>
      <c r="G787" s="277"/>
      <c r="H787" s="277"/>
      <c r="I787" s="277"/>
      <c r="J787" s="277"/>
      <c r="K787" s="277"/>
      <c r="L787" s="277"/>
      <c r="M787" s="277"/>
      <c r="N787" s="277"/>
    </row>
    <row r="788" spans="4:14">
      <c r="D788" s="277"/>
      <c r="E788" s="277"/>
      <c r="F788" s="277"/>
      <c r="G788" s="277"/>
      <c r="H788" s="277"/>
      <c r="I788" s="277"/>
      <c r="J788" s="277"/>
      <c r="K788" s="277"/>
      <c r="L788" s="277"/>
      <c r="M788" s="277"/>
      <c r="N788" s="277"/>
    </row>
    <row r="789" spans="4:14">
      <c r="D789" s="277"/>
      <c r="E789" s="277"/>
      <c r="F789" s="277"/>
      <c r="G789" s="277"/>
      <c r="H789" s="277"/>
      <c r="I789" s="277"/>
      <c r="J789" s="277"/>
      <c r="K789" s="277"/>
      <c r="L789" s="277"/>
      <c r="M789" s="277"/>
      <c r="N789" s="277"/>
    </row>
    <row r="790" spans="4:14">
      <c r="D790" s="277"/>
      <c r="E790" s="277"/>
      <c r="F790" s="277"/>
      <c r="G790" s="277"/>
      <c r="H790" s="277"/>
      <c r="I790" s="277"/>
      <c r="J790" s="277"/>
      <c r="K790" s="277"/>
      <c r="L790" s="277"/>
      <c r="M790" s="277"/>
      <c r="N790" s="277"/>
    </row>
    <row r="791" spans="4:14">
      <c r="D791" s="277"/>
      <c r="E791" s="277"/>
      <c r="F791" s="277"/>
      <c r="G791" s="277"/>
      <c r="H791" s="277"/>
      <c r="I791" s="277"/>
      <c r="J791" s="277"/>
      <c r="K791" s="277"/>
      <c r="L791" s="277"/>
      <c r="M791" s="277"/>
      <c r="N791" s="277"/>
    </row>
    <row r="792" spans="4:14">
      <c r="D792" s="277"/>
      <c r="E792" s="277"/>
      <c r="F792" s="277"/>
      <c r="G792" s="277"/>
      <c r="H792" s="277"/>
      <c r="I792" s="277"/>
      <c r="J792" s="277"/>
      <c r="K792" s="277"/>
      <c r="L792" s="277"/>
      <c r="M792" s="277"/>
      <c r="N792" s="277"/>
    </row>
    <row r="793" spans="4:14">
      <c r="D793" s="277"/>
      <c r="E793" s="277"/>
      <c r="F793" s="277"/>
      <c r="G793" s="277"/>
      <c r="H793" s="277"/>
      <c r="I793" s="277"/>
      <c r="J793" s="277"/>
      <c r="K793" s="277"/>
      <c r="L793" s="277"/>
      <c r="M793" s="277"/>
      <c r="N793" s="277"/>
    </row>
    <row r="794" spans="4:14">
      <c r="D794" s="277"/>
      <c r="E794" s="277"/>
      <c r="F794" s="277"/>
      <c r="G794" s="277"/>
      <c r="H794" s="277"/>
      <c r="I794" s="277"/>
      <c r="J794" s="277"/>
      <c r="K794" s="277"/>
      <c r="L794" s="277"/>
      <c r="M794" s="277"/>
      <c r="N794" s="277"/>
    </row>
    <row r="795" spans="4:14">
      <c r="D795" s="277"/>
      <c r="E795" s="277"/>
      <c r="F795" s="277"/>
      <c r="G795" s="277"/>
      <c r="H795" s="277"/>
      <c r="I795" s="277"/>
      <c r="J795" s="277"/>
      <c r="K795" s="277"/>
      <c r="L795" s="277"/>
      <c r="M795" s="277"/>
      <c r="N795" s="277"/>
    </row>
    <row r="796" spans="4:14">
      <c r="D796" s="277"/>
      <c r="E796" s="277"/>
      <c r="F796" s="277"/>
      <c r="G796" s="277"/>
      <c r="H796" s="277"/>
      <c r="I796" s="277"/>
      <c r="J796" s="277"/>
      <c r="K796" s="277"/>
      <c r="L796" s="277"/>
      <c r="M796" s="277"/>
      <c r="N796" s="277"/>
    </row>
    <row r="797" spans="4:14">
      <c r="D797" s="277"/>
      <c r="E797" s="277"/>
      <c r="F797" s="277"/>
      <c r="G797" s="277"/>
      <c r="H797" s="277"/>
      <c r="I797" s="277"/>
      <c r="J797" s="277"/>
      <c r="K797" s="277"/>
      <c r="L797" s="277"/>
      <c r="M797" s="277"/>
      <c r="N797" s="277"/>
    </row>
    <row r="798" spans="4:14">
      <c r="D798" s="277"/>
      <c r="E798" s="277"/>
      <c r="F798" s="277"/>
      <c r="G798" s="277"/>
      <c r="H798" s="277"/>
      <c r="I798" s="277"/>
      <c r="J798" s="277"/>
      <c r="K798" s="277"/>
      <c r="L798" s="277"/>
      <c r="M798" s="277"/>
      <c r="N798" s="277"/>
    </row>
    <row r="799" spans="4:14">
      <c r="D799" s="277"/>
      <c r="E799" s="277"/>
      <c r="F799" s="277"/>
      <c r="G799" s="277"/>
      <c r="H799" s="277"/>
      <c r="I799" s="277"/>
      <c r="J799" s="277"/>
      <c r="K799" s="277"/>
      <c r="L799" s="277"/>
      <c r="M799" s="277"/>
      <c r="N799" s="277"/>
    </row>
    <row r="800" spans="4:14">
      <c r="D800" s="277"/>
      <c r="E800" s="277"/>
      <c r="F800" s="277"/>
      <c r="G800" s="277"/>
      <c r="H800" s="277"/>
      <c r="I800" s="277"/>
      <c r="J800" s="277"/>
      <c r="K800" s="277"/>
      <c r="L800" s="277"/>
      <c r="M800" s="277"/>
      <c r="N800" s="277"/>
    </row>
    <row r="801" spans="4:14">
      <c r="D801" s="277"/>
      <c r="E801" s="277"/>
      <c r="F801" s="277"/>
      <c r="G801" s="277"/>
      <c r="H801" s="277"/>
      <c r="I801" s="277"/>
      <c r="J801" s="277"/>
      <c r="K801" s="277"/>
      <c r="L801" s="277"/>
      <c r="M801" s="277"/>
      <c r="N801" s="277"/>
    </row>
    <row r="802" spans="4:14">
      <c r="D802" s="277"/>
      <c r="E802" s="277"/>
      <c r="F802" s="277"/>
      <c r="G802" s="277"/>
      <c r="H802" s="277"/>
      <c r="I802" s="277"/>
      <c r="J802" s="277"/>
      <c r="K802" s="277"/>
      <c r="L802" s="277"/>
      <c r="M802" s="277"/>
      <c r="N802" s="277"/>
    </row>
    <row r="803" spans="4:14">
      <c r="D803" s="277"/>
      <c r="E803" s="277"/>
      <c r="F803" s="277"/>
      <c r="G803" s="277"/>
      <c r="H803" s="277"/>
      <c r="I803" s="277"/>
      <c r="J803" s="277"/>
      <c r="K803" s="277"/>
      <c r="L803" s="277"/>
      <c r="M803" s="277"/>
      <c r="N803" s="277"/>
    </row>
    <row r="804" spans="4:14">
      <c r="D804" s="277"/>
      <c r="E804" s="277"/>
      <c r="F804" s="277"/>
      <c r="G804" s="277"/>
      <c r="H804" s="277"/>
      <c r="I804" s="277"/>
      <c r="J804" s="277"/>
      <c r="K804" s="277"/>
      <c r="L804" s="277"/>
      <c r="M804" s="277"/>
      <c r="N804" s="277"/>
    </row>
    <row r="805" spans="4:14">
      <c r="D805" s="277"/>
      <c r="E805" s="277"/>
      <c r="F805" s="277"/>
      <c r="G805" s="277"/>
      <c r="H805" s="277"/>
      <c r="I805" s="277"/>
      <c r="J805" s="277"/>
      <c r="K805" s="277"/>
      <c r="L805" s="277"/>
      <c r="M805" s="277"/>
      <c r="N805" s="277"/>
    </row>
    <row r="806" spans="4:14">
      <c r="D806" s="277"/>
      <c r="E806" s="277"/>
      <c r="F806" s="277"/>
      <c r="G806" s="277"/>
      <c r="H806" s="277"/>
      <c r="I806" s="277"/>
      <c r="J806" s="277"/>
      <c r="K806" s="277"/>
      <c r="L806" s="277"/>
      <c r="M806" s="277"/>
      <c r="N806" s="277"/>
    </row>
    <row r="807" spans="4:14">
      <c r="D807" s="277"/>
      <c r="E807" s="277"/>
      <c r="F807" s="277"/>
      <c r="G807" s="277"/>
      <c r="H807" s="277"/>
      <c r="I807" s="277"/>
      <c r="J807" s="277"/>
      <c r="K807" s="277"/>
      <c r="L807" s="277"/>
      <c r="M807" s="277"/>
      <c r="N807" s="277"/>
    </row>
    <row r="808" spans="4:14">
      <c r="D808" s="277"/>
      <c r="E808" s="277"/>
      <c r="F808" s="277"/>
      <c r="G808" s="277"/>
      <c r="H808" s="277"/>
      <c r="I808" s="277"/>
      <c r="J808" s="277"/>
      <c r="K808" s="277"/>
      <c r="L808" s="277"/>
      <c r="M808" s="277"/>
      <c r="N808" s="277"/>
    </row>
    <row r="809" spans="4:14">
      <c r="D809" s="277"/>
      <c r="E809" s="277"/>
      <c r="F809" s="277"/>
      <c r="G809" s="277"/>
      <c r="H809" s="277"/>
      <c r="I809" s="277"/>
      <c r="J809" s="277"/>
      <c r="K809" s="277"/>
      <c r="L809" s="277"/>
      <c r="M809" s="277"/>
      <c r="N809" s="277"/>
    </row>
    <row r="810" spans="4:14">
      <c r="D810" s="277"/>
      <c r="E810" s="277"/>
      <c r="F810" s="277"/>
      <c r="G810" s="277"/>
      <c r="H810" s="277"/>
      <c r="I810" s="277"/>
      <c r="J810" s="277"/>
      <c r="K810" s="277"/>
      <c r="L810" s="277"/>
      <c r="M810" s="277"/>
      <c r="N810" s="277"/>
    </row>
    <row r="811" spans="4:14">
      <c r="D811" s="277"/>
      <c r="E811" s="277"/>
      <c r="F811" s="277"/>
      <c r="G811" s="277"/>
      <c r="H811" s="277"/>
      <c r="I811" s="277"/>
      <c r="J811" s="277"/>
      <c r="K811" s="277"/>
      <c r="L811" s="277"/>
      <c r="M811" s="277"/>
      <c r="N811" s="277"/>
    </row>
    <row r="812" spans="4:14">
      <c r="D812" s="277"/>
      <c r="E812" s="277"/>
      <c r="F812" s="277"/>
      <c r="G812" s="277"/>
      <c r="H812" s="277"/>
      <c r="I812" s="277"/>
      <c r="J812" s="277"/>
      <c r="K812" s="277"/>
      <c r="L812" s="277"/>
      <c r="M812" s="277"/>
      <c r="N812" s="277"/>
    </row>
    <row r="813" spans="4:14">
      <c r="D813" s="277"/>
      <c r="E813" s="277"/>
      <c r="F813" s="277"/>
      <c r="G813" s="277"/>
      <c r="H813" s="277"/>
      <c r="I813" s="277"/>
      <c r="J813" s="277"/>
      <c r="K813" s="277"/>
      <c r="L813" s="277"/>
      <c r="M813" s="277"/>
      <c r="N813" s="277"/>
    </row>
    <row r="814" spans="4:14">
      <c r="D814" s="277"/>
      <c r="E814" s="277"/>
      <c r="F814" s="277"/>
      <c r="G814" s="277"/>
      <c r="H814" s="277"/>
      <c r="I814" s="277"/>
      <c r="J814" s="277"/>
      <c r="K814" s="277"/>
      <c r="L814" s="277"/>
      <c r="M814" s="277"/>
      <c r="N814" s="277"/>
    </row>
    <row r="815" spans="4:14">
      <c r="D815" s="277"/>
      <c r="E815" s="277"/>
      <c r="F815" s="277"/>
      <c r="G815" s="277"/>
      <c r="H815" s="277"/>
      <c r="I815" s="277"/>
      <c r="J815" s="277"/>
      <c r="K815" s="277"/>
      <c r="L815" s="277"/>
      <c r="M815" s="277"/>
      <c r="N815" s="277"/>
    </row>
    <row r="816" spans="4:14">
      <c r="D816" s="277"/>
      <c r="E816" s="277"/>
      <c r="F816" s="277"/>
      <c r="G816" s="277"/>
      <c r="H816" s="277"/>
      <c r="I816" s="277"/>
      <c r="J816" s="277"/>
      <c r="K816" s="277"/>
      <c r="L816" s="277"/>
      <c r="M816" s="277"/>
      <c r="N816" s="277"/>
    </row>
    <row r="817" spans="4:14">
      <c r="D817" s="277"/>
      <c r="E817" s="277"/>
      <c r="F817" s="277"/>
      <c r="G817" s="277"/>
      <c r="H817" s="277"/>
      <c r="I817" s="277"/>
      <c r="J817" s="277"/>
      <c r="K817" s="277"/>
      <c r="L817" s="277"/>
      <c r="M817" s="277"/>
      <c r="N817" s="277"/>
    </row>
    <row r="818" spans="4:14">
      <c r="D818" s="277"/>
      <c r="E818" s="277"/>
      <c r="F818" s="277"/>
      <c r="G818" s="277"/>
      <c r="H818" s="277"/>
      <c r="I818" s="277"/>
      <c r="J818" s="277"/>
      <c r="K818" s="277"/>
      <c r="L818" s="277"/>
      <c r="M818" s="277"/>
      <c r="N818" s="277"/>
    </row>
    <row r="819" spans="4:14">
      <c r="D819" s="277"/>
      <c r="E819" s="277"/>
      <c r="F819" s="277"/>
      <c r="G819" s="277"/>
      <c r="H819" s="277"/>
      <c r="I819" s="277"/>
      <c r="J819" s="277"/>
      <c r="K819" s="277"/>
      <c r="L819" s="277"/>
      <c r="M819" s="277"/>
      <c r="N819" s="277"/>
    </row>
    <row r="820" spans="4:14">
      <c r="D820" s="277"/>
      <c r="E820" s="277"/>
      <c r="F820" s="277"/>
      <c r="G820" s="277"/>
      <c r="H820" s="277"/>
      <c r="I820" s="277"/>
      <c r="J820" s="277"/>
      <c r="K820" s="277"/>
      <c r="L820" s="277"/>
      <c r="M820" s="277"/>
      <c r="N820" s="277"/>
    </row>
    <row r="821" spans="4:14">
      <c r="D821" s="277"/>
      <c r="E821" s="277"/>
      <c r="F821" s="277"/>
      <c r="G821" s="277"/>
      <c r="H821" s="277"/>
      <c r="I821" s="277"/>
      <c r="J821" s="277"/>
      <c r="K821" s="277"/>
      <c r="L821" s="277"/>
      <c r="M821" s="277"/>
      <c r="N821" s="277"/>
    </row>
    <row r="822" spans="4:14">
      <c r="D822" s="277"/>
      <c r="E822" s="277"/>
      <c r="F822" s="277"/>
      <c r="G822" s="277"/>
      <c r="H822" s="277"/>
      <c r="I822" s="277"/>
      <c r="J822" s="277"/>
      <c r="K822" s="277"/>
      <c r="L822" s="277"/>
      <c r="M822" s="277"/>
      <c r="N822" s="277"/>
    </row>
    <row r="823" spans="4:14">
      <c r="D823" s="277"/>
      <c r="E823" s="277"/>
      <c r="F823" s="277"/>
      <c r="G823" s="277"/>
      <c r="H823" s="277"/>
      <c r="I823" s="277"/>
      <c r="J823" s="277"/>
      <c r="K823" s="277"/>
      <c r="L823" s="277"/>
      <c r="M823" s="277"/>
      <c r="N823" s="277"/>
    </row>
    <row r="824" spans="4:14">
      <c r="D824" s="277"/>
      <c r="E824" s="277"/>
      <c r="F824" s="277"/>
      <c r="G824" s="277"/>
      <c r="H824" s="277"/>
      <c r="I824" s="277"/>
      <c r="J824" s="277"/>
      <c r="K824" s="277"/>
      <c r="L824" s="277"/>
      <c r="M824" s="277"/>
      <c r="N824" s="277"/>
    </row>
    <row r="825" spans="4:14">
      <c r="D825" s="277"/>
      <c r="E825" s="277"/>
      <c r="F825" s="277"/>
      <c r="G825" s="277"/>
      <c r="H825" s="277"/>
      <c r="I825" s="277"/>
      <c r="J825" s="277"/>
      <c r="K825" s="277"/>
      <c r="L825" s="277"/>
      <c r="M825" s="277"/>
      <c r="N825" s="277"/>
    </row>
    <row r="826" spans="4:14">
      <c r="D826" s="277"/>
      <c r="E826" s="277"/>
      <c r="F826" s="277"/>
      <c r="G826" s="277"/>
      <c r="H826" s="277"/>
      <c r="I826" s="277"/>
      <c r="J826" s="277"/>
      <c r="K826" s="277"/>
      <c r="L826" s="277"/>
      <c r="M826" s="277"/>
      <c r="N826" s="277"/>
    </row>
    <row r="827" spans="4:14">
      <c r="D827" s="277"/>
      <c r="E827" s="277"/>
      <c r="F827" s="277"/>
      <c r="G827" s="277"/>
      <c r="H827" s="277"/>
      <c r="I827" s="277"/>
      <c r="J827" s="277"/>
      <c r="K827" s="277"/>
      <c r="L827" s="277"/>
      <c r="M827" s="277"/>
      <c r="N827" s="277"/>
    </row>
    <row r="828" spans="4:14">
      <c r="D828" s="277"/>
      <c r="E828" s="277"/>
      <c r="F828" s="277"/>
      <c r="G828" s="277"/>
      <c r="H828" s="277"/>
      <c r="I828" s="277"/>
      <c r="J828" s="277"/>
      <c r="K828" s="277"/>
      <c r="L828" s="277"/>
      <c r="M828" s="277"/>
      <c r="N828" s="277"/>
    </row>
    <row r="829" spans="4:14">
      <c r="D829" s="277"/>
      <c r="E829" s="277"/>
      <c r="F829" s="277"/>
      <c r="G829" s="277"/>
      <c r="H829" s="277"/>
      <c r="I829" s="277"/>
      <c r="J829" s="277"/>
      <c r="K829" s="277"/>
      <c r="L829" s="277"/>
      <c r="M829" s="277"/>
      <c r="N829" s="277"/>
    </row>
    <row r="830" spans="4:14">
      <c r="D830" s="277"/>
      <c r="E830" s="277"/>
      <c r="F830" s="277"/>
      <c r="G830" s="277"/>
      <c r="H830" s="277"/>
      <c r="I830" s="277"/>
      <c r="J830" s="277"/>
      <c r="K830" s="277"/>
      <c r="L830" s="277"/>
      <c r="M830" s="277"/>
      <c r="N830" s="277"/>
    </row>
    <row r="831" spans="4:14">
      <c r="D831" s="277"/>
      <c r="E831" s="277"/>
      <c r="F831" s="277"/>
      <c r="G831" s="277"/>
      <c r="H831" s="277"/>
      <c r="I831" s="277"/>
      <c r="J831" s="277"/>
      <c r="K831" s="277"/>
      <c r="L831" s="277"/>
      <c r="M831" s="277"/>
      <c r="N831" s="277"/>
    </row>
    <row r="832" spans="4:14">
      <c r="D832" s="277"/>
      <c r="E832" s="277"/>
      <c r="F832" s="277"/>
      <c r="G832" s="277"/>
      <c r="H832" s="277"/>
      <c r="I832" s="277"/>
      <c r="J832" s="277"/>
      <c r="K832" s="277"/>
      <c r="L832" s="277"/>
      <c r="M832" s="277"/>
      <c r="N832" s="277"/>
    </row>
    <row r="833" spans="4:14">
      <c r="D833" s="277"/>
      <c r="E833" s="277"/>
      <c r="F833" s="277"/>
      <c r="G833" s="277"/>
      <c r="H833" s="277"/>
      <c r="I833" s="277"/>
      <c r="J833" s="277"/>
      <c r="K833" s="277"/>
      <c r="L833" s="277"/>
      <c r="M833" s="277"/>
      <c r="N833" s="277"/>
    </row>
    <row r="834" spans="4:14">
      <c r="D834" s="277"/>
      <c r="E834" s="277"/>
      <c r="F834" s="277"/>
      <c r="G834" s="277"/>
      <c r="H834" s="277"/>
      <c r="I834" s="277"/>
      <c r="J834" s="277"/>
      <c r="K834" s="277"/>
      <c r="L834" s="277"/>
      <c r="M834" s="277"/>
      <c r="N834" s="277"/>
    </row>
    <row r="835" spans="4:14">
      <c r="D835" s="277"/>
      <c r="E835" s="277"/>
      <c r="F835" s="277"/>
      <c r="G835" s="277"/>
      <c r="H835" s="277"/>
      <c r="I835" s="277"/>
      <c r="J835" s="277"/>
      <c r="K835" s="277"/>
      <c r="L835" s="277"/>
      <c r="M835" s="277"/>
      <c r="N835" s="277"/>
    </row>
    <row r="836" spans="4:14">
      <c r="D836" s="277"/>
      <c r="E836" s="277"/>
      <c r="F836" s="277"/>
      <c r="G836" s="277"/>
      <c r="H836" s="277"/>
      <c r="I836" s="277"/>
      <c r="J836" s="277"/>
      <c r="K836" s="277"/>
      <c r="L836" s="277"/>
      <c r="M836" s="277"/>
      <c r="N836" s="277"/>
    </row>
    <row r="837" spans="4:14">
      <c r="D837" s="277"/>
      <c r="E837" s="277"/>
      <c r="F837" s="277"/>
      <c r="G837" s="277"/>
      <c r="H837" s="277"/>
      <c r="I837" s="277"/>
      <c r="J837" s="277"/>
      <c r="K837" s="277"/>
      <c r="L837" s="277"/>
      <c r="M837" s="277"/>
      <c r="N837" s="277"/>
    </row>
    <row r="838" spans="4:14">
      <c r="D838" s="277"/>
      <c r="E838" s="277"/>
      <c r="F838" s="277"/>
      <c r="G838" s="277"/>
      <c r="H838" s="277"/>
      <c r="I838" s="277"/>
      <c r="J838" s="277"/>
      <c r="K838" s="277"/>
      <c r="L838" s="277"/>
      <c r="M838" s="277"/>
      <c r="N838" s="277"/>
    </row>
    <row r="839" spans="4:14">
      <c r="D839" s="277"/>
      <c r="E839" s="277"/>
      <c r="F839" s="277"/>
      <c r="G839" s="277"/>
      <c r="H839" s="277"/>
      <c r="I839" s="277"/>
      <c r="J839" s="277"/>
      <c r="K839" s="277"/>
      <c r="L839" s="277"/>
      <c r="M839" s="277"/>
      <c r="N839" s="277"/>
    </row>
    <row r="840" spans="4:14">
      <c r="D840" s="277"/>
      <c r="E840" s="277"/>
      <c r="F840" s="277"/>
      <c r="G840" s="277"/>
      <c r="H840" s="277"/>
      <c r="I840" s="277"/>
      <c r="J840" s="277"/>
      <c r="K840" s="277"/>
      <c r="L840" s="277"/>
      <c r="M840" s="277"/>
      <c r="N840" s="277"/>
    </row>
    <row r="841" spans="4:14">
      <c r="D841" s="277"/>
      <c r="E841" s="277"/>
      <c r="F841" s="277"/>
      <c r="G841" s="277"/>
      <c r="H841" s="277"/>
      <c r="I841" s="277"/>
      <c r="J841" s="277"/>
      <c r="K841" s="277"/>
      <c r="L841" s="277"/>
      <c r="M841" s="277"/>
      <c r="N841" s="277"/>
    </row>
    <row r="842" spans="4:14">
      <c r="D842" s="277"/>
      <c r="E842" s="277"/>
      <c r="F842" s="277"/>
      <c r="G842" s="277"/>
      <c r="H842" s="277"/>
      <c r="I842" s="277"/>
      <c r="J842" s="277"/>
      <c r="K842" s="277"/>
      <c r="L842" s="277"/>
      <c r="M842" s="277"/>
      <c r="N842" s="277"/>
    </row>
    <row r="843" spans="4:14">
      <c r="D843" s="277"/>
      <c r="E843" s="277"/>
      <c r="F843" s="277"/>
      <c r="G843" s="277"/>
      <c r="H843" s="277"/>
      <c r="I843" s="277"/>
      <c r="J843" s="277"/>
      <c r="K843" s="277"/>
      <c r="L843" s="277"/>
      <c r="M843" s="277"/>
      <c r="N843" s="277"/>
    </row>
    <row r="844" spans="4:14">
      <c r="D844" s="277"/>
      <c r="E844" s="277"/>
      <c r="F844" s="277"/>
      <c r="G844" s="277"/>
      <c r="H844" s="277"/>
      <c r="I844" s="277"/>
      <c r="J844" s="277"/>
      <c r="K844" s="277"/>
      <c r="L844" s="277"/>
      <c r="M844" s="277"/>
      <c r="N844" s="277"/>
    </row>
    <row r="845" spans="4:14">
      <c r="D845" s="277"/>
      <c r="E845" s="277"/>
      <c r="F845" s="277"/>
      <c r="G845" s="277"/>
      <c r="H845" s="277"/>
      <c r="I845" s="277"/>
      <c r="J845" s="277"/>
      <c r="K845" s="277"/>
      <c r="L845" s="277"/>
      <c r="M845" s="277"/>
      <c r="N845" s="277"/>
    </row>
    <row r="846" spans="4:14">
      <c r="D846" s="277"/>
      <c r="E846" s="277"/>
      <c r="F846" s="277"/>
      <c r="G846" s="277"/>
      <c r="H846" s="277"/>
      <c r="I846" s="277"/>
      <c r="J846" s="277"/>
      <c r="K846" s="277"/>
      <c r="L846" s="277"/>
      <c r="M846" s="277"/>
      <c r="N846" s="277"/>
    </row>
    <row r="847" spans="4:14">
      <c r="D847" s="277"/>
      <c r="E847" s="277"/>
      <c r="F847" s="277"/>
      <c r="G847" s="277"/>
      <c r="H847" s="277"/>
      <c r="I847" s="277"/>
      <c r="J847" s="277"/>
      <c r="K847" s="277"/>
      <c r="L847" s="277"/>
      <c r="M847" s="277"/>
      <c r="N847" s="277"/>
    </row>
    <row r="848" spans="4:14">
      <c r="D848" s="277"/>
      <c r="E848" s="277"/>
      <c r="F848" s="277"/>
      <c r="G848" s="277"/>
      <c r="H848" s="277"/>
      <c r="I848" s="277"/>
      <c r="J848" s="277"/>
      <c r="K848" s="277"/>
      <c r="L848" s="277"/>
      <c r="M848" s="277"/>
      <c r="N848" s="277"/>
    </row>
    <row r="849" spans="4:14">
      <c r="D849" s="277"/>
      <c r="E849" s="277"/>
      <c r="F849" s="277"/>
      <c r="G849" s="277"/>
      <c r="H849" s="277"/>
      <c r="I849" s="277"/>
      <c r="J849" s="277"/>
      <c r="K849" s="277"/>
      <c r="L849" s="277"/>
      <c r="M849" s="277"/>
      <c r="N849" s="277"/>
    </row>
    <row r="850" spans="4:14">
      <c r="D850" s="277"/>
      <c r="E850" s="277"/>
      <c r="F850" s="277"/>
      <c r="G850" s="277"/>
      <c r="H850" s="277"/>
      <c r="I850" s="277"/>
      <c r="J850" s="277"/>
      <c r="K850" s="277"/>
      <c r="L850" s="277"/>
      <c r="M850" s="277"/>
      <c r="N850" s="277"/>
    </row>
    <row r="851" spans="4:14">
      <c r="D851" s="277"/>
      <c r="E851" s="277"/>
      <c r="F851" s="277"/>
      <c r="G851" s="277"/>
      <c r="H851" s="277"/>
      <c r="I851" s="277"/>
      <c r="J851" s="277"/>
      <c r="K851" s="277"/>
      <c r="L851" s="277"/>
      <c r="M851" s="277"/>
      <c r="N851" s="277"/>
    </row>
    <row r="852" spans="4:14">
      <c r="D852" s="277"/>
      <c r="E852" s="277"/>
      <c r="F852" s="277"/>
      <c r="G852" s="277"/>
      <c r="H852" s="277"/>
      <c r="I852" s="277"/>
      <c r="J852" s="277"/>
      <c r="K852" s="277"/>
      <c r="L852" s="277"/>
      <c r="M852" s="277"/>
      <c r="N852" s="277"/>
    </row>
    <row r="853" spans="4:14">
      <c r="D853" s="277"/>
      <c r="E853" s="277"/>
      <c r="F853" s="277"/>
      <c r="G853" s="277"/>
      <c r="H853" s="277"/>
      <c r="I853" s="277"/>
      <c r="J853" s="277"/>
      <c r="K853" s="277"/>
      <c r="L853" s="277"/>
      <c r="M853" s="277"/>
      <c r="N853" s="277"/>
    </row>
    <row r="854" spans="4:14">
      <c r="D854" s="277"/>
      <c r="E854" s="277"/>
      <c r="F854" s="277"/>
      <c r="G854" s="277"/>
      <c r="H854" s="277"/>
      <c r="I854" s="277"/>
      <c r="J854" s="277"/>
      <c r="K854" s="277"/>
      <c r="L854" s="277"/>
      <c r="M854" s="277"/>
      <c r="N854" s="277"/>
    </row>
    <row r="855" spans="4:14">
      <c r="D855" s="277"/>
      <c r="E855" s="277"/>
      <c r="F855" s="277"/>
      <c r="G855" s="277"/>
      <c r="H855" s="277"/>
      <c r="I855" s="277"/>
      <c r="J855" s="277"/>
      <c r="K855" s="277"/>
      <c r="L855" s="277"/>
      <c r="M855" s="277"/>
      <c r="N855" s="277"/>
    </row>
    <row r="856" spans="4:14">
      <c r="D856" s="277"/>
      <c r="E856" s="277"/>
      <c r="F856" s="277"/>
      <c r="G856" s="277"/>
      <c r="H856" s="277"/>
      <c r="I856" s="277"/>
      <c r="J856" s="277"/>
      <c r="K856" s="277"/>
      <c r="L856" s="277"/>
      <c r="M856" s="277"/>
      <c r="N856" s="277"/>
    </row>
    <row r="857" spans="4:14">
      <c r="D857" s="277"/>
      <c r="E857" s="277"/>
      <c r="F857" s="277"/>
      <c r="G857" s="277"/>
      <c r="H857" s="277"/>
      <c r="I857" s="277"/>
      <c r="J857" s="277"/>
      <c r="K857" s="277"/>
      <c r="L857" s="277"/>
      <c r="M857" s="277"/>
      <c r="N857" s="277"/>
    </row>
    <row r="858" spans="4:14">
      <c r="D858" s="277"/>
      <c r="E858" s="277"/>
      <c r="F858" s="277"/>
      <c r="G858" s="277"/>
      <c r="H858" s="277"/>
      <c r="I858" s="277"/>
      <c r="J858" s="277"/>
      <c r="K858" s="277"/>
      <c r="L858" s="277"/>
      <c r="M858" s="277"/>
      <c r="N858" s="277"/>
    </row>
    <row r="859" spans="4:14">
      <c r="D859" s="277"/>
      <c r="E859" s="277"/>
      <c r="F859" s="277"/>
      <c r="G859" s="277"/>
      <c r="H859" s="277"/>
      <c r="I859" s="277"/>
      <c r="J859" s="277"/>
      <c r="K859" s="277"/>
      <c r="L859" s="277"/>
      <c r="M859" s="277"/>
      <c r="N859" s="277"/>
    </row>
    <row r="860" spans="4:14">
      <c r="D860" s="277"/>
      <c r="E860" s="277"/>
      <c r="F860" s="277"/>
      <c r="G860" s="277"/>
      <c r="H860" s="277"/>
      <c r="I860" s="277"/>
      <c r="J860" s="277"/>
      <c r="K860" s="277"/>
      <c r="L860" s="277"/>
      <c r="M860" s="277"/>
      <c r="N860" s="277"/>
    </row>
    <row r="861" spans="4:14">
      <c r="D861" s="277"/>
      <c r="E861" s="277"/>
      <c r="F861" s="277"/>
      <c r="G861" s="277"/>
      <c r="H861" s="277"/>
      <c r="I861" s="277"/>
      <c r="J861" s="277"/>
      <c r="K861" s="277"/>
      <c r="L861" s="277"/>
      <c r="M861" s="277"/>
      <c r="N861" s="277"/>
    </row>
    <row r="862" spans="4:14">
      <c r="D862" s="277"/>
      <c r="E862" s="277"/>
      <c r="F862" s="277"/>
      <c r="G862" s="277"/>
      <c r="H862" s="277"/>
      <c r="I862" s="277"/>
      <c r="J862" s="277"/>
      <c r="K862" s="277"/>
      <c r="L862" s="277"/>
      <c r="M862" s="277"/>
      <c r="N862" s="277"/>
    </row>
    <row r="863" spans="4:14">
      <c r="D863" s="277"/>
      <c r="E863" s="277"/>
      <c r="F863" s="277"/>
      <c r="G863" s="277"/>
      <c r="H863" s="277"/>
      <c r="I863" s="277"/>
      <c r="J863" s="277"/>
      <c r="K863" s="277"/>
      <c r="L863" s="277"/>
      <c r="M863" s="277"/>
      <c r="N863" s="277"/>
    </row>
    <row r="864" spans="4:14">
      <c r="D864" s="277"/>
      <c r="E864" s="277"/>
      <c r="F864" s="277"/>
      <c r="G864" s="277"/>
      <c r="H864" s="277"/>
      <c r="I864" s="277"/>
      <c r="J864" s="277"/>
      <c r="K864" s="277"/>
      <c r="L864" s="277"/>
      <c r="M864" s="277"/>
      <c r="N864" s="277"/>
    </row>
    <row r="865" spans="4:14">
      <c r="D865" s="277"/>
      <c r="E865" s="277"/>
      <c r="F865" s="277"/>
      <c r="G865" s="277"/>
      <c r="H865" s="277"/>
      <c r="I865" s="277"/>
      <c r="J865" s="277"/>
      <c r="K865" s="277"/>
      <c r="L865" s="277"/>
      <c r="M865" s="277"/>
      <c r="N865" s="277"/>
    </row>
    <row r="866" spans="4:14">
      <c r="D866" s="277"/>
      <c r="E866" s="277"/>
      <c r="F866" s="277"/>
      <c r="G866" s="277"/>
      <c r="H866" s="277"/>
      <c r="I866" s="277"/>
      <c r="J866" s="277"/>
      <c r="K866" s="277"/>
      <c r="L866" s="277"/>
      <c r="M866" s="277"/>
      <c r="N866" s="277"/>
    </row>
    <row r="867" spans="4:14">
      <c r="D867" s="277"/>
      <c r="E867" s="277"/>
      <c r="F867" s="277"/>
      <c r="G867" s="277"/>
      <c r="H867" s="277"/>
      <c r="I867" s="277"/>
      <c r="J867" s="277"/>
      <c r="K867" s="277"/>
      <c r="L867" s="277"/>
      <c r="M867" s="277"/>
      <c r="N867" s="277"/>
    </row>
    <row r="868" spans="4:14">
      <c r="D868" s="277"/>
      <c r="E868" s="277"/>
      <c r="F868" s="277"/>
      <c r="G868" s="277"/>
      <c r="H868" s="277"/>
      <c r="I868" s="277"/>
      <c r="J868" s="277"/>
      <c r="K868" s="277"/>
      <c r="L868" s="277"/>
      <c r="M868" s="277"/>
      <c r="N868" s="277"/>
    </row>
    <row r="869" spans="4:14">
      <c r="D869" s="277"/>
      <c r="E869" s="277"/>
      <c r="F869" s="277"/>
      <c r="G869" s="277"/>
      <c r="H869" s="277"/>
      <c r="I869" s="277"/>
      <c r="J869" s="277"/>
      <c r="K869" s="277"/>
      <c r="L869" s="277"/>
      <c r="M869" s="277"/>
      <c r="N869" s="277"/>
    </row>
    <row r="870" spans="4:14">
      <c r="D870" s="277"/>
      <c r="E870" s="277"/>
      <c r="F870" s="277"/>
      <c r="G870" s="277"/>
      <c r="H870" s="277"/>
      <c r="I870" s="277"/>
      <c r="J870" s="277"/>
      <c r="K870" s="277"/>
      <c r="L870" s="277"/>
      <c r="M870" s="277"/>
      <c r="N870" s="277"/>
    </row>
    <row r="871" spans="4:14">
      <c r="D871" s="277"/>
      <c r="E871" s="277"/>
      <c r="F871" s="277"/>
      <c r="G871" s="277"/>
      <c r="H871" s="277"/>
      <c r="I871" s="277"/>
      <c r="J871" s="277"/>
      <c r="K871" s="277"/>
      <c r="L871" s="277"/>
      <c r="M871" s="277"/>
      <c r="N871" s="277"/>
    </row>
    <row r="872" spans="4:14">
      <c r="D872" s="277"/>
      <c r="E872" s="277"/>
      <c r="F872" s="277"/>
      <c r="G872" s="277"/>
      <c r="H872" s="277"/>
      <c r="I872" s="277"/>
      <c r="J872" s="277"/>
      <c r="K872" s="277"/>
      <c r="L872" s="277"/>
      <c r="M872" s="277"/>
      <c r="N872" s="277"/>
    </row>
    <row r="873" spans="4:14">
      <c r="D873" s="277"/>
      <c r="E873" s="277"/>
      <c r="F873" s="277"/>
      <c r="G873" s="277"/>
      <c r="H873" s="277"/>
      <c r="I873" s="277"/>
      <c r="J873" s="277"/>
      <c r="K873" s="277"/>
      <c r="L873" s="277"/>
      <c r="M873" s="277"/>
      <c r="N873" s="277"/>
    </row>
    <row r="874" spans="4:14">
      <c r="D874" s="277"/>
      <c r="E874" s="277"/>
      <c r="F874" s="277"/>
      <c r="G874" s="277"/>
      <c r="H874" s="277"/>
      <c r="I874" s="277"/>
      <c r="J874" s="277"/>
      <c r="K874" s="277"/>
      <c r="L874" s="277"/>
      <c r="M874" s="277"/>
      <c r="N874" s="277"/>
    </row>
    <row r="875" spans="4:14">
      <c r="D875" s="277"/>
      <c r="E875" s="277"/>
      <c r="F875" s="277"/>
      <c r="G875" s="277"/>
      <c r="H875" s="277"/>
      <c r="I875" s="277"/>
      <c r="J875" s="277"/>
      <c r="K875" s="277"/>
      <c r="L875" s="277"/>
      <c r="M875" s="277"/>
      <c r="N875" s="277"/>
    </row>
    <row r="876" spans="4:14">
      <c r="D876" s="277"/>
      <c r="E876" s="277"/>
      <c r="F876" s="277"/>
      <c r="G876" s="277"/>
      <c r="H876" s="277"/>
      <c r="I876" s="277"/>
      <c r="J876" s="277"/>
      <c r="K876" s="277"/>
      <c r="L876" s="277"/>
      <c r="M876" s="277"/>
      <c r="N876" s="277"/>
    </row>
    <row r="877" spans="4:14">
      <c r="D877" s="277"/>
      <c r="E877" s="277"/>
      <c r="F877" s="277"/>
      <c r="G877" s="277"/>
      <c r="H877" s="277"/>
      <c r="I877" s="277"/>
      <c r="J877" s="277"/>
      <c r="K877" s="277"/>
      <c r="L877" s="277"/>
      <c r="M877" s="277"/>
      <c r="N877" s="277"/>
    </row>
    <row r="878" spans="4:14">
      <c r="D878" s="277"/>
      <c r="E878" s="277"/>
      <c r="F878" s="277"/>
      <c r="G878" s="277"/>
      <c r="H878" s="277"/>
      <c r="I878" s="277"/>
      <c r="J878" s="277"/>
      <c r="K878" s="277"/>
      <c r="L878" s="277"/>
      <c r="M878" s="277"/>
      <c r="N878" s="277"/>
    </row>
    <row r="879" spans="4:14">
      <c r="D879" s="277"/>
      <c r="E879" s="277"/>
      <c r="F879" s="277"/>
      <c r="G879" s="277"/>
      <c r="H879" s="277"/>
      <c r="I879" s="277"/>
      <c r="J879" s="277"/>
      <c r="K879" s="277"/>
      <c r="L879" s="277"/>
      <c r="M879" s="277"/>
      <c r="N879" s="277"/>
    </row>
    <row r="880" spans="4:14">
      <c r="D880" s="277"/>
      <c r="E880" s="277"/>
      <c r="F880" s="277"/>
      <c r="G880" s="277"/>
      <c r="H880" s="277"/>
      <c r="I880" s="277"/>
      <c r="J880" s="277"/>
      <c r="K880" s="277"/>
      <c r="L880" s="277"/>
      <c r="M880" s="277"/>
      <c r="N880" s="277"/>
    </row>
    <row r="881" spans="4:14">
      <c r="D881" s="277"/>
      <c r="E881" s="277"/>
      <c r="F881" s="277"/>
      <c r="G881" s="277"/>
      <c r="H881" s="277"/>
      <c r="I881" s="277"/>
      <c r="J881" s="277"/>
      <c r="K881" s="277"/>
      <c r="L881" s="277"/>
      <c r="M881" s="277"/>
      <c r="N881" s="277"/>
    </row>
    <row r="882" spans="4:14">
      <c r="D882" s="277"/>
      <c r="E882" s="277"/>
      <c r="F882" s="277"/>
      <c r="G882" s="277"/>
      <c r="H882" s="277"/>
      <c r="I882" s="277"/>
      <c r="J882" s="277"/>
      <c r="K882" s="277"/>
      <c r="L882" s="277"/>
      <c r="M882" s="277"/>
      <c r="N882" s="277"/>
    </row>
    <row r="883" spans="4:14">
      <c r="D883" s="277"/>
      <c r="E883" s="277"/>
      <c r="F883" s="277"/>
      <c r="G883" s="277"/>
      <c r="H883" s="277"/>
      <c r="I883" s="277"/>
      <c r="J883" s="277"/>
      <c r="K883" s="277"/>
      <c r="L883" s="277"/>
      <c r="M883" s="277"/>
      <c r="N883" s="277"/>
    </row>
    <row r="884" spans="4:14">
      <c r="D884" s="277"/>
      <c r="E884" s="277"/>
      <c r="F884" s="277"/>
      <c r="G884" s="277"/>
      <c r="H884" s="277"/>
      <c r="I884" s="277"/>
      <c r="J884" s="277"/>
      <c r="K884" s="277"/>
      <c r="L884" s="277"/>
      <c r="M884" s="277"/>
      <c r="N884" s="277"/>
    </row>
    <row r="885" spans="4:14">
      <c r="D885" s="277"/>
      <c r="E885" s="277"/>
      <c r="F885" s="277"/>
      <c r="G885" s="277"/>
      <c r="H885" s="277"/>
      <c r="I885" s="277"/>
      <c r="J885" s="277"/>
      <c r="K885" s="277"/>
      <c r="L885" s="277"/>
      <c r="M885" s="277"/>
      <c r="N885" s="277"/>
    </row>
    <row r="886" spans="4:14">
      <c r="D886" s="277"/>
      <c r="E886" s="277"/>
      <c r="F886" s="277"/>
      <c r="G886" s="277"/>
      <c r="H886" s="277"/>
      <c r="I886" s="277"/>
      <c r="J886" s="277"/>
      <c r="K886" s="277"/>
      <c r="L886" s="277"/>
      <c r="M886" s="277"/>
      <c r="N886" s="277"/>
    </row>
    <row r="887" spans="4:14">
      <c r="D887" s="277"/>
      <c r="E887" s="277"/>
      <c r="F887" s="277"/>
      <c r="G887" s="277"/>
      <c r="H887" s="277"/>
      <c r="I887" s="277"/>
      <c r="J887" s="277"/>
      <c r="K887" s="277"/>
      <c r="L887" s="277"/>
      <c r="M887" s="277"/>
      <c r="N887" s="277"/>
    </row>
    <row r="888" spans="4:14">
      <c r="D888" s="277"/>
      <c r="E888" s="277"/>
      <c r="F888" s="277"/>
      <c r="G888" s="277"/>
      <c r="H888" s="277"/>
      <c r="I888" s="277"/>
      <c r="J888" s="277"/>
      <c r="K888" s="277"/>
      <c r="L888" s="277"/>
      <c r="M888" s="277"/>
      <c r="N888" s="277"/>
    </row>
    <row r="889" spans="4:14">
      <c r="D889" s="277"/>
      <c r="E889" s="277"/>
      <c r="F889" s="277"/>
      <c r="G889" s="277"/>
      <c r="H889" s="277"/>
      <c r="I889" s="277"/>
      <c r="J889" s="277"/>
      <c r="K889" s="277"/>
      <c r="L889" s="277"/>
      <c r="M889" s="277"/>
      <c r="N889" s="277"/>
    </row>
    <row r="890" spans="4:14">
      <c r="D890" s="277"/>
      <c r="E890" s="277"/>
      <c r="F890" s="277"/>
      <c r="G890" s="277"/>
      <c r="H890" s="277"/>
      <c r="I890" s="277"/>
      <c r="J890" s="277"/>
      <c r="K890" s="277"/>
      <c r="L890" s="277"/>
      <c r="M890" s="277"/>
      <c r="N890" s="277"/>
    </row>
    <row r="891" spans="4:14">
      <c r="D891" s="277"/>
      <c r="E891" s="277"/>
      <c r="F891" s="277"/>
      <c r="G891" s="277"/>
      <c r="H891" s="277"/>
      <c r="I891" s="277"/>
      <c r="J891" s="277"/>
      <c r="K891" s="277"/>
      <c r="L891" s="277"/>
      <c r="M891" s="277"/>
      <c r="N891" s="277"/>
    </row>
    <row r="892" spans="4:14">
      <c r="D892" s="277"/>
      <c r="E892" s="277"/>
      <c r="F892" s="277"/>
      <c r="G892" s="277"/>
      <c r="H892" s="277"/>
      <c r="I892" s="277"/>
      <c r="J892" s="277"/>
      <c r="K892" s="277"/>
      <c r="L892" s="277"/>
      <c r="M892" s="277"/>
      <c r="N892" s="277"/>
    </row>
    <row r="893" spans="4:14">
      <c r="D893" s="277"/>
      <c r="E893" s="277"/>
      <c r="F893" s="277"/>
      <c r="G893" s="277"/>
      <c r="H893" s="277"/>
      <c r="I893" s="277"/>
      <c r="J893" s="277"/>
      <c r="K893" s="277"/>
      <c r="L893" s="277"/>
      <c r="M893" s="277"/>
      <c r="N893" s="277"/>
    </row>
    <row r="894" spans="4:14">
      <c r="D894" s="277"/>
      <c r="E894" s="277"/>
      <c r="F894" s="277"/>
      <c r="G894" s="277"/>
      <c r="H894" s="277"/>
      <c r="I894" s="277"/>
      <c r="J894" s="277"/>
      <c r="K894" s="277"/>
      <c r="L894" s="277"/>
      <c r="M894" s="277"/>
      <c r="N894" s="277"/>
    </row>
    <row r="895" spans="4:14">
      <c r="D895" s="277"/>
      <c r="E895" s="277"/>
      <c r="F895" s="277"/>
      <c r="G895" s="277"/>
      <c r="H895" s="277"/>
      <c r="I895" s="277"/>
      <c r="J895" s="277"/>
      <c r="K895" s="277"/>
      <c r="L895" s="277"/>
      <c r="M895" s="277"/>
      <c r="N895" s="277"/>
    </row>
    <row r="896" spans="4:14">
      <c r="D896" s="277"/>
      <c r="E896" s="277"/>
      <c r="F896" s="277"/>
      <c r="G896" s="277"/>
      <c r="H896" s="277"/>
      <c r="I896" s="277"/>
      <c r="J896" s="277"/>
      <c r="K896" s="277"/>
      <c r="L896" s="277"/>
      <c r="M896" s="277"/>
      <c r="N896" s="277"/>
    </row>
    <row r="897" spans="4:14">
      <c r="D897" s="277"/>
      <c r="E897" s="277"/>
      <c r="F897" s="277"/>
      <c r="G897" s="277"/>
      <c r="H897" s="277"/>
      <c r="I897" s="277"/>
      <c r="J897" s="277"/>
      <c r="K897" s="277"/>
      <c r="L897" s="277"/>
      <c r="M897" s="277"/>
      <c r="N897" s="277"/>
    </row>
    <row r="898" spans="4:14">
      <c r="D898" s="277"/>
      <c r="E898" s="277"/>
      <c r="F898" s="277"/>
      <c r="G898" s="277"/>
      <c r="H898" s="277"/>
      <c r="I898" s="277"/>
      <c r="J898" s="277"/>
      <c r="K898" s="277"/>
      <c r="L898" s="277"/>
      <c r="M898" s="277"/>
      <c r="N898" s="277"/>
    </row>
    <row r="899" spans="4:14">
      <c r="D899" s="277"/>
      <c r="E899" s="277"/>
      <c r="F899" s="277"/>
      <c r="G899" s="277"/>
      <c r="H899" s="277"/>
      <c r="I899" s="277"/>
      <c r="J899" s="277"/>
      <c r="K899" s="277"/>
      <c r="L899" s="277"/>
      <c r="M899" s="277"/>
      <c r="N899" s="277"/>
    </row>
    <row r="900" spans="4:14">
      <c r="D900" s="277"/>
      <c r="E900" s="277"/>
      <c r="F900" s="277"/>
      <c r="G900" s="277"/>
      <c r="H900" s="277"/>
      <c r="I900" s="277"/>
      <c r="J900" s="277"/>
      <c r="K900" s="277"/>
      <c r="L900" s="277"/>
      <c r="M900" s="277"/>
      <c r="N900" s="277"/>
    </row>
    <row r="901" spans="4:14">
      <c r="D901" s="277"/>
      <c r="E901" s="277"/>
      <c r="F901" s="277"/>
      <c r="G901" s="277"/>
      <c r="H901" s="277"/>
      <c r="I901" s="277"/>
      <c r="J901" s="277"/>
      <c r="K901" s="277"/>
      <c r="L901" s="277"/>
      <c r="M901" s="277"/>
      <c r="N901" s="277"/>
    </row>
    <row r="902" spans="4:14">
      <c r="D902" s="277"/>
      <c r="E902" s="277"/>
      <c r="F902" s="277"/>
      <c r="G902" s="277"/>
      <c r="H902" s="277"/>
      <c r="I902" s="277"/>
      <c r="J902" s="277"/>
      <c r="K902" s="277"/>
      <c r="L902" s="277"/>
      <c r="M902" s="277"/>
      <c r="N902" s="277"/>
    </row>
    <row r="903" spans="4:14">
      <c r="D903" s="277"/>
      <c r="E903" s="277"/>
      <c r="F903" s="277"/>
      <c r="G903" s="277"/>
      <c r="H903" s="277"/>
      <c r="I903" s="277"/>
      <c r="J903" s="277"/>
      <c r="K903" s="277"/>
      <c r="L903" s="277"/>
      <c r="M903" s="277"/>
      <c r="N903" s="277"/>
    </row>
    <row r="904" spans="4:14">
      <c r="D904" s="277"/>
      <c r="E904" s="277"/>
      <c r="F904" s="277"/>
      <c r="G904" s="277"/>
      <c r="H904" s="277"/>
      <c r="I904" s="277"/>
      <c r="J904" s="277"/>
      <c r="K904" s="277"/>
      <c r="L904" s="277"/>
      <c r="M904" s="277"/>
      <c r="N904" s="277"/>
    </row>
    <row r="905" spans="4:14">
      <c r="D905" s="277"/>
      <c r="E905" s="277"/>
      <c r="F905" s="277"/>
      <c r="G905" s="277"/>
      <c r="H905" s="277"/>
      <c r="I905" s="277"/>
      <c r="J905" s="277"/>
      <c r="K905" s="277"/>
      <c r="L905" s="277"/>
      <c r="M905" s="277"/>
      <c r="N905" s="277"/>
    </row>
    <row r="906" spans="4:14">
      <c r="D906" s="277"/>
      <c r="E906" s="277"/>
      <c r="F906" s="277"/>
      <c r="G906" s="277"/>
      <c r="H906" s="277"/>
      <c r="I906" s="277"/>
      <c r="J906" s="277"/>
      <c r="K906" s="277"/>
      <c r="L906" s="277"/>
      <c r="M906" s="277"/>
      <c r="N906" s="277"/>
    </row>
    <row r="907" spans="4:14">
      <c r="D907" s="277"/>
      <c r="E907" s="277"/>
      <c r="F907" s="277"/>
      <c r="G907" s="277"/>
      <c r="H907" s="277"/>
      <c r="I907" s="277"/>
      <c r="J907" s="277"/>
      <c r="K907" s="277"/>
      <c r="L907" s="277"/>
      <c r="M907" s="277"/>
      <c r="N907" s="277"/>
    </row>
    <row r="908" spans="4:14">
      <c r="D908" s="277"/>
      <c r="E908" s="277"/>
      <c r="F908" s="277"/>
      <c r="G908" s="277"/>
      <c r="H908" s="277"/>
      <c r="I908" s="277"/>
      <c r="J908" s="277"/>
      <c r="K908" s="277"/>
      <c r="L908" s="277"/>
      <c r="M908" s="277"/>
      <c r="N908" s="277"/>
    </row>
    <row r="909" spans="4:14">
      <c r="D909" s="277"/>
      <c r="E909" s="277"/>
      <c r="F909" s="277"/>
      <c r="G909" s="277"/>
      <c r="H909" s="277"/>
      <c r="I909" s="277"/>
      <c r="J909" s="277"/>
      <c r="K909" s="277"/>
      <c r="L909" s="277"/>
      <c r="M909" s="277"/>
      <c r="N909" s="277"/>
    </row>
    <row r="910" spans="4:14">
      <c r="D910" s="277"/>
      <c r="E910" s="277"/>
      <c r="F910" s="277"/>
      <c r="G910" s="277"/>
      <c r="H910" s="277"/>
      <c r="I910" s="277"/>
      <c r="J910" s="277"/>
      <c r="K910" s="277"/>
      <c r="L910" s="277"/>
      <c r="M910" s="277"/>
      <c r="N910" s="277"/>
    </row>
    <row r="911" spans="4:14">
      <c r="D911" s="277"/>
      <c r="E911" s="277"/>
      <c r="F911" s="277"/>
      <c r="G911" s="277"/>
      <c r="H911" s="277"/>
      <c r="I911" s="277"/>
      <c r="J911" s="277"/>
      <c r="K911" s="277"/>
      <c r="L911" s="277"/>
      <c r="M911" s="277"/>
      <c r="N911" s="277"/>
    </row>
    <row r="912" spans="4:14">
      <c r="D912" s="277"/>
      <c r="E912" s="277"/>
      <c r="F912" s="277"/>
      <c r="G912" s="277"/>
      <c r="H912" s="277"/>
      <c r="I912" s="277"/>
      <c r="J912" s="277"/>
      <c r="K912" s="277"/>
      <c r="L912" s="277"/>
      <c r="M912" s="277"/>
      <c r="N912" s="277"/>
    </row>
    <row r="913" spans="4:14">
      <c r="D913" s="277"/>
      <c r="E913" s="277"/>
      <c r="F913" s="277"/>
      <c r="G913" s="277"/>
      <c r="H913" s="277"/>
      <c r="I913" s="277"/>
      <c r="J913" s="277"/>
      <c r="K913" s="277"/>
      <c r="L913" s="277"/>
      <c r="M913" s="277"/>
      <c r="N913" s="277"/>
    </row>
    <row r="914" spans="4:14">
      <c r="D914" s="277"/>
      <c r="E914" s="277"/>
      <c r="F914" s="277"/>
      <c r="G914" s="277"/>
      <c r="H914" s="277"/>
      <c r="I914" s="277"/>
      <c r="J914" s="277"/>
      <c r="K914" s="277"/>
      <c r="L914" s="277"/>
      <c r="M914" s="277"/>
      <c r="N914" s="277"/>
    </row>
    <row r="915" spans="4:14">
      <c r="D915" s="277"/>
      <c r="E915" s="277"/>
      <c r="F915" s="277"/>
      <c r="G915" s="277"/>
      <c r="H915" s="277"/>
      <c r="I915" s="277"/>
      <c r="J915" s="277"/>
      <c r="K915" s="277"/>
      <c r="L915" s="277"/>
      <c r="M915" s="277"/>
      <c r="N915" s="277"/>
    </row>
    <row r="916" spans="4:14">
      <c r="D916" s="277"/>
      <c r="E916" s="277"/>
      <c r="F916" s="277"/>
      <c r="G916" s="277"/>
      <c r="H916" s="277"/>
      <c r="I916" s="277"/>
      <c r="J916" s="277"/>
      <c r="K916" s="277"/>
      <c r="L916" s="277"/>
      <c r="M916" s="277"/>
      <c r="N916" s="277"/>
    </row>
    <row r="917" spans="4:14">
      <c r="D917" s="277"/>
      <c r="E917" s="277"/>
      <c r="F917" s="277"/>
      <c r="G917" s="277"/>
      <c r="H917" s="277"/>
      <c r="I917" s="277"/>
      <c r="J917" s="277"/>
      <c r="K917" s="277"/>
      <c r="L917" s="277"/>
      <c r="M917" s="277"/>
      <c r="N917" s="277"/>
    </row>
    <row r="918" spans="4:14">
      <c r="D918" s="277"/>
      <c r="E918" s="277"/>
      <c r="F918" s="277"/>
      <c r="G918" s="277"/>
      <c r="H918" s="277"/>
      <c r="I918" s="277"/>
      <c r="J918" s="277"/>
      <c r="K918" s="277"/>
      <c r="L918" s="277"/>
      <c r="M918" s="277"/>
      <c r="N918" s="277"/>
    </row>
    <row r="919" spans="4:14">
      <c r="D919" s="277"/>
      <c r="E919" s="277"/>
      <c r="F919" s="277"/>
      <c r="G919" s="277"/>
      <c r="H919" s="277"/>
      <c r="I919" s="277"/>
      <c r="J919" s="277"/>
      <c r="K919" s="277"/>
      <c r="L919" s="277"/>
      <c r="M919" s="277"/>
      <c r="N919" s="277"/>
    </row>
    <row r="920" spans="4:14">
      <c r="D920" s="277"/>
      <c r="E920" s="277"/>
      <c r="F920" s="277"/>
      <c r="G920" s="277"/>
      <c r="H920" s="277"/>
      <c r="I920" s="277"/>
      <c r="J920" s="277"/>
      <c r="K920" s="277"/>
      <c r="L920" s="277"/>
      <c r="M920" s="277"/>
      <c r="N920" s="277"/>
    </row>
    <row r="921" spans="4:14">
      <c r="D921" s="277"/>
      <c r="E921" s="277"/>
      <c r="F921" s="277"/>
      <c r="G921" s="277"/>
      <c r="H921" s="277"/>
      <c r="I921" s="277"/>
      <c r="J921" s="277"/>
      <c r="K921" s="277"/>
      <c r="L921" s="277"/>
      <c r="M921" s="277"/>
      <c r="N921" s="277"/>
    </row>
    <row r="922" spans="4:14">
      <c r="D922" s="277"/>
      <c r="E922" s="277"/>
      <c r="F922" s="277"/>
      <c r="G922" s="277"/>
      <c r="H922" s="277"/>
      <c r="I922" s="277"/>
      <c r="J922" s="277"/>
      <c r="K922" s="277"/>
      <c r="L922" s="277"/>
      <c r="M922" s="277"/>
      <c r="N922" s="277"/>
    </row>
    <row r="923" spans="4:14">
      <c r="D923" s="277"/>
      <c r="E923" s="277"/>
      <c r="F923" s="277"/>
      <c r="G923" s="277"/>
      <c r="H923" s="277"/>
      <c r="I923" s="277"/>
      <c r="J923" s="277"/>
      <c r="K923" s="277"/>
      <c r="L923" s="277"/>
      <c r="M923" s="277"/>
      <c r="N923" s="277"/>
    </row>
    <row r="924" spans="4:14">
      <c r="D924" s="277"/>
      <c r="E924" s="277"/>
      <c r="F924" s="277"/>
      <c r="G924" s="277"/>
      <c r="H924" s="277"/>
      <c r="I924" s="277"/>
      <c r="J924" s="277"/>
      <c r="K924" s="277"/>
      <c r="L924" s="277"/>
      <c r="M924" s="277"/>
      <c r="N924" s="277"/>
    </row>
    <row r="925" spans="4:14">
      <c r="D925" s="277"/>
      <c r="E925" s="277"/>
      <c r="F925" s="277"/>
      <c r="G925" s="277"/>
      <c r="H925" s="277"/>
      <c r="I925" s="277"/>
      <c r="J925" s="277"/>
      <c r="K925" s="277"/>
      <c r="L925" s="277"/>
      <c r="M925" s="277"/>
      <c r="N925" s="277"/>
    </row>
    <row r="926" spans="4:14">
      <c r="D926" s="277"/>
      <c r="E926" s="277"/>
      <c r="F926" s="277"/>
      <c r="G926" s="277"/>
      <c r="H926" s="277"/>
      <c r="I926" s="277"/>
      <c r="J926" s="277"/>
      <c r="K926" s="277"/>
      <c r="L926" s="277"/>
      <c r="M926" s="277"/>
      <c r="N926" s="277"/>
    </row>
    <row r="927" spans="4:14">
      <c r="D927" s="277"/>
      <c r="E927" s="277"/>
      <c r="F927" s="277"/>
      <c r="G927" s="277"/>
      <c r="H927" s="277"/>
      <c r="I927" s="277"/>
      <c r="J927" s="277"/>
      <c r="K927" s="277"/>
      <c r="L927" s="277"/>
      <c r="M927" s="277"/>
      <c r="N927" s="277"/>
    </row>
    <row r="928" spans="4:14">
      <c r="D928" s="277"/>
      <c r="E928" s="277"/>
      <c r="F928" s="277"/>
      <c r="G928" s="277"/>
      <c r="H928" s="277"/>
      <c r="I928" s="277"/>
      <c r="J928" s="277"/>
      <c r="K928" s="277"/>
      <c r="L928" s="277"/>
      <c r="M928" s="277"/>
      <c r="N928" s="277"/>
    </row>
    <row r="929" spans="4:14">
      <c r="D929" s="277"/>
      <c r="E929" s="277"/>
      <c r="F929" s="277"/>
      <c r="G929" s="277"/>
      <c r="H929" s="277"/>
      <c r="I929" s="277"/>
      <c r="J929" s="277"/>
      <c r="K929" s="277"/>
      <c r="L929" s="277"/>
      <c r="M929" s="277"/>
      <c r="N929" s="277"/>
    </row>
    <row r="930" spans="4:14">
      <c r="D930" s="277"/>
      <c r="E930" s="277"/>
      <c r="F930" s="277"/>
      <c r="G930" s="277"/>
      <c r="H930" s="277"/>
      <c r="I930" s="277"/>
      <c r="J930" s="277"/>
      <c r="K930" s="277"/>
      <c r="L930" s="277"/>
      <c r="M930" s="277"/>
      <c r="N930" s="277"/>
    </row>
    <row r="931" spans="4:14">
      <c r="D931" s="277"/>
      <c r="E931" s="277"/>
      <c r="F931" s="277"/>
      <c r="G931" s="277"/>
      <c r="H931" s="277"/>
      <c r="I931" s="277"/>
      <c r="J931" s="277"/>
      <c r="K931" s="277"/>
      <c r="L931" s="277"/>
      <c r="M931" s="277"/>
      <c r="N931" s="277"/>
    </row>
    <row r="932" spans="4:14">
      <c r="D932" s="277"/>
      <c r="E932" s="277"/>
      <c r="F932" s="277"/>
      <c r="G932" s="277"/>
      <c r="H932" s="277"/>
      <c r="I932" s="277"/>
      <c r="J932" s="277"/>
      <c r="K932" s="277"/>
      <c r="L932" s="277"/>
      <c r="M932" s="277"/>
      <c r="N932" s="277"/>
    </row>
    <row r="933" spans="4:14">
      <c r="D933" s="277"/>
      <c r="E933" s="277"/>
      <c r="F933" s="277"/>
      <c r="G933" s="277"/>
      <c r="H933" s="277"/>
      <c r="I933" s="277"/>
      <c r="J933" s="277"/>
      <c r="K933" s="277"/>
      <c r="L933" s="277"/>
      <c r="M933" s="277"/>
      <c r="N933" s="277"/>
    </row>
    <row r="934" spans="4:14">
      <c r="D934" s="277"/>
      <c r="E934" s="277"/>
      <c r="F934" s="277"/>
      <c r="G934" s="277"/>
      <c r="H934" s="277"/>
      <c r="I934" s="277"/>
      <c r="J934" s="277"/>
      <c r="K934" s="277"/>
      <c r="L934" s="277"/>
      <c r="M934" s="277"/>
      <c r="N934" s="277"/>
    </row>
    <row r="935" spans="4:14">
      <c r="D935" s="277"/>
      <c r="E935" s="277"/>
      <c r="F935" s="277"/>
      <c r="G935" s="277"/>
      <c r="H935" s="277"/>
      <c r="I935" s="277"/>
      <c r="J935" s="277"/>
      <c r="K935" s="277"/>
      <c r="L935" s="277"/>
      <c r="M935" s="277"/>
      <c r="N935" s="277"/>
    </row>
    <row r="936" spans="4:14">
      <c r="D936" s="277"/>
      <c r="E936" s="277"/>
      <c r="F936" s="277"/>
      <c r="G936" s="277"/>
      <c r="H936" s="277"/>
      <c r="I936" s="277"/>
      <c r="J936" s="277"/>
      <c r="K936" s="277"/>
      <c r="L936" s="277"/>
      <c r="M936" s="277"/>
      <c r="N936" s="277"/>
    </row>
    <row r="937" spans="4:14">
      <c r="D937" s="277"/>
      <c r="E937" s="277"/>
      <c r="F937" s="277"/>
      <c r="G937" s="277"/>
      <c r="H937" s="277"/>
      <c r="I937" s="277"/>
      <c r="J937" s="277"/>
      <c r="K937" s="277"/>
      <c r="L937" s="277"/>
      <c r="M937" s="277"/>
      <c r="N937" s="277"/>
    </row>
    <row r="938" spans="4:14">
      <c r="D938" s="277"/>
      <c r="E938" s="277"/>
      <c r="F938" s="277"/>
      <c r="G938" s="277"/>
      <c r="H938" s="277"/>
      <c r="I938" s="277"/>
      <c r="J938" s="277"/>
      <c r="K938" s="277"/>
      <c r="L938" s="277"/>
      <c r="M938" s="277"/>
      <c r="N938" s="277"/>
    </row>
    <row r="939" spans="4:14">
      <c r="D939" s="277"/>
      <c r="E939" s="277"/>
      <c r="F939" s="277"/>
      <c r="G939" s="277"/>
      <c r="H939" s="277"/>
      <c r="I939" s="277"/>
      <c r="J939" s="277"/>
      <c r="K939" s="277"/>
      <c r="L939" s="277"/>
      <c r="M939" s="277"/>
      <c r="N939" s="277"/>
    </row>
    <row r="940" spans="4:14">
      <c r="D940" s="277"/>
      <c r="E940" s="277"/>
      <c r="F940" s="277"/>
      <c r="G940" s="277"/>
      <c r="H940" s="277"/>
      <c r="I940" s="277"/>
      <c r="J940" s="277"/>
      <c r="K940" s="277"/>
      <c r="L940" s="277"/>
      <c r="M940" s="277"/>
      <c r="N940" s="277"/>
    </row>
    <row r="941" spans="4:14">
      <c r="D941" s="277"/>
      <c r="E941" s="277"/>
      <c r="F941" s="277"/>
      <c r="G941" s="277"/>
      <c r="H941" s="277"/>
      <c r="I941" s="277"/>
      <c r="J941" s="277"/>
      <c r="K941" s="277"/>
      <c r="L941" s="277"/>
      <c r="M941" s="277"/>
      <c r="N941" s="277"/>
    </row>
    <row r="942" spans="4:14">
      <c r="D942" s="277"/>
      <c r="E942" s="277"/>
      <c r="F942" s="277"/>
      <c r="G942" s="277"/>
      <c r="H942" s="277"/>
      <c r="I942" s="277"/>
      <c r="J942" s="277"/>
      <c r="K942" s="277"/>
      <c r="L942" s="277"/>
      <c r="M942" s="277"/>
      <c r="N942" s="277"/>
    </row>
    <row r="943" spans="4:14">
      <c r="D943" s="277"/>
      <c r="E943" s="277"/>
      <c r="F943" s="277"/>
      <c r="G943" s="277"/>
      <c r="H943" s="277"/>
      <c r="I943" s="277"/>
      <c r="J943" s="277"/>
      <c r="K943" s="277"/>
      <c r="L943" s="277"/>
      <c r="M943" s="277"/>
      <c r="N943" s="277"/>
    </row>
    <row r="944" spans="4:14">
      <c r="D944" s="277"/>
      <c r="E944" s="277"/>
      <c r="F944" s="277"/>
      <c r="G944" s="277"/>
      <c r="H944" s="277"/>
      <c r="I944" s="277"/>
      <c r="J944" s="277"/>
      <c r="K944" s="277"/>
      <c r="L944" s="277"/>
      <c r="M944" s="277"/>
      <c r="N944" s="277"/>
    </row>
    <row r="945" spans="4:14">
      <c r="D945" s="277"/>
      <c r="E945" s="277"/>
      <c r="F945" s="277"/>
      <c r="G945" s="277"/>
      <c r="H945" s="277"/>
      <c r="I945" s="277"/>
      <c r="J945" s="277"/>
      <c r="K945" s="277"/>
      <c r="L945" s="277"/>
      <c r="M945" s="277"/>
      <c r="N945" s="277"/>
    </row>
    <row r="946" spans="4:14">
      <c r="D946" s="277"/>
      <c r="E946" s="277"/>
      <c r="F946" s="277"/>
      <c r="G946" s="277"/>
      <c r="H946" s="277"/>
      <c r="I946" s="277"/>
      <c r="J946" s="277"/>
      <c r="K946" s="277"/>
      <c r="L946" s="277"/>
      <c r="M946" s="277"/>
      <c r="N946" s="277"/>
    </row>
    <row r="947" spans="4:14">
      <c r="D947" s="277"/>
      <c r="E947" s="277"/>
      <c r="F947" s="277"/>
      <c r="G947" s="277"/>
      <c r="H947" s="277"/>
      <c r="I947" s="277"/>
      <c r="J947" s="277"/>
      <c r="K947" s="277"/>
      <c r="L947" s="277"/>
      <c r="M947" s="277"/>
      <c r="N947" s="277"/>
    </row>
    <row r="948" spans="4:14">
      <c r="D948" s="277"/>
      <c r="E948" s="277"/>
      <c r="F948" s="277"/>
      <c r="G948" s="277"/>
      <c r="H948" s="277"/>
      <c r="I948" s="277"/>
      <c r="J948" s="277"/>
      <c r="K948" s="277"/>
      <c r="L948" s="277"/>
      <c r="M948" s="277"/>
      <c r="N948" s="277"/>
    </row>
    <row r="949" spans="4:14">
      <c r="D949" s="277"/>
      <c r="E949" s="277"/>
      <c r="F949" s="277"/>
      <c r="G949" s="277"/>
      <c r="H949" s="277"/>
      <c r="I949" s="277"/>
      <c r="J949" s="277"/>
      <c r="K949" s="277"/>
      <c r="L949" s="277"/>
      <c r="M949" s="277"/>
      <c r="N949" s="277"/>
    </row>
    <row r="950" spans="4:14">
      <c r="D950" s="277"/>
      <c r="E950" s="277"/>
      <c r="F950" s="277"/>
      <c r="G950" s="277"/>
      <c r="H950" s="277"/>
      <c r="I950" s="277"/>
      <c r="J950" s="277"/>
      <c r="K950" s="277"/>
      <c r="L950" s="277"/>
      <c r="M950" s="277"/>
      <c r="N950" s="277"/>
    </row>
    <row r="951" spans="4:14">
      <c r="D951" s="277"/>
      <c r="E951" s="277"/>
      <c r="F951" s="277"/>
      <c r="G951" s="277"/>
      <c r="H951" s="277"/>
      <c r="I951" s="277"/>
      <c r="J951" s="277"/>
      <c r="K951" s="277"/>
      <c r="L951" s="277"/>
      <c r="M951" s="277"/>
      <c r="N951" s="277"/>
    </row>
    <row r="952" spans="4:14">
      <c r="D952" s="277"/>
      <c r="E952" s="277"/>
      <c r="F952" s="277"/>
      <c r="G952" s="277"/>
      <c r="H952" s="277"/>
      <c r="I952" s="277"/>
      <c r="J952" s="277"/>
      <c r="K952" s="277"/>
      <c r="L952" s="277"/>
      <c r="M952" s="277"/>
      <c r="N952" s="277"/>
    </row>
    <row r="953" spans="4:14">
      <c r="D953" s="277"/>
      <c r="E953" s="277"/>
      <c r="F953" s="277"/>
      <c r="G953" s="277"/>
      <c r="H953" s="277"/>
      <c r="I953" s="277"/>
      <c r="J953" s="277"/>
      <c r="K953" s="277"/>
      <c r="L953" s="277"/>
      <c r="M953" s="277"/>
      <c r="N953" s="277"/>
    </row>
    <row r="954" spans="4:14">
      <c r="D954" s="277"/>
      <c r="E954" s="277"/>
      <c r="F954" s="277"/>
      <c r="G954" s="277"/>
      <c r="H954" s="277"/>
      <c r="I954" s="277"/>
      <c r="J954" s="277"/>
      <c r="K954" s="277"/>
      <c r="L954" s="277"/>
      <c r="M954" s="277"/>
      <c r="N954" s="277"/>
    </row>
    <row r="955" spans="4:14">
      <c r="D955" s="277"/>
      <c r="E955" s="277"/>
      <c r="F955" s="277"/>
      <c r="G955" s="277"/>
      <c r="H955" s="277"/>
      <c r="I955" s="277"/>
      <c r="J955" s="277"/>
      <c r="K955" s="277"/>
      <c r="L955" s="277"/>
      <c r="M955" s="277"/>
      <c r="N955" s="277"/>
    </row>
    <row r="956" spans="4:14">
      <c r="D956" s="277"/>
      <c r="E956" s="277"/>
      <c r="F956" s="277"/>
      <c r="G956" s="277"/>
      <c r="H956" s="277"/>
      <c r="I956" s="277"/>
      <c r="J956" s="277"/>
      <c r="K956" s="277"/>
      <c r="L956" s="277"/>
      <c r="M956" s="277"/>
      <c r="N956" s="277"/>
    </row>
    <row r="957" spans="4:14">
      <c r="D957" s="277"/>
      <c r="E957" s="277"/>
      <c r="F957" s="277"/>
      <c r="G957" s="277"/>
      <c r="H957" s="277"/>
      <c r="I957" s="277"/>
      <c r="J957" s="277"/>
      <c r="K957" s="277"/>
      <c r="L957" s="277"/>
      <c r="M957" s="277"/>
      <c r="N957" s="277"/>
    </row>
    <row r="958" spans="4:14">
      <c r="D958" s="277"/>
      <c r="E958" s="277"/>
      <c r="F958" s="277"/>
      <c r="G958" s="277"/>
      <c r="H958" s="277"/>
      <c r="I958" s="277"/>
      <c r="J958" s="277"/>
      <c r="K958" s="277"/>
      <c r="L958" s="277"/>
      <c r="M958" s="277"/>
      <c r="N958" s="277"/>
    </row>
    <row r="959" spans="4:14">
      <c r="D959" s="277"/>
      <c r="E959" s="277"/>
      <c r="F959" s="277"/>
      <c r="G959" s="277"/>
      <c r="H959" s="277"/>
      <c r="I959" s="277"/>
      <c r="J959" s="277"/>
      <c r="K959" s="277"/>
      <c r="L959" s="277"/>
      <c r="M959" s="277"/>
      <c r="N959" s="277"/>
    </row>
    <row r="960" spans="4:14">
      <c r="D960" s="277"/>
      <c r="E960" s="277"/>
      <c r="F960" s="277"/>
      <c r="G960" s="277"/>
      <c r="H960" s="277"/>
      <c r="I960" s="277"/>
      <c r="J960" s="277"/>
      <c r="K960" s="277"/>
      <c r="L960" s="277"/>
      <c r="M960" s="277"/>
      <c r="N960" s="277"/>
    </row>
    <row r="961" spans="4:14">
      <c r="D961" s="277"/>
      <c r="E961" s="277"/>
      <c r="F961" s="277"/>
      <c r="G961" s="277"/>
      <c r="H961" s="277"/>
      <c r="I961" s="277"/>
      <c r="J961" s="277"/>
      <c r="K961" s="277"/>
      <c r="L961" s="277"/>
      <c r="M961" s="277"/>
      <c r="N961" s="277"/>
    </row>
    <row r="962" spans="4:14">
      <c r="D962" s="277"/>
      <c r="E962" s="277"/>
      <c r="F962" s="277"/>
      <c r="G962" s="277"/>
      <c r="H962" s="277"/>
      <c r="I962" s="277"/>
      <c r="J962" s="277"/>
      <c r="K962" s="277"/>
      <c r="L962" s="277"/>
      <c r="M962" s="277"/>
      <c r="N962" s="277"/>
    </row>
    <row r="963" spans="4:14">
      <c r="D963" s="277"/>
      <c r="E963" s="277"/>
      <c r="F963" s="277"/>
      <c r="G963" s="277"/>
      <c r="H963" s="277"/>
      <c r="I963" s="277"/>
      <c r="J963" s="277"/>
      <c r="K963" s="277"/>
      <c r="L963" s="277"/>
      <c r="M963" s="277"/>
      <c r="N963" s="277"/>
    </row>
    <row r="964" spans="4:14">
      <c r="D964" s="277"/>
      <c r="E964" s="277"/>
      <c r="F964" s="277"/>
      <c r="G964" s="277"/>
      <c r="H964" s="277"/>
      <c r="I964" s="277"/>
      <c r="J964" s="277"/>
      <c r="K964" s="277"/>
      <c r="L964" s="277"/>
      <c r="M964" s="277"/>
      <c r="N964" s="277"/>
    </row>
    <row r="965" spans="4:14">
      <c r="D965" s="277"/>
      <c r="E965" s="277"/>
      <c r="F965" s="277"/>
      <c r="G965" s="277"/>
      <c r="H965" s="277"/>
      <c r="I965" s="277"/>
      <c r="J965" s="277"/>
      <c r="K965" s="277"/>
      <c r="L965" s="277"/>
      <c r="M965" s="277"/>
      <c r="N965" s="277"/>
    </row>
    <row r="966" spans="4:14">
      <c r="D966" s="277"/>
      <c r="E966" s="277"/>
      <c r="F966" s="277"/>
      <c r="G966" s="277"/>
      <c r="H966" s="277"/>
      <c r="I966" s="277"/>
      <c r="J966" s="277"/>
      <c r="K966" s="277"/>
      <c r="L966" s="277"/>
      <c r="M966" s="277"/>
      <c r="N966" s="277"/>
    </row>
    <row r="967" spans="4:14">
      <c r="D967" s="277"/>
      <c r="E967" s="277"/>
      <c r="F967" s="277"/>
      <c r="G967" s="277"/>
      <c r="H967" s="277"/>
      <c r="I967" s="277"/>
      <c r="J967" s="277"/>
      <c r="K967" s="277"/>
      <c r="L967" s="277"/>
      <c r="M967" s="277"/>
      <c r="N967" s="277"/>
    </row>
    <row r="968" spans="4:14">
      <c r="D968" s="277"/>
      <c r="E968" s="277"/>
      <c r="F968" s="277"/>
      <c r="G968" s="277"/>
      <c r="H968" s="277"/>
      <c r="I968" s="277"/>
      <c r="J968" s="277"/>
      <c r="K968" s="277"/>
      <c r="L968" s="277"/>
      <c r="M968" s="277"/>
      <c r="N968" s="277"/>
    </row>
    <row r="969" spans="4:14">
      <c r="D969" s="277"/>
      <c r="E969" s="277"/>
      <c r="F969" s="277"/>
      <c r="G969" s="277"/>
      <c r="H969" s="277"/>
      <c r="I969" s="277"/>
      <c r="J969" s="277"/>
      <c r="K969" s="277"/>
      <c r="L969" s="277"/>
      <c r="M969" s="277"/>
      <c r="N969" s="277"/>
    </row>
    <row r="970" spans="4:14">
      <c r="D970" s="277"/>
      <c r="E970" s="277"/>
      <c r="F970" s="277"/>
      <c r="G970" s="277"/>
      <c r="H970" s="277"/>
      <c r="I970" s="277"/>
      <c r="J970" s="277"/>
      <c r="K970" s="277"/>
      <c r="L970" s="277"/>
      <c r="M970" s="277"/>
      <c r="N970" s="277"/>
    </row>
    <row r="971" spans="4:14">
      <c r="D971" s="277"/>
      <c r="E971" s="277"/>
      <c r="F971" s="277"/>
      <c r="G971" s="277"/>
      <c r="H971" s="277"/>
      <c r="I971" s="277"/>
      <c r="J971" s="277"/>
      <c r="K971" s="277"/>
      <c r="L971" s="277"/>
      <c r="M971" s="277"/>
      <c r="N971" s="277"/>
    </row>
    <row r="972" spans="4:14">
      <c r="D972" s="277"/>
      <c r="E972" s="277"/>
      <c r="F972" s="277"/>
      <c r="G972" s="277"/>
      <c r="H972" s="277"/>
      <c r="I972" s="277"/>
      <c r="J972" s="277"/>
      <c r="K972" s="277"/>
      <c r="L972" s="277"/>
      <c r="M972" s="277"/>
      <c r="N972" s="277"/>
    </row>
    <row r="973" spans="4:14">
      <c r="D973" s="277"/>
      <c r="E973" s="277"/>
      <c r="F973" s="277"/>
      <c r="G973" s="277"/>
      <c r="H973" s="277"/>
      <c r="I973" s="277"/>
      <c r="J973" s="277"/>
      <c r="K973" s="277"/>
      <c r="L973" s="277"/>
      <c r="M973" s="277"/>
      <c r="N973" s="277"/>
    </row>
    <row r="974" spans="4:14">
      <c r="D974" s="277"/>
      <c r="E974" s="277"/>
      <c r="F974" s="277"/>
      <c r="G974" s="277"/>
      <c r="H974" s="277"/>
      <c r="I974" s="277"/>
      <c r="J974" s="277"/>
      <c r="K974" s="277"/>
      <c r="L974" s="277"/>
      <c r="M974" s="277"/>
      <c r="N974" s="277"/>
    </row>
    <row r="975" spans="4:14">
      <c r="D975" s="277"/>
      <c r="E975" s="277"/>
      <c r="F975" s="277"/>
      <c r="G975" s="277"/>
      <c r="H975" s="277"/>
      <c r="I975" s="277"/>
      <c r="J975" s="277"/>
      <c r="K975" s="277"/>
      <c r="L975" s="277"/>
      <c r="M975" s="277"/>
      <c r="N975" s="277"/>
    </row>
    <row r="976" spans="4:14">
      <c r="D976" s="277"/>
      <c r="E976" s="277"/>
      <c r="F976" s="277"/>
      <c r="G976" s="277"/>
      <c r="H976" s="277"/>
      <c r="I976" s="277"/>
      <c r="J976" s="277"/>
      <c r="K976" s="277"/>
      <c r="L976" s="277"/>
      <c r="M976" s="277"/>
      <c r="N976" s="277"/>
    </row>
    <row r="977" spans="4:14">
      <c r="D977" s="277"/>
      <c r="E977" s="277"/>
      <c r="F977" s="277"/>
      <c r="G977" s="277"/>
      <c r="H977" s="277"/>
      <c r="I977" s="277"/>
      <c r="J977" s="277"/>
      <c r="K977" s="277"/>
      <c r="L977" s="277"/>
      <c r="M977" s="277"/>
      <c r="N977" s="277"/>
    </row>
    <row r="978" spans="4:14">
      <c r="D978" s="277"/>
      <c r="E978" s="277"/>
      <c r="F978" s="277"/>
      <c r="G978" s="277"/>
      <c r="H978" s="277"/>
      <c r="I978" s="277"/>
      <c r="J978" s="277"/>
      <c r="K978" s="277"/>
      <c r="L978" s="277"/>
      <c r="M978" s="277"/>
      <c r="N978" s="277"/>
    </row>
    <row r="979" spans="4:14">
      <c r="D979" s="277"/>
      <c r="E979" s="277"/>
      <c r="F979" s="277"/>
      <c r="G979" s="277"/>
      <c r="H979" s="277"/>
      <c r="I979" s="277"/>
      <c r="J979" s="277"/>
      <c r="K979" s="277"/>
      <c r="L979" s="277"/>
      <c r="M979" s="277"/>
      <c r="N979" s="277"/>
    </row>
    <row r="980" spans="4:14">
      <c r="D980" s="277"/>
      <c r="E980" s="277"/>
      <c r="F980" s="277"/>
      <c r="G980" s="277"/>
      <c r="H980" s="277"/>
      <c r="I980" s="277"/>
      <c r="J980" s="277"/>
      <c r="K980" s="277"/>
      <c r="L980" s="277"/>
      <c r="M980" s="277"/>
      <c r="N980" s="277"/>
    </row>
    <row r="981" spans="4:14">
      <c r="D981" s="277"/>
      <c r="E981" s="277"/>
      <c r="F981" s="277"/>
      <c r="G981" s="277"/>
      <c r="H981" s="277"/>
      <c r="I981" s="277"/>
      <c r="J981" s="277"/>
      <c r="K981" s="277"/>
      <c r="L981" s="277"/>
      <c r="M981" s="277"/>
      <c r="N981" s="277"/>
    </row>
    <row r="982" spans="4:14">
      <c r="D982" s="277"/>
      <c r="E982" s="277"/>
      <c r="F982" s="277"/>
      <c r="G982" s="277"/>
      <c r="H982" s="277"/>
      <c r="I982" s="277"/>
      <c r="J982" s="277"/>
      <c r="K982" s="277"/>
      <c r="L982" s="277"/>
      <c r="M982" s="277"/>
      <c r="N982" s="277"/>
    </row>
    <row r="983" spans="4:14">
      <c r="D983" s="277"/>
      <c r="E983" s="277"/>
      <c r="F983" s="277"/>
      <c r="G983" s="277"/>
      <c r="H983" s="277"/>
      <c r="I983" s="277"/>
      <c r="J983" s="277"/>
      <c r="K983" s="277"/>
      <c r="L983" s="277"/>
      <c r="M983" s="277"/>
      <c r="N983" s="277"/>
    </row>
    <row r="984" spans="4:14">
      <c r="D984" s="277"/>
      <c r="E984" s="277"/>
      <c r="F984" s="277"/>
      <c r="G984" s="277"/>
      <c r="H984" s="277"/>
      <c r="I984" s="277"/>
      <c r="J984" s="277"/>
      <c r="K984" s="277"/>
      <c r="L984" s="277"/>
      <c r="M984" s="277"/>
      <c r="N984" s="277"/>
    </row>
    <row r="985" spans="4:14">
      <c r="D985" s="277"/>
      <c r="E985" s="277"/>
      <c r="F985" s="277"/>
      <c r="G985" s="277"/>
      <c r="H985" s="277"/>
      <c r="I985" s="277"/>
      <c r="J985" s="277"/>
      <c r="K985" s="277"/>
      <c r="L985" s="277"/>
      <c r="M985" s="277"/>
      <c r="N985" s="277"/>
    </row>
    <row r="986" spans="4:14">
      <c r="D986" s="277"/>
      <c r="E986" s="277"/>
      <c r="F986" s="277"/>
      <c r="G986" s="277"/>
      <c r="H986" s="277"/>
      <c r="I986" s="277"/>
      <c r="J986" s="277"/>
      <c r="K986" s="277"/>
      <c r="L986" s="277"/>
      <c r="M986" s="277"/>
      <c r="N986" s="277"/>
    </row>
    <row r="987" spans="4:14">
      <c r="D987" s="277"/>
      <c r="E987" s="277"/>
      <c r="F987" s="277"/>
      <c r="G987" s="277"/>
      <c r="H987" s="277"/>
      <c r="I987" s="277"/>
      <c r="J987" s="277"/>
      <c r="K987" s="277"/>
      <c r="L987" s="277"/>
      <c r="M987" s="277"/>
      <c r="N987" s="277"/>
    </row>
    <row r="988" spans="4:14">
      <c r="D988" s="277"/>
      <c r="E988" s="277"/>
      <c r="F988" s="277"/>
      <c r="G988" s="277"/>
      <c r="H988" s="277"/>
      <c r="I988" s="277"/>
      <c r="J988" s="277"/>
      <c r="K988" s="277"/>
      <c r="L988" s="277"/>
      <c r="M988" s="277"/>
      <c r="N988" s="277"/>
    </row>
    <row r="989" spans="4:14">
      <c r="D989" s="277"/>
      <c r="E989" s="277"/>
      <c r="F989" s="277"/>
      <c r="G989" s="277"/>
      <c r="H989" s="277"/>
      <c r="I989" s="277"/>
      <c r="J989" s="277"/>
      <c r="K989" s="277"/>
      <c r="L989" s="277"/>
      <c r="M989" s="277"/>
      <c r="N989" s="277"/>
    </row>
    <row r="990" spans="4:14">
      <c r="D990" s="277"/>
      <c r="E990" s="277"/>
      <c r="F990" s="277"/>
      <c r="G990" s="277"/>
      <c r="H990" s="277"/>
      <c r="I990" s="277"/>
      <c r="J990" s="277"/>
      <c r="K990" s="277"/>
      <c r="L990" s="277"/>
      <c r="M990" s="277"/>
      <c r="N990" s="277"/>
    </row>
    <row r="991" spans="4:14">
      <c r="D991" s="277"/>
      <c r="E991" s="277"/>
      <c r="F991" s="277"/>
      <c r="G991" s="277"/>
      <c r="H991" s="277"/>
      <c r="I991" s="277"/>
      <c r="J991" s="277"/>
      <c r="K991" s="277"/>
      <c r="L991" s="277"/>
      <c r="M991" s="277"/>
      <c r="N991" s="277"/>
    </row>
    <row r="992" spans="4:14">
      <c r="D992" s="277"/>
      <c r="E992" s="277"/>
      <c r="F992" s="277"/>
      <c r="G992" s="277"/>
      <c r="H992" s="277"/>
      <c r="I992" s="277"/>
      <c r="J992" s="277"/>
      <c r="K992" s="277"/>
      <c r="L992" s="277"/>
      <c r="M992" s="277"/>
      <c r="N992" s="277"/>
    </row>
    <row r="993" spans="4:14">
      <c r="D993" s="277"/>
      <c r="E993" s="277"/>
      <c r="F993" s="277"/>
      <c r="G993" s="277"/>
      <c r="H993" s="277"/>
      <c r="I993" s="277"/>
      <c r="J993" s="277"/>
      <c r="K993" s="277"/>
      <c r="L993" s="277"/>
      <c r="M993" s="277"/>
      <c r="N993" s="277"/>
    </row>
    <row r="994" spans="4:14">
      <c r="D994" s="277"/>
      <c r="E994" s="277"/>
      <c r="F994" s="277"/>
      <c r="G994" s="277"/>
      <c r="H994" s="277"/>
      <c r="I994" s="277"/>
      <c r="J994" s="277"/>
      <c r="K994" s="277"/>
      <c r="L994" s="277"/>
      <c r="M994" s="277"/>
      <c r="N994" s="277"/>
    </row>
    <row r="995" spans="4:14">
      <c r="D995" s="277"/>
      <c r="E995" s="277"/>
      <c r="F995" s="277"/>
      <c r="G995" s="277"/>
      <c r="H995" s="277"/>
      <c r="I995" s="277"/>
      <c r="J995" s="277"/>
      <c r="K995" s="277"/>
      <c r="L995" s="277"/>
      <c r="M995" s="277"/>
      <c r="N995" s="277"/>
    </row>
    <row r="996" spans="4:14">
      <c r="D996" s="277"/>
      <c r="E996" s="277"/>
      <c r="F996" s="277"/>
      <c r="G996" s="277"/>
      <c r="H996" s="277"/>
      <c r="I996" s="277"/>
      <c r="J996" s="277"/>
      <c r="K996" s="277"/>
      <c r="L996" s="277"/>
      <c r="M996" s="277"/>
      <c r="N996" s="277"/>
    </row>
    <row r="997" spans="4:14">
      <c r="D997" s="277"/>
      <c r="E997" s="277"/>
      <c r="F997" s="277"/>
      <c r="G997" s="277"/>
      <c r="H997" s="277"/>
      <c r="I997" s="277"/>
      <c r="J997" s="277"/>
      <c r="K997" s="277"/>
      <c r="L997" s="277"/>
      <c r="M997" s="277"/>
      <c r="N997" s="277"/>
    </row>
    <row r="998" spans="4:14">
      <c r="D998" s="277"/>
      <c r="E998" s="277"/>
      <c r="F998" s="277"/>
      <c r="G998" s="277"/>
      <c r="H998" s="277"/>
      <c r="I998" s="277"/>
      <c r="J998" s="277"/>
      <c r="K998" s="277"/>
      <c r="L998" s="277"/>
      <c r="M998" s="277"/>
      <c r="N998" s="277"/>
    </row>
    <row r="999" spans="4:14">
      <c r="D999" s="277"/>
      <c r="E999" s="277"/>
      <c r="F999" s="277"/>
      <c r="G999" s="277"/>
      <c r="H999" s="277"/>
      <c r="I999" s="277"/>
      <c r="J999" s="277"/>
      <c r="K999" s="277"/>
      <c r="L999" s="277"/>
      <c r="M999" s="277"/>
      <c r="N999" s="277"/>
    </row>
    <row r="1000" spans="4:14">
      <c r="D1000" s="277"/>
      <c r="E1000" s="277"/>
      <c r="F1000" s="277"/>
      <c r="G1000" s="277"/>
      <c r="H1000" s="277"/>
      <c r="I1000" s="277"/>
      <c r="J1000" s="277"/>
      <c r="K1000" s="277"/>
      <c r="L1000" s="277"/>
      <c r="M1000" s="277"/>
      <c r="N1000" s="277"/>
    </row>
    <row r="1001" spans="4:14">
      <c r="D1001" s="277"/>
      <c r="E1001" s="277"/>
      <c r="F1001" s="277"/>
      <c r="G1001" s="277"/>
      <c r="H1001" s="277"/>
      <c r="I1001" s="277"/>
      <c r="J1001" s="277"/>
      <c r="K1001" s="277"/>
      <c r="L1001" s="277"/>
      <c r="M1001" s="277"/>
      <c r="N1001" s="277"/>
    </row>
    <row r="1002" spans="4:14">
      <c r="D1002" s="277"/>
      <c r="E1002" s="277"/>
      <c r="F1002" s="277"/>
      <c r="G1002" s="277"/>
      <c r="H1002" s="277"/>
      <c r="I1002" s="277"/>
      <c r="J1002" s="277"/>
      <c r="K1002" s="277"/>
      <c r="L1002" s="277"/>
      <c r="M1002" s="277"/>
      <c r="N1002" s="277"/>
    </row>
    <row r="1003" spans="4:14">
      <c r="D1003" s="277"/>
      <c r="E1003" s="277"/>
      <c r="F1003" s="277"/>
      <c r="G1003" s="277"/>
      <c r="H1003" s="277"/>
      <c r="I1003" s="277"/>
      <c r="J1003" s="277"/>
      <c r="K1003" s="277"/>
      <c r="L1003" s="277"/>
      <c r="M1003" s="277"/>
      <c r="N1003" s="277"/>
    </row>
    <row r="1004" spans="4:14">
      <c r="D1004" s="277"/>
      <c r="E1004" s="277"/>
      <c r="F1004" s="277"/>
      <c r="G1004" s="277"/>
      <c r="H1004" s="277"/>
      <c r="I1004" s="277"/>
      <c r="J1004" s="277"/>
      <c r="K1004" s="277"/>
      <c r="L1004" s="277"/>
      <c r="M1004" s="277"/>
      <c r="N1004" s="277"/>
    </row>
    <row r="1005" spans="4:14">
      <c r="D1005" s="277"/>
      <c r="E1005" s="277"/>
      <c r="F1005" s="277"/>
      <c r="G1005" s="277"/>
      <c r="H1005" s="277"/>
      <c r="I1005" s="277"/>
      <c r="J1005" s="277"/>
      <c r="K1005" s="277"/>
      <c r="L1005" s="277"/>
      <c r="M1005" s="277"/>
      <c r="N1005" s="277"/>
    </row>
    <row r="1006" spans="4:14">
      <c r="D1006" s="277"/>
      <c r="E1006" s="277"/>
      <c r="F1006" s="277"/>
      <c r="G1006" s="277"/>
      <c r="H1006" s="277"/>
      <c r="I1006" s="277"/>
      <c r="J1006" s="277"/>
      <c r="K1006" s="277"/>
      <c r="L1006" s="277"/>
      <c r="M1006" s="277"/>
      <c r="N1006" s="277"/>
    </row>
    <row r="1007" spans="4:14">
      <c r="D1007" s="277"/>
      <c r="E1007" s="277"/>
      <c r="F1007" s="277"/>
      <c r="G1007" s="277"/>
      <c r="H1007" s="277"/>
      <c r="I1007" s="277"/>
      <c r="J1007" s="277"/>
      <c r="K1007" s="277"/>
      <c r="L1007" s="277"/>
      <c r="M1007" s="277"/>
      <c r="N1007" s="277"/>
    </row>
    <row r="1008" spans="4:14">
      <c r="D1008" s="277"/>
      <c r="E1008" s="277"/>
      <c r="F1008" s="277"/>
      <c r="G1008" s="277"/>
      <c r="H1008" s="277"/>
      <c r="I1008" s="277"/>
      <c r="J1008" s="277"/>
      <c r="K1008" s="277"/>
      <c r="L1008" s="277"/>
      <c r="M1008" s="277"/>
      <c r="N1008" s="277"/>
    </row>
    <row r="1009" spans="4:14">
      <c r="D1009" s="277"/>
      <c r="E1009" s="277"/>
      <c r="F1009" s="277"/>
      <c r="G1009" s="277"/>
      <c r="H1009" s="277"/>
      <c r="I1009" s="277"/>
      <c r="J1009" s="277"/>
      <c r="K1009" s="277"/>
      <c r="L1009" s="277"/>
      <c r="M1009" s="277"/>
      <c r="N1009" s="277"/>
    </row>
    <row r="1010" spans="4:14">
      <c r="D1010" s="277"/>
      <c r="E1010" s="277"/>
      <c r="F1010" s="277"/>
      <c r="G1010" s="277"/>
      <c r="H1010" s="277"/>
      <c r="I1010" s="277"/>
      <c r="J1010" s="277"/>
      <c r="K1010" s="277"/>
      <c r="L1010" s="277"/>
      <c r="M1010" s="277"/>
      <c r="N1010" s="277"/>
    </row>
    <row r="1011" spans="4:14">
      <c r="D1011" s="277"/>
      <c r="E1011" s="277"/>
      <c r="F1011" s="277"/>
      <c r="G1011" s="277"/>
      <c r="H1011" s="277"/>
      <c r="I1011" s="277"/>
      <c r="J1011" s="277"/>
      <c r="K1011" s="277"/>
      <c r="L1011" s="277"/>
      <c r="M1011" s="277"/>
      <c r="N1011" s="277"/>
    </row>
    <row r="1012" spans="4:14">
      <c r="D1012" s="277"/>
      <c r="E1012" s="277"/>
      <c r="F1012" s="277"/>
      <c r="G1012" s="277"/>
      <c r="H1012" s="277"/>
      <c r="I1012" s="277"/>
      <c r="J1012" s="277"/>
      <c r="K1012" s="277"/>
      <c r="L1012" s="277"/>
      <c r="M1012" s="277"/>
      <c r="N1012" s="277"/>
    </row>
    <row r="1013" spans="4:14">
      <c r="D1013" s="277"/>
      <c r="E1013" s="277"/>
      <c r="F1013" s="277"/>
      <c r="G1013" s="277"/>
      <c r="H1013" s="277"/>
      <c r="I1013" s="277"/>
      <c r="J1013" s="277"/>
      <c r="K1013" s="277"/>
      <c r="L1013" s="277"/>
      <c r="M1013" s="277"/>
      <c r="N1013" s="277"/>
    </row>
    <row r="1014" spans="4:14">
      <c r="D1014" s="277"/>
      <c r="E1014" s="277"/>
      <c r="F1014" s="277"/>
      <c r="G1014" s="277"/>
      <c r="H1014" s="277"/>
      <c r="I1014" s="277"/>
      <c r="J1014" s="277"/>
      <c r="K1014" s="277"/>
      <c r="L1014" s="277"/>
      <c r="M1014" s="277"/>
      <c r="N1014" s="277"/>
    </row>
    <row r="1015" spans="4:14">
      <c r="D1015" s="277"/>
      <c r="E1015" s="277"/>
      <c r="F1015" s="277"/>
      <c r="G1015" s="277"/>
      <c r="H1015" s="277"/>
      <c r="I1015" s="277"/>
      <c r="J1015" s="277"/>
      <c r="K1015" s="277"/>
      <c r="L1015" s="277"/>
      <c r="M1015" s="277"/>
      <c r="N1015" s="277"/>
    </row>
    <row r="1016" spans="4:14">
      <c r="D1016" s="277"/>
      <c r="E1016" s="277"/>
      <c r="F1016" s="277"/>
      <c r="G1016" s="277"/>
      <c r="H1016" s="277"/>
      <c r="I1016" s="277"/>
      <c r="J1016" s="277"/>
      <c r="K1016" s="277"/>
      <c r="L1016" s="277"/>
      <c r="M1016" s="277"/>
      <c r="N1016" s="277"/>
    </row>
    <row r="1017" spans="4:14">
      <c r="D1017" s="277"/>
      <c r="E1017" s="277"/>
      <c r="F1017" s="277"/>
      <c r="G1017" s="277"/>
      <c r="H1017" s="277"/>
      <c r="I1017" s="277"/>
      <c r="J1017" s="277"/>
      <c r="K1017" s="277"/>
      <c r="L1017" s="277"/>
      <c r="M1017" s="277"/>
      <c r="N1017" s="277"/>
    </row>
    <row r="1018" spans="4:14">
      <c r="D1018" s="277"/>
      <c r="E1018" s="277"/>
      <c r="F1018" s="277"/>
      <c r="G1018" s="277"/>
      <c r="H1018" s="277"/>
      <c r="I1018" s="277"/>
      <c r="J1018" s="277"/>
      <c r="K1018" s="277"/>
      <c r="L1018" s="277"/>
      <c r="M1018" s="277"/>
      <c r="N1018" s="277"/>
    </row>
    <row r="1019" spans="4:14">
      <c r="D1019" s="277"/>
      <c r="E1019" s="277"/>
      <c r="F1019" s="277"/>
      <c r="G1019" s="277"/>
      <c r="H1019" s="277"/>
      <c r="I1019" s="277"/>
      <c r="J1019" s="277"/>
      <c r="K1019" s="277"/>
      <c r="L1019" s="277"/>
      <c r="M1019" s="277"/>
      <c r="N1019" s="277"/>
    </row>
    <row r="1020" spans="4:14">
      <c r="D1020" s="277"/>
      <c r="E1020" s="277"/>
      <c r="F1020" s="277"/>
      <c r="G1020" s="277"/>
      <c r="H1020" s="277"/>
      <c r="I1020" s="277"/>
      <c r="J1020" s="277"/>
      <c r="K1020" s="277"/>
      <c r="L1020" s="277"/>
      <c r="M1020" s="277"/>
      <c r="N1020" s="277"/>
    </row>
    <row r="1021" spans="4:14">
      <c r="D1021" s="277"/>
      <c r="E1021" s="277"/>
      <c r="F1021" s="277"/>
      <c r="G1021" s="277"/>
      <c r="H1021" s="277"/>
      <c r="I1021" s="277"/>
      <c r="J1021" s="277"/>
      <c r="K1021" s="277"/>
      <c r="L1021" s="277"/>
      <c r="M1021" s="277"/>
      <c r="N1021" s="277"/>
    </row>
    <row r="1022" spans="4:14">
      <c r="D1022" s="277"/>
      <c r="E1022" s="277"/>
      <c r="F1022" s="277"/>
      <c r="G1022" s="277"/>
      <c r="H1022" s="277"/>
      <c r="I1022" s="277"/>
      <c r="J1022" s="277"/>
      <c r="K1022" s="277"/>
      <c r="L1022" s="277"/>
      <c r="M1022" s="277"/>
      <c r="N1022" s="277"/>
    </row>
    <row r="1023" spans="4:14">
      <c r="D1023" s="277"/>
      <c r="E1023" s="277"/>
      <c r="F1023" s="277"/>
      <c r="G1023" s="277"/>
      <c r="H1023" s="277"/>
      <c r="I1023" s="277"/>
      <c r="J1023" s="277"/>
      <c r="K1023" s="277"/>
      <c r="L1023" s="277"/>
      <c r="M1023" s="277"/>
      <c r="N1023" s="277"/>
    </row>
    <row r="1024" spans="4:14">
      <c r="D1024" s="277"/>
      <c r="E1024" s="277"/>
      <c r="F1024" s="277"/>
      <c r="G1024" s="277"/>
      <c r="H1024" s="277"/>
      <c r="I1024" s="277"/>
      <c r="J1024" s="277"/>
      <c r="K1024" s="277"/>
      <c r="L1024" s="277"/>
      <c r="M1024" s="277"/>
      <c r="N1024" s="277"/>
    </row>
    <row r="1025" spans="4:14">
      <c r="D1025" s="277"/>
      <c r="E1025" s="277"/>
      <c r="F1025" s="277"/>
      <c r="G1025" s="277"/>
      <c r="H1025" s="277"/>
      <c r="I1025" s="277"/>
      <c r="J1025" s="277"/>
      <c r="K1025" s="277"/>
      <c r="L1025" s="277"/>
      <c r="M1025" s="277"/>
      <c r="N1025" s="277"/>
    </row>
    <row r="1026" spans="4:14">
      <c r="D1026" s="277"/>
      <c r="E1026" s="277"/>
      <c r="F1026" s="277"/>
      <c r="G1026" s="277"/>
      <c r="H1026" s="277"/>
      <c r="I1026" s="277"/>
      <c r="J1026" s="277"/>
      <c r="K1026" s="277"/>
      <c r="L1026" s="277"/>
      <c r="M1026" s="277"/>
      <c r="N1026" s="277"/>
    </row>
    <row r="1027" spans="4:14">
      <c r="D1027" s="277"/>
      <c r="E1027" s="277"/>
      <c r="F1027" s="277"/>
      <c r="G1027" s="277"/>
      <c r="H1027" s="277"/>
      <c r="I1027" s="277"/>
      <c r="J1027" s="277"/>
      <c r="K1027" s="277"/>
      <c r="L1027" s="277"/>
      <c r="M1027" s="277"/>
      <c r="N1027" s="277"/>
    </row>
    <row r="1028" spans="4:14">
      <c r="D1028" s="277"/>
      <c r="E1028" s="277"/>
      <c r="F1028" s="277"/>
      <c r="G1028" s="277"/>
      <c r="H1028" s="277"/>
      <c r="I1028" s="277"/>
      <c r="J1028" s="277"/>
      <c r="K1028" s="277"/>
      <c r="L1028" s="277"/>
      <c r="M1028" s="277"/>
      <c r="N1028" s="277"/>
    </row>
    <row r="1029" spans="4:14">
      <c r="D1029" s="277"/>
      <c r="E1029" s="277"/>
      <c r="F1029" s="277"/>
      <c r="G1029" s="277"/>
      <c r="H1029" s="277"/>
      <c r="I1029" s="277"/>
      <c r="J1029" s="277"/>
      <c r="K1029" s="277"/>
      <c r="L1029" s="277"/>
      <c r="M1029" s="277"/>
      <c r="N1029" s="277"/>
    </row>
    <row r="1030" spans="4:14">
      <c r="D1030" s="277"/>
      <c r="E1030" s="277"/>
      <c r="F1030" s="277"/>
      <c r="G1030" s="277"/>
      <c r="H1030" s="277"/>
      <c r="I1030" s="277"/>
      <c r="J1030" s="277"/>
      <c r="K1030" s="277"/>
      <c r="L1030" s="277"/>
      <c r="M1030" s="277"/>
      <c r="N1030" s="277"/>
    </row>
    <row r="1031" spans="4:14">
      <c r="D1031" s="277"/>
      <c r="E1031" s="277"/>
      <c r="F1031" s="277"/>
      <c r="G1031" s="277"/>
      <c r="H1031" s="277"/>
      <c r="I1031" s="277"/>
      <c r="J1031" s="277"/>
      <c r="K1031" s="277"/>
      <c r="L1031" s="277"/>
      <c r="M1031" s="277"/>
      <c r="N1031" s="277"/>
    </row>
    <row r="1032" spans="4:14">
      <c r="D1032" s="277"/>
      <c r="E1032" s="277"/>
      <c r="F1032" s="277"/>
      <c r="G1032" s="277"/>
      <c r="H1032" s="277"/>
      <c r="I1032" s="277"/>
      <c r="J1032" s="277"/>
      <c r="K1032" s="277"/>
      <c r="L1032" s="277"/>
      <c r="M1032" s="277"/>
      <c r="N1032" s="277"/>
    </row>
    <row r="1033" spans="4:14">
      <c r="D1033" s="277"/>
      <c r="E1033" s="277"/>
      <c r="F1033" s="277"/>
      <c r="G1033" s="277"/>
      <c r="H1033" s="277"/>
      <c r="I1033" s="277"/>
      <c r="J1033" s="277"/>
      <c r="K1033" s="277"/>
      <c r="L1033" s="277"/>
      <c r="M1033" s="277"/>
      <c r="N1033" s="277"/>
    </row>
    <row r="1034" spans="4:14">
      <c r="D1034" s="277"/>
      <c r="E1034" s="277"/>
      <c r="F1034" s="277"/>
      <c r="G1034" s="277"/>
      <c r="H1034" s="277"/>
      <c r="I1034" s="277"/>
      <c r="J1034" s="277"/>
      <c r="K1034" s="277"/>
      <c r="L1034" s="277"/>
      <c r="M1034" s="277"/>
      <c r="N1034" s="277"/>
    </row>
    <row r="1035" spans="4:14">
      <c r="D1035" s="277"/>
      <c r="E1035" s="277"/>
      <c r="F1035" s="277"/>
      <c r="G1035" s="277"/>
      <c r="H1035" s="277"/>
      <c r="I1035" s="277"/>
      <c r="J1035" s="277"/>
      <c r="K1035" s="277"/>
      <c r="L1035" s="277"/>
      <c r="M1035" s="277"/>
      <c r="N1035" s="277"/>
    </row>
    <row r="1036" spans="4:14">
      <c r="D1036" s="277"/>
      <c r="E1036" s="277"/>
      <c r="F1036" s="277"/>
      <c r="G1036" s="277"/>
      <c r="H1036" s="277"/>
      <c r="I1036" s="277"/>
      <c r="J1036" s="277"/>
      <c r="K1036" s="277"/>
      <c r="L1036" s="277"/>
      <c r="M1036" s="277"/>
      <c r="N1036" s="277"/>
    </row>
    <row r="1037" spans="4:14">
      <c r="D1037" s="277"/>
      <c r="E1037" s="277"/>
      <c r="F1037" s="277"/>
      <c r="G1037" s="277"/>
      <c r="H1037" s="277"/>
      <c r="I1037" s="277"/>
      <c r="J1037" s="277"/>
      <c r="K1037" s="277"/>
      <c r="L1037" s="277"/>
      <c r="M1037" s="277"/>
      <c r="N1037" s="277"/>
    </row>
    <row r="1038" spans="4:14">
      <c r="D1038" s="277"/>
      <c r="E1038" s="277"/>
      <c r="F1038" s="277"/>
      <c r="G1038" s="277"/>
      <c r="H1038" s="277"/>
      <c r="I1038" s="277"/>
      <c r="J1038" s="277"/>
      <c r="K1038" s="277"/>
      <c r="L1038" s="277"/>
      <c r="M1038" s="277"/>
      <c r="N1038" s="277"/>
    </row>
    <row r="1039" spans="4:14">
      <c r="D1039" s="277"/>
      <c r="E1039" s="277"/>
      <c r="F1039" s="277"/>
      <c r="G1039" s="277"/>
      <c r="H1039" s="277"/>
      <c r="I1039" s="277"/>
      <c r="J1039" s="277"/>
      <c r="K1039" s="277"/>
      <c r="L1039" s="277"/>
      <c r="M1039" s="277"/>
      <c r="N1039" s="277"/>
    </row>
    <row r="1040" spans="4:14">
      <c r="D1040" s="277"/>
      <c r="E1040" s="277"/>
      <c r="F1040" s="277"/>
      <c r="G1040" s="277"/>
      <c r="H1040" s="277"/>
      <c r="I1040" s="277"/>
      <c r="J1040" s="277"/>
      <c r="K1040" s="277"/>
      <c r="L1040" s="277"/>
      <c r="M1040" s="277"/>
      <c r="N1040" s="277"/>
    </row>
    <row r="1041" spans="4:14">
      <c r="D1041" s="277"/>
      <c r="E1041" s="277"/>
      <c r="F1041" s="277"/>
      <c r="G1041" s="277"/>
      <c r="H1041" s="277"/>
      <c r="I1041" s="277"/>
      <c r="J1041" s="277"/>
      <c r="K1041" s="277"/>
      <c r="L1041" s="277"/>
      <c r="M1041" s="277"/>
      <c r="N1041" s="277"/>
    </row>
    <row r="1042" spans="4:14">
      <c r="D1042" s="277"/>
      <c r="E1042" s="277"/>
      <c r="F1042" s="277"/>
      <c r="G1042" s="277"/>
      <c r="H1042" s="277"/>
      <c r="I1042" s="277"/>
      <c r="J1042" s="277"/>
      <c r="K1042" s="277"/>
      <c r="L1042" s="277"/>
      <c r="M1042" s="277"/>
      <c r="N1042" s="277"/>
    </row>
    <row r="1043" spans="4:14">
      <c r="D1043" s="277"/>
      <c r="E1043" s="277"/>
      <c r="F1043" s="277"/>
      <c r="G1043" s="277"/>
      <c r="H1043" s="277"/>
      <c r="I1043" s="277"/>
      <c r="J1043" s="277"/>
      <c r="K1043" s="277"/>
      <c r="L1043" s="277"/>
      <c r="M1043" s="277"/>
      <c r="N1043" s="277"/>
    </row>
    <row r="1044" spans="4:14">
      <c r="D1044" s="277"/>
      <c r="E1044" s="277"/>
      <c r="F1044" s="277"/>
      <c r="G1044" s="277"/>
      <c r="H1044" s="277"/>
      <c r="I1044" s="277"/>
      <c r="J1044" s="277"/>
      <c r="K1044" s="277"/>
      <c r="L1044" s="277"/>
      <c r="M1044" s="277"/>
      <c r="N1044" s="277"/>
    </row>
    <row r="1045" spans="4:14">
      <c r="D1045" s="277"/>
      <c r="E1045" s="277"/>
      <c r="F1045" s="277"/>
      <c r="G1045" s="277"/>
      <c r="H1045" s="277"/>
      <c r="I1045" s="277"/>
      <c r="J1045" s="277"/>
      <c r="K1045" s="277"/>
      <c r="L1045" s="277"/>
      <c r="M1045" s="277"/>
      <c r="N1045" s="277"/>
    </row>
    <row r="1046" spans="4:14">
      <c r="D1046" s="277"/>
      <c r="E1046" s="277"/>
      <c r="F1046" s="277"/>
      <c r="G1046" s="277"/>
      <c r="H1046" s="277"/>
      <c r="I1046" s="277"/>
      <c r="J1046" s="277"/>
      <c r="K1046" s="277"/>
      <c r="L1046" s="277"/>
      <c r="M1046" s="277"/>
      <c r="N1046" s="277"/>
    </row>
    <row r="1047" spans="4:14">
      <c r="D1047" s="277"/>
      <c r="E1047" s="277"/>
      <c r="F1047" s="277"/>
      <c r="G1047" s="277"/>
      <c r="H1047" s="277"/>
      <c r="I1047" s="277"/>
      <c r="J1047" s="277"/>
      <c r="K1047" s="277"/>
      <c r="L1047" s="277"/>
      <c r="M1047" s="277"/>
      <c r="N1047" s="277"/>
    </row>
    <row r="1048" spans="4:14">
      <c r="D1048" s="277"/>
      <c r="E1048" s="277"/>
      <c r="F1048" s="277"/>
      <c r="G1048" s="277"/>
      <c r="H1048" s="277"/>
      <c r="I1048" s="277"/>
      <c r="J1048" s="277"/>
      <c r="K1048" s="277"/>
      <c r="L1048" s="277"/>
      <c r="M1048" s="277"/>
      <c r="N1048" s="277"/>
    </row>
    <row r="1049" spans="4:14">
      <c r="D1049" s="277"/>
      <c r="E1049" s="277"/>
      <c r="F1049" s="277"/>
      <c r="G1049" s="277"/>
      <c r="H1049" s="277"/>
      <c r="I1049" s="277"/>
      <c r="J1049" s="277"/>
      <c r="K1049" s="277"/>
      <c r="L1049" s="277"/>
      <c r="M1049" s="277"/>
      <c r="N1049" s="277"/>
    </row>
    <row r="1050" spans="4:14">
      <c r="D1050" s="277"/>
      <c r="E1050" s="277"/>
      <c r="F1050" s="277"/>
      <c r="G1050" s="277"/>
      <c r="H1050" s="277"/>
      <c r="I1050" s="277"/>
      <c r="J1050" s="277"/>
      <c r="K1050" s="277"/>
      <c r="L1050" s="277"/>
      <c r="M1050" s="277"/>
      <c r="N1050" s="277"/>
    </row>
    <row r="1051" spans="4:14">
      <c r="D1051" s="277"/>
      <c r="E1051" s="277"/>
      <c r="F1051" s="277"/>
      <c r="G1051" s="277"/>
      <c r="H1051" s="277"/>
      <c r="I1051" s="277"/>
      <c r="J1051" s="277"/>
      <c r="K1051" s="277"/>
      <c r="L1051" s="277"/>
      <c r="M1051" s="277"/>
      <c r="N1051" s="277"/>
    </row>
    <row r="1052" spans="4:14">
      <c r="D1052" s="277"/>
      <c r="E1052" s="277"/>
      <c r="F1052" s="277"/>
      <c r="G1052" s="277"/>
      <c r="H1052" s="277"/>
      <c r="I1052" s="277"/>
      <c r="J1052" s="277"/>
      <c r="K1052" s="277"/>
      <c r="L1052" s="277"/>
      <c r="M1052" s="277"/>
      <c r="N1052" s="277"/>
    </row>
    <row r="1053" spans="4:14">
      <c r="D1053" s="277"/>
      <c r="E1053" s="277"/>
      <c r="F1053" s="277"/>
      <c r="G1053" s="277"/>
      <c r="H1053" s="277"/>
      <c r="I1053" s="277"/>
      <c r="J1053" s="277"/>
      <c r="K1053" s="277"/>
      <c r="L1053" s="277"/>
      <c r="M1053" s="277"/>
      <c r="N1053" s="277"/>
    </row>
    <row r="1054" spans="4:14">
      <c r="D1054" s="277"/>
      <c r="E1054" s="277"/>
      <c r="F1054" s="277"/>
      <c r="G1054" s="277"/>
      <c r="H1054" s="277"/>
      <c r="I1054" s="277"/>
      <c r="J1054" s="277"/>
      <c r="K1054" s="277"/>
      <c r="L1054" s="277"/>
      <c r="M1054" s="277"/>
      <c r="N1054" s="277"/>
    </row>
    <row r="1055" spans="4:14">
      <c r="D1055" s="277"/>
      <c r="E1055" s="277"/>
      <c r="F1055" s="277"/>
      <c r="G1055" s="277"/>
      <c r="H1055" s="277"/>
      <c r="I1055" s="277"/>
      <c r="J1055" s="277"/>
      <c r="K1055" s="277"/>
      <c r="L1055" s="277"/>
      <c r="M1055" s="277"/>
      <c r="N1055" s="277"/>
    </row>
    <row r="1056" spans="4:14">
      <c r="D1056" s="277"/>
      <c r="E1056" s="277"/>
      <c r="F1056" s="277"/>
      <c r="G1056" s="277"/>
      <c r="H1056" s="277"/>
      <c r="I1056" s="277"/>
      <c r="J1056" s="277"/>
      <c r="K1056" s="277"/>
      <c r="L1056" s="277"/>
      <c r="M1056" s="277"/>
      <c r="N1056" s="277"/>
    </row>
    <row r="1057" spans="4:14">
      <c r="D1057" s="277"/>
      <c r="E1057" s="277"/>
      <c r="F1057" s="277"/>
      <c r="G1057" s="277"/>
      <c r="H1057" s="277"/>
      <c r="I1057" s="277"/>
      <c r="J1057" s="277"/>
      <c r="K1057" s="277"/>
      <c r="L1057" s="277"/>
      <c r="M1057" s="277"/>
      <c r="N1057" s="277"/>
    </row>
    <row r="1058" spans="4:14">
      <c r="D1058" s="277"/>
      <c r="E1058" s="277"/>
      <c r="F1058" s="277"/>
      <c r="G1058" s="277"/>
      <c r="H1058" s="277"/>
      <c r="I1058" s="277"/>
      <c r="J1058" s="277"/>
      <c r="K1058" s="277"/>
      <c r="L1058" s="277"/>
      <c r="M1058" s="277"/>
      <c r="N1058" s="277"/>
    </row>
    <row r="1059" spans="4:14">
      <c r="D1059" s="277"/>
      <c r="E1059" s="277"/>
      <c r="F1059" s="277"/>
      <c r="G1059" s="277"/>
      <c r="H1059" s="277"/>
      <c r="I1059" s="277"/>
      <c r="J1059" s="277"/>
      <c r="K1059" s="277"/>
      <c r="L1059" s="277"/>
      <c r="M1059" s="277"/>
      <c r="N1059" s="277"/>
    </row>
    <row r="1060" spans="4:14">
      <c r="D1060" s="277"/>
      <c r="E1060" s="277"/>
      <c r="F1060" s="277"/>
      <c r="G1060" s="277"/>
      <c r="H1060" s="277"/>
      <c r="I1060" s="277"/>
      <c r="J1060" s="277"/>
      <c r="K1060" s="277"/>
      <c r="L1060" s="277"/>
      <c r="M1060" s="277"/>
      <c r="N1060" s="277"/>
    </row>
    <row r="1061" spans="4:14">
      <c r="D1061" s="277"/>
      <c r="E1061" s="277"/>
      <c r="F1061" s="277"/>
      <c r="G1061" s="277"/>
      <c r="H1061" s="277"/>
      <c r="I1061" s="277"/>
      <c r="J1061" s="277"/>
      <c r="K1061" s="277"/>
      <c r="L1061" s="277"/>
      <c r="M1061" s="277"/>
      <c r="N1061" s="277"/>
    </row>
    <row r="1062" spans="4:14">
      <c r="D1062" s="277"/>
      <c r="E1062" s="277"/>
      <c r="F1062" s="277"/>
      <c r="G1062" s="277"/>
      <c r="H1062" s="277"/>
      <c r="I1062" s="277"/>
      <c r="J1062" s="277"/>
      <c r="K1062" s="277"/>
      <c r="L1062" s="277"/>
      <c r="M1062" s="277"/>
      <c r="N1062" s="277"/>
    </row>
    <row r="1063" spans="4:14">
      <c r="D1063" s="277"/>
      <c r="E1063" s="277"/>
      <c r="F1063" s="277"/>
      <c r="G1063" s="277"/>
      <c r="H1063" s="277"/>
      <c r="I1063" s="277"/>
      <c r="J1063" s="277"/>
      <c r="K1063" s="277"/>
      <c r="L1063" s="277"/>
      <c r="M1063" s="277"/>
      <c r="N1063" s="277"/>
    </row>
    <row r="1064" spans="4:14">
      <c r="D1064" s="277"/>
      <c r="E1064" s="277"/>
      <c r="F1064" s="277"/>
      <c r="G1064" s="277"/>
      <c r="H1064" s="277"/>
      <c r="I1064" s="277"/>
      <c r="J1064" s="277"/>
      <c r="K1064" s="277"/>
      <c r="L1064" s="277"/>
      <c r="M1064" s="277"/>
      <c r="N1064" s="277"/>
    </row>
    <row r="1065" spans="4:14">
      <c r="D1065" s="277"/>
      <c r="E1065" s="277"/>
      <c r="F1065" s="277"/>
      <c r="G1065" s="277"/>
      <c r="H1065" s="277"/>
      <c r="I1065" s="277"/>
      <c r="J1065" s="277"/>
      <c r="K1065" s="277"/>
      <c r="L1065" s="277"/>
      <c r="M1065" s="277"/>
      <c r="N1065" s="277"/>
    </row>
    <row r="1066" spans="4:14">
      <c r="D1066" s="277"/>
      <c r="E1066" s="277"/>
      <c r="F1066" s="277"/>
      <c r="G1066" s="277"/>
      <c r="H1066" s="277"/>
      <c r="I1066" s="277"/>
      <c r="J1066" s="277"/>
      <c r="K1066" s="277"/>
      <c r="L1066" s="277"/>
      <c r="M1066" s="277"/>
      <c r="N1066" s="277"/>
    </row>
    <row r="1067" spans="4:14">
      <c r="D1067" s="277"/>
      <c r="E1067" s="277"/>
      <c r="F1067" s="277"/>
      <c r="G1067" s="277"/>
      <c r="H1067" s="277"/>
      <c r="I1067" s="277"/>
      <c r="J1067" s="277"/>
      <c r="K1067" s="277"/>
      <c r="L1067" s="277"/>
      <c r="M1067" s="277"/>
      <c r="N1067" s="277"/>
    </row>
    <row r="1068" spans="4:14">
      <c r="D1068" s="277"/>
      <c r="E1068" s="277"/>
      <c r="F1068" s="277"/>
      <c r="G1068" s="277"/>
      <c r="H1068" s="277"/>
      <c r="I1068" s="277"/>
      <c r="J1068" s="277"/>
      <c r="K1068" s="277"/>
      <c r="L1068" s="277"/>
      <c r="M1068" s="277"/>
      <c r="N1068" s="277"/>
    </row>
    <row r="1069" spans="4:14">
      <c r="D1069" s="277"/>
      <c r="E1069" s="277"/>
      <c r="F1069" s="277"/>
      <c r="G1069" s="277"/>
      <c r="H1069" s="277"/>
      <c r="I1069" s="277"/>
      <c r="J1069" s="277"/>
      <c r="K1069" s="277"/>
      <c r="L1069" s="277"/>
      <c r="M1069" s="277"/>
      <c r="N1069" s="277"/>
    </row>
    <row r="1070" spans="4:14">
      <c r="D1070" s="277"/>
      <c r="E1070" s="277"/>
      <c r="F1070" s="277"/>
      <c r="G1070" s="277"/>
      <c r="H1070" s="277"/>
      <c r="I1070" s="277"/>
      <c r="J1070" s="277"/>
      <c r="K1070" s="277"/>
      <c r="L1070" s="277"/>
      <c r="M1070" s="277"/>
      <c r="N1070" s="277"/>
    </row>
    <row r="1071" spans="4:14">
      <c r="D1071" s="277"/>
      <c r="E1071" s="277"/>
      <c r="F1071" s="277"/>
      <c r="G1071" s="277"/>
      <c r="H1071" s="277"/>
      <c r="I1071" s="277"/>
      <c r="J1071" s="277"/>
      <c r="K1071" s="277"/>
      <c r="L1071" s="277"/>
      <c r="M1071" s="277"/>
      <c r="N1071" s="277"/>
    </row>
    <row r="1072" spans="4:14">
      <c r="D1072" s="277"/>
      <c r="E1072" s="277"/>
      <c r="F1072" s="277"/>
      <c r="G1072" s="277"/>
      <c r="H1072" s="277"/>
      <c r="I1072" s="277"/>
      <c r="J1072" s="277"/>
      <c r="K1072" s="277"/>
      <c r="L1072" s="277"/>
      <c r="M1072" s="277"/>
      <c r="N1072" s="277"/>
    </row>
    <row r="1073" spans="4:14">
      <c r="D1073" s="277"/>
      <c r="E1073" s="277"/>
      <c r="F1073" s="277"/>
      <c r="G1073" s="277"/>
      <c r="H1073" s="277"/>
      <c r="I1073" s="277"/>
      <c r="J1073" s="277"/>
      <c r="K1073" s="277"/>
      <c r="L1073" s="277"/>
      <c r="M1073" s="277"/>
      <c r="N1073" s="277"/>
    </row>
    <row r="1074" spans="4:14">
      <c r="D1074" s="277"/>
      <c r="E1074" s="277"/>
      <c r="F1074" s="277"/>
      <c r="G1074" s="277"/>
      <c r="H1074" s="277"/>
      <c r="I1074" s="277"/>
      <c r="J1074" s="277"/>
      <c r="K1074" s="277"/>
      <c r="L1074" s="277"/>
      <c r="M1074" s="277"/>
      <c r="N1074" s="277"/>
    </row>
    <row r="1075" spans="4:14">
      <c r="D1075" s="277"/>
      <c r="E1075" s="277"/>
      <c r="F1075" s="277"/>
      <c r="G1075" s="277"/>
      <c r="H1075" s="277"/>
      <c r="I1075" s="277"/>
      <c r="J1075" s="277"/>
      <c r="K1075" s="277"/>
      <c r="L1075" s="277"/>
      <c r="M1075" s="277"/>
      <c r="N1075" s="277"/>
    </row>
    <row r="1076" spans="4:14">
      <c r="D1076" s="277"/>
      <c r="E1076" s="277"/>
      <c r="F1076" s="277"/>
      <c r="G1076" s="277"/>
      <c r="H1076" s="277"/>
      <c r="I1076" s="277"/>
      <c r="J1076" s="277"/>
      <c r="K1076" s="277"/>
      <c r="L1076" s="277"/>
      <c r="M1076" s="277"/>
      <c r="N1076" s="277"/>
    </row>
    <row r="1077" spans="4:14">
      <c r="D1077" s="277"/>
      <c r="E1077" s="277"/>
      <c r="F1077" s="277"/>
      <c r="G1077" s="277"/>
      <c r="H1077" s="277"/>
      <c r="I1077" s="277"/>
      <c r="J1077" s="277"/>
      <c r="K1077" s="277"/>
      <c r="L1077" s="277"/>
      <c r="M1077" s="277"/>
      <c r="N1077" s="277"/>
    </row>
    <row r="1078" spans="4:14">
      <c r="D1078" s="277"/>
      <c r="E1078" s="277"/>
      <c r="F1078" s="277"/>
      <c r="G1078" s="277"/>
      <c r="H1078" s="277"/>
      <c r="I1078" s="277"/>
      <c r="J1078" s="277"/>
      <c r="K1078" s="277"/>
      <c r="L1078" s="277"/>
      <c r="M1078" s="277"/>
      <c r="N1078" s="277"/>
    </row>
    <row r="1079" spans="4:14">
      <c r="D1079" s="277"/>
      <c r="E1079" s="277"/>
      <c r="F1079" s="277"/>
      <c r="G1079" s="277"/>
      <c r="H1079" s="277"/>
      <c r="I1079" s="277"/>
      <c r="J1079" s="277"/>
      <c r="K1079" s="277"/>
      <c r="L1079" s="277"/>
      <c r="M1079" s="277"/>
      <c r="N1079" s="277"/>
    </row>
    <row r="1080" spans="4:14">
      <c r="D1080" s="277"/>
      <c r="E1080" s="277"/>
      <c r="F1080" s="277"/>
      <c r="G1080" s="277"/>
      <c r="H1080" s="277"/>
      <c r="I1080" s="277"/>
      <c r="J1080" s="277"/>
      <c r="K1080" s="277"/>
      <c r="L1080" s="277"/>
      <c r="M1080" s="277"/>
      <c r="N1080" s="277"/>
    </row>
    <row r="1081" spans="4:14">
      <c r="D1081" s="277"/>
      <c r="E1081" s="277"/>
      <c r="F1081" s="277"/>
      <c r="G1081" s="277"/>
      <c r="H1081" s="277"/>
      <c r="I1081" s="277"/>
      <c r="J1081" s="277"/>
      <c r="K1081" s="277"/>
      <c r="L1081" s="277"/>
      <c r="M1081" s="277"/>
      <c r="N1081" s="277"/>
    </row>
    <row r="1082" spans="4:14">
      <c r="D1082" s="277"/>
      <c r="E1082" s="277"/>
      <c r="F1082" s="277"/>
      <c r="G1082" s="277"/>
      <c r="H1082" s="277"/>
      <c r="I1082" s="277"/>
      <c r="J1082" s="277"/>
      <c r="K1082" s="277"/>
      <c r="L1082" s="277"/>
      <c r="M1082" s="277"/>
      <c r="N1082" s="277"/>
    </row>
    <row r="1083" spans="4:14">
      <c r="D1083" s="277"/>
      <c r="E1083" s="277"/>
      <c r="F1083" s="277"/>
      <c r="G1083" s="277"/>
      <c r="H1083" s="277"/>
      <c r="I1083" s="277"/>
      <c r="J1083" s="277"/>
      <c r="K1083" s="277"/>
      <c r="L1083" s="277"/>
      <c r="M1083" s="277"/>
      <c r="N1083" s="277"/>
    </row>
    <row r="1084" spans="4:14">
      <c r="D1084" s="277"/>
      <c r="E1084" s="277"/>
      <c r="F1084" s="277"/>
      <c r="G1084" s="277"/>
      <c r="H1084" s="277"/>
      <c r="I1084" s="277"/>
      <c r="J1084" s="277"/>
      <c r="K1084" s="277"/>
      <c r="L1084" s="277"/>
      <c r="M1084" s="277"/>
      <c r="N1084" s="277"/>
    </row>
    <row r="1085" spans="4:14">
      <c r="D1085" s="277"/>
      <c r="E1085" s="277"/>
      <c r="F1085" s="277"/>
      <c r="G1085" s="277"/>
      <c r="H1085" s="277"/>
      <c r="I1085" s="277"/>
      <c r="J1085" s="277"/>
      <c r="K1085" s="277"/>
      <c r="L1085" s="277"/>
      <c r="M1085" s="277"/>
      <c r="N1085" s="277"/>
    </row>
    <row r="1086" spans="4:14">
      <c r="D1086" s="277"/>
      <c r="E1086" s="277"/>
      <c r="F1086" s="277"/>
      <c r="G1086" s="277"/>
      <c r="H1086" s="277"/>
      <c r="I1086" s="277"/>
      <c r="J1086" s="277"/>
      <c r="K1086" s="277"/>
      <c r="L1086" s="277"/>
      <c r="M1086" s="277"/>
      <c r="N1086" s="277"/>
    </row>
    <row r="1087" spans="4:14">
      <c r="D1087" s="277"/>
      <c r="E1087" s="277"/>
      <c r="F1087" s="277"/>
      <c r="G1087" s="277"/>
      <c r="H1087" s="277"/>
      <c r="I1087" s="277"/>
      <c r="J1087" s="277"/>
      <c r="K1087" s="277"/>
      <c r="L1087" s="277"/>
      <c r="M1087" s="277"/>
      <c r="N1087" s="277"/>
    </row>
    <row r="1088" spans="4:14">
      <c r="D1088" s="277"/>
      <c r="E1088" s="277"/>
      <c r="F1088" s="277"/>
      <c r="G1088" s="277"/>
      <c r="H1088" s="277"/>
      <c r="I1088" s="277"/>
      <c r="J1088" s="277"/>
      <c r="K1088" s="277"/>
      <c r="L1088" s="277"/>
      <c r="M1088" s="277"/>
      <c r="N1088" s="277"/>
    </row>
    <row r="1089" spans="4:14">
      <c r="D1089" s="277"/>
      <c r="E1089" s="277"/>
      <c r="F1089" s="277"/>
      <c r="G1089" s="277"/>
      <c r="H1089" s="277"/>
      <c r="I1089" s="277"/>
      <c r="J1089" s="277"/>
      <c r="K1089" s="277"/>
      <c r="L1089" s="277"/>
      <c r="M1089" s="277"/>
      <c r="N1089" s="277"/>
    </row>
    <row r="1090" spans="4:14">
      <c r="D1090" s="277"/>
      <c r="E1090" s="277"/>
      <c r="F1090" s="277"/>
      <c r="G1090" s="277"/>
      <c r="H1090" s="277"/>
      <c r="I1090" s="277"/>
      <c r="J1090" s="277"/>
      <c r="K1090" s="277"/>
      <c r="L1090" s="277"/>
      <c r="M1090" s="277"/>
      <c r="N1090" s="277"/>
    </row>
    <row r="1091" spans="4:14">
      <c r="D1091" s="277"/>
      <c r="E1091" s="277"/>
      <c r="F1091" s="277"/>
      <c r="G1091" s="277"/>
      <c r="H1091" s="277"/>
      <c r="I1091" s="277"/>
      <c r="J1091" s="277"/>
      <c r="K1091" s="277"/>
      <c r="L1091" s="277"/>
      <c r="M1091" s="277"/>
      <c r="N1091" s="277"/>
    </row>
    <row r="1092" spans="4:14">
      <c r="D1092" s="277"/>
      <c r="E1092" s="277"/>
      <c r="F1092" s="277"/>
      <c r="G1092" s="277"/>
      <c r="H1092" s="277"/>
      <c r="I1092" s="277"/>
      <c r="J1092" s="277"/>
      <c r="K1092" s="277"/>
      <c r="L1092" s="277"/>
      <c r="M1092" s="277"/>
      <c r="N1092" s="277"/>
    </row>
    <row r="1093" spans="4:14">
      <c r="D1093" s="277"/>
      <c r="E1093" s="277"/>
      <c r="F1093" s="277"/>
      <c r="G1093" s="277"/>
      <c r="H1093" s="277"/>
      <c r="I1093" s="277"/>
      <c r="J1093" s="277"/>
      <c r="K1093" s="277"/>
      <c r="L1093" s="277"/>
      <c r="M1093" s="277"/>
      <c r="N1093" s="277"/>
    </row>
    <row r="1094" spans="4:14">
      <c r="D1094" s="277"/>
      <c r="E1094" s="277"/>
      <c r="F1094" s="277"/>
      <c r="G1094" s="277"/>
      <c r="H1094" s="277"/>
      <c r="I1094" s="277"/>
      <c r="J1094" s="277"/>
      <c r="K1094" s="277"/>
      <c r="L1094" s="277"/>
      <c r="M1094" s="277"/>
      <c r="N1094" s="277"/>
    </row>
    <row r="1095" spans="4:14">
      <c r="D1095" s="277"/>
      <c r="E1095" s="277"/>
      <c r="F1095" s="277"/>
      <c r="G1095" s="277"/>
      <c r="H1095" s="277"/>
      <c r="I1095" s="277"/>
      <c r="J1095" s="277"/>
      <c r="K1095" s="277"/>
      <c r="L1095" s="277"/>
      <c r="M1095" s="277"/>
      <c r="N1095" s="277"/>
    </row>
    <row r="1096" spans="4:14">
      <c r="D1096" s="277"/>
      <c r="E1096" s="277"/>
      <c r="F1096" s="277"/>
      <c r="G1096" s="277"/>
      <c r="H1096" s="277"/>
      <c r="I1096" s="277"/>
      <c r="J1096" s="277"/>
      <c r="K1096" s="277"/>
      <c r="L1096" s="277"/>
      <c r="M1096" s="277"/>
      <c r="N1096" s="277"/>
    </row>
    <row r="1097" spans="4:14">
      <c r="D1097" s="277"/>
      <c r="E1097" s="277"/>
      <c r="F1097" s="277"/>
      <c r="G1097" s="277"/>
      <c r="H1097" s="277"/>
      <c r="I1097" s="277"/>
      <c r="J1097" s="277"/>
      <c r="K1097" s="277"/>
      <c r="L1097" s="277"/>
      <c r="M1097" s="277"/>
      <c r="N1097" s="277"/>
    </row>
    <row r="1098" spans="4:14">
      <c r="D1098" s="277"/>
      <c r="E1098" s="277"/>
      <c r="F1098" s="277"/>
      <c r="G1098" s="277"/>
      <c r="H1098" s="277"/>
      <c r="I1098" s="277"/>
      <c r="J1098" s="277"/>
      <c r="K1098" s="277"/>
      <c r="L1098" s="277"/>
      <c r="M1098" s="277"/>
      <c r="N1098" s="277"/>
    </row>
    <row r="1099" spans="4:14">
      <c r="D1099" s="277"/>
      <c r="E1099" s="277"/>
      <c r="F1099" s="277"/>
      <c r="G1099" s="277"/>
      <c r="H1099" s="277"/>
      <c r="I1099" s="277"/>
      <c r="J1099" s="277"/>
      <c r="K1099" s="277"/>
      <c r="L1099" s="277"/>
      <c r="M1099" s="277"/>
      <c r="N1099" s="277"/>
    </row>
    <row r="1100" spans="4:14">
      <c r="D1100" s="277"/>
      <c r="E1100" s="277"/>
      <c r="F1100" s="277"/>
      <c r="G1100" s="277"/>
      <c r="H1100" s="277"/>
      <c r="I1100" s="277"/>
      <c r="J1100" s="277"/>
      <c r="K1100" s="277"/>
      <c r="L1100" s="277"/>
      <c r="M1100" s="277"/>
      <c r="N1100" s="277"/>
    </row>
    <row r="1101" spans="4:14">
      <c r="D1101" s="277"/>
      <c r="E1101" s="277"/>
      <c r="F1101" s="277"/>
      <c r="G1101" s="277"/>
      <c r="H1101" s="277"/>
      <c r="I1101" s="277"/>
      <c r="J1101" s="277"/>
      <c r="K1101" s="277"/>
      <c r="L1101" s="277"/>
      <c r="M1101" s="277"/>
      <c r="N1101" s="277"/>
    </row>
    <row r="1102" spans="4:14">
      <c r="D1102" s="277"/>
      <c r="E1102" s="277"/>
      <c r="F1102" s="277"/>
      <c r="G1102" s="277"/>
      <c r="H1102" s="277"/>
      <c r="I1102" s="277"/>
      <c r="J1102" s="277"/>
      <c r="K1102" s="277"/>
      <c r="L1102" s="277"/>
      <c r="M1102" s="277"/>
      <c r="N1102" s="277"/>
    </row>
    <row r="1103" spans="4:14">
      <c r="D1103" s="277"/>
      <c r="E1103" s="277"/>
      <c r="F1103" s="277"/>
      <c r="G1103" s="277"/>
      <c r="H1103" s="277"/>
      <c r="I1103" s="277"/>
      <c r="J1103" s="277"/>
      <c r="K1103" s="277"/>
      <c r="L1103" s="277"/>
      <c r="M1103" s="277"/>
      <c r="N1103" s="277"/>
    </row>
    <row r="1104" spans="4:14">
      <c r="D1104" s="277"/>
      <c r="E1104" s="277"/>
      <c r="F1104" s="277"/>
      <c r="G1104" s="277"/>
      <c r="H1104" s="277"/>
      <c r="I1104" s="277"/>
      <c r="J1104" s="277"/>
      <c r="K1104" s="277"/>
      <c r="L1104" s="277"/>
      <c r="M1104" s="277"/>
      <c r="N1104" s="277"/>
    </row>
    <row r="1105" spans="4:14">
      <c r="D1105" s="277"/>
      <c r="E1105" s="277"/>
      <c r="F1105" s="277"/>
      <c r="G1105" s="277"/>
      <c r="H1105" s="277"/>
      <c r="I1105" s="277"/>
      <c r="J1105" s="277"/>
      <c r="K1105" s="277"/>
      <c r="L1105" s="277"/>
      <c r="M1105" s="277"/>
      <c r="N1105" s="277"/>
    </row>
    <row r="1106" spans="4:14">
      <c r="D1106" s="277"/>
      <c r="E1106" s="277"/>
      <c r="F1106" s="277"/>
      <c r="G1106" s="277"/>
      <c r="H1106" s="277"/>
      <c r="I1106" s="277"/>
      <c r="J1106" s="277"/>
      <c r="K1106" s="277"/>
      <c r="L1106" s="277"/>
      <c r="M1106" s="277"/>
      <c r="N1106" s="277"/>
    </row>
    <row r="1107" spans="4:14">
      <c r="D1107" s="277"/>
      <c r="E1107" s="277"/>
      <c r="F1107" s="277"/>
      <c r="G1107" s="277"/>
      <c r="H1107" s="277"/>
      <c r="I1107" s="277"/>
      <c r="J1107" s="277"/>
      <c r="K1107" s="277"/>
      <c r="L1107" s="277"/>
      <c r="M1107" s="277"/>
      <c r="N1107" s="277"/>
    </row>
    <row r="1108" spans="4:14">
      <c r="D1108" s="277"/>
      <c r="E1108" s="277"/>
      <c r="F1108" s="277"/>
      <c r="G1108" s="277"/>
      <c r="H1108" s="277"/>
      <c r="I1108" s="277"/>
      <c r="J1108" s="277"/>
      <c r="K1108" s="277"/>
      <c r="L1108" s="277"/>
      <c r="M1108" s="277"/>
      <c r="N1108" s="277"/>
    </row>
    <row r="1109" spans="4:14">
      <c r="D1109" s="277"/>
      <c r="E1109" s="277"/>
      <c r="F1109" s="277"/>
      <c r="G1109" s="277"/>
      <c r="H1109" s="277"/>
      <c r="I1109" s="277"/>
      <c r="J1109" s="277"/>
      <c r="K1109" s="277"/>
      <c r="L1109" s="277"/>
      <c r="M1109" s="277"/>
      <c r="N1109" s="277"/>
    </row>
    <row r="1110" spans="4:14">
      <c r="D1110" s="277"/>
      <c r="E1110" s="277"/>
      <c r="F1110" s="277"/>
      <c r="G1110" s="277"/>
      <c r="H1110" s="277"/>
      <c r="I1110" s="277"/>
      <c r="J1110" s="277"/>
      <c r="K1110" s="277"/>
      <c r="L1110" s="277"/>
      <c r="M1110" s="277"/>
      <c r="N1110" s="277"/>
    </row>
    <row r="1111" spans="4:14">
      <c r="D1111" s="277"/>
      <c r="E1111" s="277"/>
      <c r="F1111" s="277"/>
      <c r="G1111" s="277"/>
      <c r="H1111" s="277"/>
      <c r="I1111" s="277"/>
      <c r="J1111" s="277"/>
      <c r="K1111" s="277"/>
      <c r="L1111" s="277"/>
      <c r="M1111" s="277"/>
      <c r="N1111" s="277"/>
    </row>
    <row r="1112" spans="4:14">
      <c r="D1112" s="277"/>
      <c r="E1112" s="277"/>
      <c r="F1112" s="277"/>
      <c r="G1112" s="277"/>
      <c r="H1112" s="277"/>
      <c r="I1112" s="277"/>
      <c r="J1112" s="277"/>
      <c r="K1112" s="277"/>
      <c r="L1112" s="277"/>
      <c r="M1112" s="277"/>
      <c r="N1112" s="277"/>
    </row>
    <row r="1113" spans="4:14">
      <c r="D1113" s="277"/>
      <c r="E1113" s="277"/>
      <c r="F1113" s="277"/>
      <c r="G1113" s="277"/>
      <c r="H1113" s="277"/>
      <c r="I1113" s="277"/>
      <c r="J1113" s="277"/>
      <c r="K1113" s="277"/>
      <c r="L1113" s="277"/>
      <c r="M1113" s="277"/>
      <c r="N1113" s="277"/>
    </row>
    <row r="1114" spans="4:14">
      <c r="D1114" s="277"/>
      <c r="E1114" s="277"/>
      <c r="F1114" s="277"/>
      <c r="G1114" s="277"/>
      <c r="H1114" s="277"/>
      <c r="I1114" s="277"/>
      <c r="J1114" s="277"/>
      <c r="K1114" s="277"/>
      <c r="L1114" s="277"/>
      <c r="M1114" s="277"/>
      <c r="N1114" s="277"/>
    </row>
    <row r="1115" spans="4:14">
      <c r="D1115" s="277"/>
      <c r="E1115" s="277"/>
      <c r="F1115" s="277"/>
      <c r="G1115" s="277"/>
      <c r="H1115" s="277"/>
      <c r="I1115" s="277"/>
      <c r="J1115" s="277"/>
      <c r="K1115" s="277"/>
      <c r="L1115" s="277"/>
      <c r="M1115" s="277"/>
      <c r="N1115" s="277"/>
    </row>
    <row r="1116" spans="4:14">
      <c r="D1116" s="277"/>
      <c r="E1116" s="277"/>
      <c r="F1116" s="277"/>
      <c r="G1116" s="277"/>
      <c r="H1116" s="277"/>
      <c r="I1116" s="277"/>
      <c r="J1116" s="277"/>
      <c r="K1116" s="277"/>
      <c r="L1116" s="277"/>
      <c r="M1116" s="277"/>
      <c r="N1116" s="277"/>
    </row>
    <row r="1117" spans="4:14">
      <c r="D1117" s="277"/>
      <c r="E1117" s="277"/>
      <c r="F1117" s="277"/>
      <c r="G1117" s="277"/>
      <c r="H1117" s="277"/>
      <c r="I1117" s="277"/>
      <c r="J1117" s="277"/>
      <c r="K1117" s="277"/>
      <c r="L1117" s="277"/>
      <c r="M1117" s="277"/>
      <c r="N1117" s="277"/>
    </row>
    <row r="1118" spans="4:14">
      <c r="D1118" s="277"/>
      <c r="E1118" s="277"/>
      <c r="F1118" s="277"/>
      <c r="G1118" s="277"/>
      <c r="H1118" s="277"/>
      <c r="I1118" s="277"/>
      <c r="J1118" s="277"/>
      <c r="K1118" s="277"/>
      <c r="L1118" s="277"/>
      <c r="M1118" s="277"/>
      <c r="N1118" s="277"/>
    </row>
    <row r="1119" spans="4:14">
      <c r="D1119" s="277"/>
      <c r="E1119" s="277"/>
      <c r="F1119" s="277"/>
      <c r="G1119" s="277"/>
      <c r="H1119" s="277"/>
      <c r="I1119" s="277"/>
      <c r="J1119" s="277"/>
      <c r="K1119" s="277"/>
      <c r="L1119" s="277"/>
      <c r="M1119" s="277"/>
      <c r="N1119" s="277"/>
    </row>
    <row r="1120" spans="4:14">
      <c r="D1120" s="277"/>
      <c r="E1120" s="277"/>
      <c r="F1120" s="277"/>
      <c r="G1120" s="277"/>
      <c r="H1120" s="277"/>
      <c r="I1120" s="277"/>
      <c r="J1120" s="277"/>
      <c r="K1120" s="277"/>
      <c r="L1120" s="277"/>
      <c r="M1120" s="277"/>
      <c r="N1120" s="277"/>
    </row>
    <row r="1121" spans="4:14">
      <c r="D1121" s="277"/>
      <c r="E1121" s="277"/>
      <c r="F1121" s="277"/>
      <c r="G1121" s="277"/>
      <c r="H1121" s="277"/>
      <c r="I1121" s="277"/>
      <c r="J1121" s="277"/>
      <c r="K1121" s="277"/>
      <c r="L1121" s="277"/>
      <c r="M1121" s="277"/>
      <c r="N1121" s="277"/>
    </row>
    <row r="1122" spans="4:14">
      <c r="D1122" s="277"/>
      <c r="E1122" s="277"/>
      <c r="F1122" s="277"/>
      <c r="G1122" s="277"/>
      <c r="H1122" s="277"/>
      <c r="I1122" s="277"/>
      <c r="J1122" s="277"/>
      <c r="K1122" s="277"/>
      <c r="L1122" s="277"/>
      <c r="M1122" s="277"/>
      <c r="N1122" s="277"/>
    </row>
    <row r="1123" spans="4:14">
      <c r="D1123" s="277"/>
      <c r="E1123" s="277"/>
      <c r="F1123" s="277"/>
      <c r="G1123" s="277"/>
      <c r="H1123" s="277"/>
      <c r="I1123" s="277"/>
      <c r="J1123" s="277"/>
      <c r="K1123" s="277"/>
      <c r="L1123" s="277"/>
      <c r="M1123" s="277"/>
      <c r="N1123" s="277"/>
    </row>
    <row r="1124" spans="4:14">
      <c r="D1124" s="277"/>
      <c r="E1124" s="277"/>
      <c r="F1124" s="277"/>
      <c r="G1124" s="277"/>
      <c r="H1124" s="277"/>
      <c r="I1124" s="277"/>
      <c r="J1124" s="277"/>
      <c r="K1124" s="277"/>
      <c r="L1124" s="277"/>
      <c r="M1124" s="277"/>
      <c r="N1124" s="277"/>
    </row>
    <row r="1125" spans="4:14">
      <c r="D1125" s="277"/>
      <c r="E1125" s="277"/>
      <c r="F1125" s="277"/>
      <c r="G1125" s="277"/>
      <c r="H1125" s="277"/>
      <c r="I1125" s="277"/>
      <c r="J1125" s="277"/>
      <c r="K1125" s="277"/>
      <c r="L1125" s="277"/>
      <c r="M1125" s="277"/>
      <c r="N1125" s="277"/>
    </row>
    <row r="1126" spans="4:14">
      <c r="D1126" s="277"/>
      <c r="E1126" s="277"/>
      <c r="F1126" s="277"/>
      <c r="G1126" s="277"/>
      <c r="H1126" s="277"/>
      <c r="I1126" s="277"/>
      <c r="J1126" s="277"/>
      <c r="K1126" s="277"/>
      <c r="L1126" s="277"/>
      <c r="M1126" s="277"/>
      <c r="N1126" s="277"/>
    </row>
    <row r="1127" spans="4:14">
      <c r="D1127" s="277"/>
      <c r="E1127" s="277"/>
      <c r="F1127" s="277"/>
      <c r="G1127" s="277"/>
      <c r="H1127" s="277"/>
      <c r="I1127" s="277"/>
      <c r="J1127" s="277"/>
      <c r="K1127" s="277"/>
      <c r="L1127" s="277"/>
      <c r="M1127" s="277"/>
      <c r="N1127" s="277"/>
    </row>
    <row r="1128" spans="4:14">
      <c r="D1128" s="277"/>
      <c r="E1128" s="277"/>
      <c r="F1128" s="277"/>
      <c r="G1128" s="277"/>
      <c r="H1128" s="277"/>
      <c r="I1128" s="277"/>
      <c r="J1128" s="277"/>
      <c r="K1128" s="277"/>
      <c r="L1128" s="277"/>
      <c r="M1128" s="277"/>
      <c r="N1128" s="277"/>
    </row>
    <row r="1129" spans="4:14">
      <c r="D1129" s="277"/>
      <c r="E1129" s="277"/>
      <c r="F1129" s="277"/>
      <c r="G1129" s="277"/>
      <c r="H1129" s="277"/>
      <c r="I1129" s="277"/>
      <c r="J1129" s="277"/>
      <c r="K1129" s="277"/>
      <c r="L1129" s="277"/>
      <c r="M1129" s="277"/>
      <c r="N1129" s="277"/>
    </row>
    <row r="1130" spans="4:14">
      <c r="D1130" s="277"/>
      <c r="E1130" s="277"/>
      <c r="F1130" s="277"/>
      <c r="G1130" s="277"/>
      <c r="H1130" s="277"/>
      <c r="I1130" s="277"/>
      <c r="J1130" s="277"/>
      <c r="K1130" s="277"/>
      <c r="L1130" s="277"/>
      <c r="M1130" s="277"/>
      <c r="N1130" s="277"/>
    </row>
    <row r="1131" spans="4:14">
      <c r="D1131" s="277"/>
      <c r="E1131" s="277"/>
      <c r="F1131" s="277"/>
      <c r="G1131" s="277"/>
      <c r="H1131" s="277"/>
      <c r="I1131" s="277"/>
      <c r="J1131" s="277"/>
      <c r="K1131" s="277"/>
      <c r="L1131" s="277"/>
      <c r="M1131" s="277"/>
      <c r="N1131" s="277"/>
    </row>
    <row r="1132" spans="4:14">
      <c r="D1132" s="277"/>
      <c r="E1132" s="277"/>
      <c r="F1132" s="277"/>
      <c r="G1132" s="277"/>
      <c r="H1132" s="277"/>
      <c r="I1132" s="277"/>
      <c r="J1132" s="277"/>
      <c r="K1132" s="277"/>
      <c r="L1132" s="277"/>
      <c r="M1132" s="277"/>
      <c r="N1132" s="277"/>
    </row>
    <row r="1133" spans="4:14">
      <c r="D1133" s="277"/>
      <c r="E1133" s="277"/>
      <c r="F1133" s="277"/>
      <c r="G1133" s="277"/>
      <c r="H1133" s="277"/>
      <c r="I1133" s="277"/>
      <c r="J1133" s="277"/>
      <c r="K1133" s="277"/>
      <c r="L1133" s="277"/>
      <c r="M1133" s="277"/>
      <c r="N1133" s="277"/>
    </row>
    <row r="1134" spans="4:14">
      <c r="D1134" s="277"/>
      <c r="E1134" s="277"/>
      <c r="F1134" s="277"/>
      <c r="G1134" s="277"/>
      <c r="H1134" s="277"/>
      <c r="I1134" s="277"/>
      <c r="J1134" s="277"/>
      <c r="K1134" s="277"/>
      <c r="L1134" s="277"/>
      <c r="M1134" s="277"/>
      <c r="N1134" s="277"/>
    </row>
    <row r="1135" spans="4:14">
      <c r="D1135" s="277"/>
      <c r="E1135" s="277"/>
      <c r="F1135" s="277"/>
      <c r="G1135" s="277"/>
      <c r="H1135" s="277"/>
      <c r="I1135" s="277"/>
      <c r="J1135" s="277"/>
      <c r="K1135" s="277"/>
      <c r="L1135" s="277"/>
      <c r="M1135" s="277"/>
      <c r="N1135" s="277"/>
    </row>
    <row r="1136" spans="4:14">
      <c r="D1136" s="277"/>
      <c r="E1136" s="277"/>
      <c r="F1136" s="277"/>
      <c r="G1136" s="277"/>
      <c r="H1136" s="277"/>
      <c r="I1136" s="277"/>
      <c r="J1136" s="277"/>
      <c r="K1136" s="277"/>
      <c r="L1136" s="277"/>
      <c r="M1136" s="277"/>
      <c r="N1136" s="277"/>
    </row>
    <row r="1137" spans="4:14">
      <c r="D1137" s="277"/>
      <c r="E1137" s="277"/>
      <c r="F1137" s="277"/>
      <c r="G1137" s="277"/>
      <c r="H1137" s="277"/>
      <c r="I1137" s="277"/>
      <c r="J1137" s="277"/>
      <c r="K1137" s="277"/>
      <c r="L1137" s="277"/>
      <c r="M1137" s="277"/>
      <c r="N1137" s="277"/>
    </row>
    <row r="1138" spans="4:14">
      <c r="D1138" s="277"/>
      <c r="E1138" s="277"/>
      <c r="F1138" s="277"/>
      <c r="G1138" s="277"/>
      <c r="H1138" s="277"/>
      <c r="I1138" s="277"/>
      <c r="J1138" s="277"/>
      <c r="K1138" s="277"/>
      <c r="L1138" s="277"/>
      <c r="M1138" s="277"/>
      <c r="N1138" s="277"/>
    </row>
    <row r="1139" spans="4:14">
      <c r="D1139" s="277"/>
      <c r="E1139" s="277"/>
      <c r="F1139" s="277"/>
      <c r="G1139" s="277"/>
      <c r="H1139" s="277"/>
      <c r="I1139" s="277"/>
      <c r="J1139" s="277"/>
      <c r="K1139" s="277"/>
      <c r="L1139" s="277"/>
      <c r="M1139" s="277"/>
      <c r="N1139" s="277"/>
    </row>
    <row r="1140" spans="4:14">
      <c r="D1140" s="277"/>
      <c r="E1140" s="277"/>
      <c r="F1140" s="277"/>
      <c r="G1140" s="277"/>
      <c r="H1140" s="277"/>
      <c r="I1140" s="277"/>
      <c r="J1140" s="277"/>
      <c r="K1140" s="277"/>
      <c r="L1140" s="277"/>
      <c r="M1140" s="277"/>
      <c r="N1140" s="277"/>
    </row>
    <row r="1141" spans="4:14">
      <c r="D1141" s="277"/>
      <c r="E1141" s="277"/>
      <c r="F1141" s="277"/>
      <c r="G1141" s="277"/>
      <c r="H1141" s="277"/>
      <c r="I1141" s="277"/>
      <c r="J1141" s="277"/>
      <c r="K1141" s="277"/>
      <c r="L1141" s="277"/>
      <c r="M1141" s="277"/>
      <c r="N1141" s="277"/>
    </row>
    <row r="1142" spans="4:14">
      <c r="D1142" s="277"/>
      <c r="E1142" s="277"/>
      <c r="F1142" s="277"/>
      <c r="G1142" s="277"/>
      <c r="H1142" s="277"/>
      <c r="I1142" s="277"/>
      <c r="J1142" s="277"/>
      <c r="K1142" s="277"/>
      <c r="L1142" s="277"/>
      <c r="M1142" s="277"/>
      <c r="N1142" s="277"/>
    </row>
    <row r="1143" spans="4:14">
      <c r="D1143" s="277"/>
      <c r="E1143" s="277"/>
      <c r="F1143" s="277"/>
      <c r="G1143" s="277"/>
      <c r="H1143" s="277"/>
      <c r="I1143" s="277"/>
      <c r="J1143" s="277"/>
      <c r="K1143" s="277"/>
      <c r="L1143" s="277"/>
      <c r="M1143" s="277"/>
      <c r="N1143" s="277"/>
    </row>
    <row r="1144" spans="4:14">
      <c r="D1144" s="277"/>
      <c r="E1144" s="277"/>
      <c r="F1144" s="277"/>
      <c r="G1144" s="277"/>
      <c r="H1144" s="277"/>
      <c r="I1144" s="277"/>
      <c r="J1144" s="277"/>
      <c r="K1144" s="277"/>
      <c r="L1144" s="277"/>
      <c r="M1144" s="277"/>
      <c r="N1144" s="277"/>
    </row>
    <row r="1145" spans="4:14">
      <c r="D1145" s="277"/>
      <c r="E1145" s="277"/>
      <c r="F1145" s="277"/>
      <c r="G1145" s="277"/>
      <c r="H1145" s="277"/>
      <c r="I1145" s="277"/>
      <c r="J1145" s="277"/>
      <c r="K1145" s="277"/>
      <c r="L1145" s="277"/>
      <c r="M1145" s="277"/>
      <c r="N1145" s="277"/>
    </row>
    <row r="1146" spans="4:14">
      <c r="D1146" s="277"/>
      <c r="E1146" s="277"/>
      <c r="F1146" s="277"/>
      <c r="G1146" s="277"/>
      <c r="H1146" s="277"/>
      <c r="I1146" s="277"/>
      <c r="J1146" s="277"/>
      <c r="K1146" s="277"/>
      <c r="L1146" s="277"/>
      <c r="M1146" s="277"/>
      <c r="N1146" s="277"/>
    </row>
    <row r="1147" spans="4:14">
      <c r="D1147" s="277"/>
      <c r="E1147" s="277"/>
      <c r="F1147" s="277"/>
      <c r="G1147" s="277"/>
      <c r="H1147" s="277"/>
      <c r="I1147" s="277"/>
      <c r="J1147" s="277"/>
      <c r="K1147" s="277"/>
      <c r="L1147" s="277"/>
      <c r="M1147" s="277"/>
      <c r="N1147" s="277"/>
    </row>
    <row r="1148" spans="4:14">
      <c r="D1148" s="277"/>
      <c r="E1148" s="277"/>
      <c r="F1148" s="277"/>
      <c r="G1148" s="277"/>
      <c r="H1148" s="277"/>
      <c r="I1148" s="277"/>
      <c r="J1148" s="277"/>
      <c r="K1148" s="277"/>
      <c r="L1148" s="277"/>
      <c r="M1148" s="277"/>
      <c r="N1148" s="277"/>
    </row>
    <row r="1149" spans="4:14">
      <c r="D1149" s="277"/>
      <c r="E1149" s="277"/>
      <c r="F1149" s="277"/>
      <c r="G1149" s="277"/>
      <c r="H1149" s="277"/>
      <c r="I1149" s="277"/>
      <c r="J1149" s="277"/>
      <c r="K1149" s="277"/>
      <c r="L1149" s="277"/>
      <c r="M1149" s="277"/>
      <c r="N1149" s="277"/>
    </row>
    <row r="1150" spans="4:14">
      <c r="D1150" s="277"/>
      <c r="E1150" s="277"/>
      <c r="F1150" s="277"/>
      <c r="G1150" s="277"/>
      <c r="H1150" s="277"/>
      <c r="I1150" s="277"/>
      <c r="J1150" s="277"/>
      <c r="K1150" s="277"/>
      <c r="L1150" s="277"/>
      <c r="M1150" s="277"/>
      <c r="N1150" s="277"/>
    </row>
    <row r="1151" spans="4:14">
      <c r="D1151" s="277"/>
      <c r="E1151" s="277"/>
      <c r="F1151" s="277"/>
      <c r="G1151" s="277"/>
      <c r="H1151" s="277"/>
      <c r="I1151" s="277"/>
      <c r="J1151" s="277"/>
      <c r="K1151" s="277"/>
      <c r="L1151" s="277"/>
      <c r="M1151" s="277"/>
      <c r="N1151" s="277"/>
    </row>
    <row r="1152" spans="4:14">
      <c r="D1152" s="277"/>
      <c r="E1152" s="277"/>
      <c r="F1152" s="277"/>
      <c r="G1152" s="277"/>
      <c r="H1152" s="277"/>
      <c r="I1152" s="277"/>
      <c r="J1152" s="277"/>
      <c r="K1152" s="277"/>
      <c r="L1152" s="277"/>
      <c r="M1152" s="277"/>
      <c r="N1152" s="277"/>
    </row>
    <row r="1153" spans="4:14">
      <c r="D1153" s="277"/>
      <c r="E1153" s="277"/>
      <c r="F1153" s="277"/>
      <c r="G1153" s="277"/>
      <c r="H1153" s="277"/>
      <c r="I1153" s="277"/>
      <c r="J1153" s="277"/>
      <c r="K1153" s="277"/>
      <c r="L1153" s="277"/>
      <c r="M1153" s="277"/>
      <c r="N1153" s="277"/>
    </row>
    <row r="1154" spans="4:14">
      <c r="D1154" s="277"/>
      <c r="E1154" s="277"/>
      <c r="F1154" s="277"/>
      <c r="G1154" s="277"/>
      <c r="H1154" s="277"/>
      <c r="I1154" s="277"/>
      <c r="J1154" s="277"/>
      <c r="K1154" s="277"/>
      <c r="L1154" s="277"/>
      <c r="M1154" s="277"/>
      <c r="N1154" s="277"/>
    </row>
    <row r="1155" spans="4:14">
      <c r="D1155" s="277"/>
      <c r="E1155" s="277"/>
      <c r="F1155" s="277"/>
      <c r="G1155" s="277"/>
      <c r="H1155" s="277"/>
      <c r="I1155" s="277"/>
      <c r="J1155" s="277"/>
      <c r="K1155" s="277"/>
      <c r="L1155" s="277"/>
      <c r="M1155" s="277"/>
      <c r="N1155" s="277"/>
    </row>
    <row r="1156" spans="4:14">
      <c r="D1156" s="277"/>
      <c r="E1156" s="277"/>
      <c r="F1156" s="277"/>
      <c r="G1156" s="277"/>
      <c r="H1156" s="277"/>
      <c r="I1156" s="277"/>
      <c r="J1156" s="277"/>
      <c r="K1156" s="277"/>
      <c r="L1156" s="277"/>
      <c r="M1156" s="277"/>
      <c r="N1156" s="277"/>
    </row>
    <row r="1157" spans="4:14">
      <c r="D1157" s="277"/>
      <c r="E1157" s="277"/>
      <c r="F1157" s="277"/>
      <c r="G1157" s="277"/>
      <c r="H1157" s="277"/>
      <c r="I1157" s="277"/>
      <c r="J1157" s="277"/>
      <c r="K1157" s="277"/>
      <c r="L1157" s="277"/>
      <c r="M1157" s="277"/>
      <c r="N1157" s="277"/>
    </row>
    <row r="1158" spans="4:14">
      <c r="D1158" s="277"/>
      <c r="E1158" s="277"/>
      <c r="F1158" s="277"/>
      <c r="G1158" s="277"/>
      <c r="H1158" s="277"/>
      <c r="I1158" s="277"/>
      <c r="J1158" s="277"/>
      <c r="K1158" s="277"/>
      <c r="L1158" s="277"/>
      <c r="M1158" s="277"/>
      <c r="N1158" s="277"/>
    </row>
    <row r="1159" spans="4:14">
      <c r="D1159" s="277"/>
      <c r="E1159" s="277"/>
      <c r="F1159" s="277"/>
      <c r="G1159" s="277"/>
      <c r="H1159" s="277"/>
      <c r="I1159" s="277"/>
      <c r="J1159" s="277"/>
      <c r="K1159" s="277"/>
      <c r="L1159" s="277"/>
      <c r="M1159" s="277"/>
      <c r="N1159" s="277"/>
    </row>
    <row r="1160" spans="4:14">
      <c r="D1160" s="277"/>
      <c r="E1160" s="277"/>
      <c r="F1160" s="277"/>
      <c r="G1160" s="277"/>
      <c r="H1160" s="277"/>
      <c r="I1160" s="277"/>
      <c r="J1160" s="277"/>
      <c r="K1160" s="277"/>
      <c r="L1160" s="277"/>
      <c r="M1160" s="277"/>
      <c r="N1160" s="277"/>
    </row>
    <row r="1161" spans="4:14">
      <c r="D1161" s="277"/>
      <c r="E1161" s="277"/>
      <c r="F1161" s="277"/>
      <c r="G1161" s="277"/>
      <c r="H1161" s="277"/>
      <c r="I1161" s="277"/>
      <c r="J1161" s="277"/>
      <c r="K1161" s="277"/>
      <c r="L1161" s="277"/>
      <c r="M1161" s="277"/>
      <c r="N1161" s="277"/>
    </row>
    <row r="1162" spans="4:14">
      <c r="D1162" s="277"/>
      <c r="E1162" s="277"/>
      <c r="F1162" s="277"/>
      <c r="G1162" s="277"/>
      <c r="H1162" s="277"/>
      <c r="I1162" s="277"/>
      <c r="J1162" s="277"/>
      <c r="K1162" s="277"/>
      <c r="L1162" s="277"/>
      <c r="M1162" s="277"/>
      <c r="N1162" s="277"/>
    </row>
    <row r="1163" spans="4:14">
      <c r="D1163" s="277"/>
      <c r="E1163" s="277"/>
      <c r="F1163" s="277"/>
      <c r="G1163" s="277"/>
      <c r="H1163" s="277"/>
      <c r="I1163" s="277"/>
      <c r="J1163" s="277"/>
      <c r="K1163" s="277"/>
      <c r="L1163" s="277"/>
      <c r="M1163" s="277"/>
      <c r="N1163" s="277"/>
    </row>
    <row r="1164" spans="4:14">
      <c r="D1164" s="277"/>
      <c r="E1164" s="277"/>
      <c r="F1164" s="277"/>
      <c r="G1164" s="277"/>
      <c r="H1164" s="277"/>
      <c r="I1164" s="277"/>
      <c r="J1164" s="277"/>
      <c r="K1164" s="277"/>
      <c r="L1164" s="277"/>
      <c r="M1164" s="277"/>
      <c r="N1164" s="277"/>
    </row>
    <row r="1165" spans="4:14">
      <c r="D1165" s="277"/>
      <c r="E1165" s="277"/>
      <c r="F1165" s="277"/>
      <c r="G1165" s="277"/>
      <c r="H1165" s="277"/>
      <c r="I1165" s="277"/>
      <c r="J1165" s="277"/>
      <c r="K1165" s="277"/>
      <c r="L1165" s="277"/>
      <c r="M1165" s="277"/>
      <c r="N1165" s="277"/>
    </row>
    <row r="1166" spans="4:14">
      <c r="D1166" s="277"/>
      <c r="E1166" s="277"/>
      <c r="F1166" s="277"/>
      <c r="G1166" s="277"/>
      <c r="H1166" s="277"/>
      <c r="I1166" s="277"/>
      <c r="J1166" s="277"/>
      <c r="K1166" s="277"/>
      <c r="L1166" s="277"/>
      <c r="M1166" s="277"/>
      <c r="N1166" s="277"/>
    </row>
    <row r="1167" spans="4:14">
      <c r="D1167" s="277"/>
      <c r="E1167" s="277"/>
      <c r="F1167" s="277"/>
      <c r="G1167" s="277"/>
      <c r="H1167" s="277"/>
      <c r="I1167" s="277"/>
      <c r="J1167" s="277"/>
      <c r="K1167" s="277"/>
      <c r="L1167" s="277"/>
      <c r="M1167" s="277"/>
      <c r="N1167" s="277"/>
    </row>
    <row r="1168" spans="4:14">
      <c r="D1168" s="277"/>
      <c r="E1168" s="277"/>
      <c r="F1168" s="277"/>
      <c r="G1168" s="277"/>
      <c r="H1168" s="277"/>
      <c r="I1168" s="277"/>
      <c r="J1168" s="277"/>
      <c r="K1168" s="277"/>
      <c r="L1168" s="277"/>
      <c r="M1168" s="277"/>
      <c r="N1168" s="277"/>
    </row>
    <row r="1169" spans="4:14">
      <c r="D1169" s="277"/>
      <c r="E1169" s="277"/>
      <c r="F1169" s="277"/>
      <c r="G1169" s="277"/>
      <c r="H1169" s="277"/>
      <c r="I1169" s="277"/>
      <c r="J1169" s="277"/>
      <c r="K1169" s="277"/>
      <c r="L1169" s="277"/>
      <c r="M1169" s="277"/>
      <c r="N1169" s="277"/>
    </row>
    <row r="1170" spans="4:14">
      <c r="D1170" s="277"/>
      <c r="E1170" s="277"/>
      <c r="F1170" s="277"/>
      <c r="G1170" s="277"/>
      <c r="H1170" s="277"/>
      <c r="I1170" s="277"/>
      <c r="J1170" s="277"/>
      <c r="K1170" s="277"/>
      <c r="L1170" s="277"/>
      <c r="M1170" s="277"/>
      <c r="N1170" s="277"/>
    </row>
    <row r="1171" spans="4:14">
      <c r="D1171" s="277"/>
      <c r="E1171" s="277"/>
      <c r="F1171" s="277"/>
      <c r="G1171" s="277"/>
      <c r="H1171" s="277"/>
      <c r="I1171" s="277"/>
      <c r="J1171" s="277"/>
      <c r="K1171" s="277"/>
      <c r="L1171" s="277"/>
      <c r="M1171" s="277"/>
      <c r="N1171" s="277"/>
    </row>
    <row r="1172" spans="4:14">
      <c r="D1172" s="277"/>
      <c r="E1172" s="277"/>
      <c r="F1172" s="277"/>
      <c r="G1172" s="277"/>
      <c r="H1172" s="277"/>
      <c r="I1172" s="277"/>
      <c r="J1172" s="277"/>
      <c r="K1172" s="277"/>
      <c r="L1172" s="277"/>
      <c r="M1172" s="277"/>
      <c r="N1172" s="277"/>
    </row>
    <row r="1173" spans="4:14">
      <c r="D1173" s="277"/>
      <c r="E1173" s="277"/>
      <c r="F1173" s="277"/>
      <c r="G1173" s="277"/>
      <c r="H1173" s="277"/>
      <c r="I1173" s="277"/>
      <c r="J1173" s="277"/>
      <c r="K1173" s="277"/>
      <c r="L1173" s="277"/>
      <c r="M1173" s="277"/>
      <c r="N1173" s="277"/>
    </row>
    <row r="1174" spans="4:14">
      <c r="D1174" s="277"/>
      <c r="E1174" s="277"/>
      <c r="F1174" s="277"/>
      <c r="G1174" s="277"/>
      <c r="H1174" s="277"/>
      <c r="I1174" s="277"/>
      <c r="J1174" s="277"/>
      <c r="K1174" s="277"/>
      <c r="L1174" s="277"/>
      <c r="M1174" s="277"/>
      <c r="N1174" s="277"/>
    </row>
    <row r="1175" spans="4:14">
      <c r="D1175" s="277"/>
      <c r="E1175" s="277"/>
      <c r="F1175" s="277"/>
      <c r="G1175" s="277"/>
      <c r="H1175" s="277"/>
      <c r="I1175" s="277"/>
      <c r="J1175" s="277"/>
      <c r="K1175" s="277"/>
      <c r="L1175" s="277"/>
      <c r="M1175" s="277"/>
      <c r="N1175" s="277"/>
    </row>
    <row r="1176" spans="4:14">
      <c r="D1176" s="277"/>
      <c r="E1176" s="277"/>
      <c r="F1176" s="277"/>
      <c r="G1176" s="277"/>
      <c r="H1176" s="277"/>
      <c r="I1176" s="277"/>
      <c r="J1176" s="277"/>
      <c r="K1176" s="277"/>
      <c r="L1176" s="277"/>
      <c r="M1176" s="277"/>
      <c r="N1176" s="277"/>
    </row>
    <row r="1177" spans="4:14">
      <c r="D1177" s="277"/>
      <c r="E1177" s="277"/>
      <c r="F1177" s="277"/>
      <c r="G1177" s="277"/>
      <c r="H1177" s="277"/>
      <c r="I1177" s="277"/>
      <c r="J1177" s="277"/>
      <c r="K1177" s="277"/>
      <c r="L1177" s="277"/>
      <c r="M1177" s="277"/>
      <c r="N1177" s="277"/>
    </row>
    <row r="1178" spans="4:14">
      <c r="D1178" s="277"/>
      <c r="E1178" s="277"/>
      <c r="F1178" s="277"/>
      <c r="G1178" s="277"/>
      <c r="H1178" s="277"/>
      <c r="I1178" s="277"/>
      <c r="J1178" s="277"/>
      <c r="K1178" s="277"/>
      <c r="L1178" s="277"/>
      <c r="M1178" s="277"/>
      <c r="N1178" s="277"/>
    </row>
    <row r="1179" spans="4:14">
      <c r="D1179" s="277"/>
      <c r="E1179" s="277"/>
      <c r="F1179" s="277"/>
      <c r="G1179" s="277"/>
      <c r="H1179" s="277"/>
      <c r="I1179" s="277"/>
      <c r="J1179" s="277"/>
      <c r="K1179" s="277"/>
      <c r="L1179" s="277"/>
      <c r="M1179" s="277"/>
      <c r="N1179" s="277"/>
    </row>
    <row r="1180" spans="4:14">
      <c r="D1180" s="277"/>
      <c r="E1180" s="277"/>
      <c r="F1180" s="277"/>
      <c r="G1180" s="277"/>
      <c r="H1180" s="277"/>
      <c r="I1180" s="277"/>
      <c r="J1180" s="277"/>
      <c r="K1180" s="277"/>
      <c r="L1180" s="277"/>
      <c r="M1180" s="277"/>
      <c r="N1180" s="277"/>
    </row>
    <row r="1181" spans="4:14">
      <c r="D1181" s="277"/>
      <c r="E1181" s="277"/>
      <c r="F1181" s="277"/>
      <c r="G1181" s="277"/>
      <c r="H1181" s="277"/>
      <c r="I1181" s="277"/>
      <c r="J1181" s="277"/>
      <c r="K1181" s="277"/>
      <c r="L1181" s="277"/>
      <c r="M1181" s="277"/>
      <c r="N1181" s="277"/>
    </row>
    <row r="1182" spans="4:14">
      <c r="D1182" s="277"/>
      <c r="E1182" s="277"/>
      <c r="F1182" s="277"/>
      <c r="G1182" s="277"/>
      <c r="H1182" s="277"/>
      <c r="I1182" s="277"/>
      <c r="J1182" s="277"/>
      <c r="K1182" s="277"/>
      <c r="L1182" s="277"/>
      <c r="M1182" s="277"/>
      <c r="N1182" s="277"/>
    </row>
    <row r="1183" spans="4:14">
      <c r="D1183" s="277"/>
      <c r="E1183" s="277"/>
      <c r="F1183" s="277"/>
      <c r="G1183" s="277"/>
      <c r="H1183" s="277"/>
      <c r="I1183" s="277"/>
      <c r="J1183" s="277"/>
      <c r="K1183" s="277"/>
      <c r="L1183" s="277"/>
      <c r="M1183" s="277"/>
      <c r="N1183" s="277"/>
    </row>
    <row r="1184" spans="4:14">
      <c r="D1184" s="277"/>
      <c r="E1184" s="277"/>
      <c r="F1184" s="277"/>
      <c r="G1184" s="277"/>
      <c r="H1184" s="277"/>
      <c r="I1184" s="277"/>
      <c r="J1184" s="277"/>
      <c r="K1184" s="277"/>
      <c r="L1184" s="277"/>
      <c r="M1184" s="277"/>
      <c r="N1184" s="277"/>
    </row>
    <row r="1185" spans="4:14">
      <c r="D1185" s="277"/>
      <c r="E1185" s="277"/>
      <c r="F1185" s="277"/>
      <c r="G1185" s="277"/>
      <c r="H1185" s="277"/>
      <c r="I1185" s="277"/>
      <c r="J1185" s="277"/>
      <c r="K1185" s="277"/>
      <c r="L1185" s="277"/>
      <c r="M1185" s="277"/>
      <c r="N1185" s="277"/>
    </row>
    <row r="1186" spans="4:14">
      <c r="D1186" s="277"/>
      <c r="E1186" s="277"/>
      <c r="F1186" s="277"/>
      <c r="G1186" s="277"/>
      <c r="H1186" s="277"/>
      <c r="I1186" s="277"/>
      <c r="J1186" s="277"/>
      <c r="K1186" s="277"/>
      <c r="L1186" s="277"/>
      <c r="M1186" s="277"/>
      <c r="N1186" s="277"/>
    </row>
    <row r="1187" spans="4:14">
      <c r="D1187" s="277"/>
      <c r="E1187" s="277"/>
      <c r="F1187" s="277"/>
      <c r="G1187" s="277"/>
      <c r="H1187" s="277"/>
      <c r="I1187" s="277"/>
      <c r="J1187" s="277"/>
      <c r="K1187" s="277"/>
      <c r="L1187" s="277"/>
      <c r="M1187" s="277"/>
      <c r="N1187" s="277"/>
    </row>
    <row r="1188" spans="4:14">
      <c r="D1188" s="277"/>
      <c r="E1188" s="277"/>
      <c r="F1188" s="277"/>
      <c r="G1188" s="277"/>
      <c r="H1188" s="277"/>
      <c r="I1188" s="277"/>
      <c r="J1188" s="277"/>
      <c r="K1188" s="277"/>
      <c r="L1188" s="277"/>
      <c r="M1188" s="277"/>
      <c r="N1188" s="277"/>
    </row>
    <row r="1189" spans="4:14">
      <c r="D1189" s="277"/>
      <c r="E1189" s="277"/>
      <c r="F1189" s="277"/>
      <c r="G1189" s="277"/>
      <c r="H1189" s="277"/>
      <c r="I1189" s="277"/>
      <c r="J1189" s="277"/>
      <c r="K1189" s="277"/>
      <c r="L1189" s="277"/>
      <c r="M1189" s="277"/>
      <c r="N1189" s="277"/>
    </row>
    <row r="1190" spans="4:14">
      <c r="D1190" s="277"/>
      <c r="E1190" s="277"/>
      <c r="F1190" s="277"/>
      <c r="G1190" s="277"/>
      <c r="H1190" s="277"/>
      <c r="I1190" s="277"/>
      <c r="J1190" s="277"/>
      <c r="K1190" s="277"/>
      <c r="L1190" s="277"/>
      <c r="M1190" s="277"/>
      <c r="N1190" s="277"/>
    </row>
    <row r="1191" spans="4:14">
      <c r="D1191" s="277"/>
      <c r="E1191" s="277"/>
      <c r="F1191" s="277"/>
      <c r="G1191" s="277"/>
      <c r="H1191" s="277"/>
      <c r="I1191" s="277"/>
      <c r="J1191" s="277"/>
      <c r="K1191" s="277"/>
      <c r="L1191" s="277"/>
      <c r="M1191" s="277"/>
      <c r="N1191" s="277"/>
    </row>
    <row r="1192" spans="4:14">
      <c r="D1192" s="277"/>
      <c r="E1192" s="277"/>
      <c r="F1192" s="277"/>
      <c r="G1192" s="277"/>
      <c r="H1192" s="277"/>
      <c r="I1192" s="277"/>
      <c r="J1192" s="277"/>
      <c r="K1192" s="277"/>
      <c r="L1192" s="277"/>
      <c r="M1192" s="277"/>
      <c r="N1192" s="277"/>
    </row>
    <row r="1193" spans="4:14">
      <c r="D1193" s="277"/>
      <c r="E1193" s="277"/>
      <c r="F1193" s="277"/>
      <c r="G1193" s="277"/>
      <c r="H1193" s="277"/>
      <c r="I1193" s="277"/>
      <c r="J1193" s="277"/>
      <c r="K1193" s="277"/>
      <c r="L1193" s="277"/>
      <c r="M1193" s="277"/>
      <c r="N1193" s="277"/>
    </row>
    <row r="1194" spans="4:14">
      <c r="D1194" s="277"/>
      <c r="E1194" s="277"/>
      <c r="F1194" s="277"/>
      <c r="G1194" s="277"/>
      <c r="H1194" s="277"/>
      <c r="I1194" s="277"/>
      <c r="J1194" s="277"/>
      <c r="K1194" s="277"/>
      <c r="L1194" s="277"/>
      <c r="M1194" s="277"/>
      <c r="N1194" s="277"/>
    </row>
    <row r="1195" spans="4:14">
      <c r="D1195" s="277"/>
      <c r="E1195" s="277"/>
      <c r="F1195" s="277"/>
      <c r="G1195" s="277"/>
      <c r="H1195" s="277"/>
      <c r="I1195" s="277"/>
      <c r="J1195" s="277"/>
      <c r="K1195" s="277"/>
      <c r="L1195" s="277"/>
      <c r="M1195" s="277"/>
      <c r="N1195" s="277"/>
    </row>
    <row r="1196" spans="4:14">
      <c r="D1196" s="277"/>
      <c r="E1196" s="277"/>
      <c r="F1196" s="277"/>
      <c r="G1196" s="277"/>
      <c r="H1196" s="277"/>
      <c r="I1196" s="277"/>
      <c r="J1196" s="277"/>
      <c r="K1196" s="277"/>
      <c r="L1196" s="277"/>
      <c r="M1196" s="277"/>
      <c r="N1196" s="277"/>
    </row>
    <row r="1197" spans="4:14">
      <c r="D1197" s="277"/>
      <c r="E1197" s="277"/>
      <c r="F1197" s="277"/>
      <c r="G1197" s="277"/>
      <c r="H1197" s="277"/>
      <c r="I1197" s="277"/>
      <c r="J1197" s="277"/>
      <c r="K1197" s="277"/>
      <c r="L1197" s="277"/>
      <c r="M1197" s="277"/>
      <c r="N1197" s="277"/>
    </row>
    <row r="1198" spans="4:14">
      <c r="D1198" s="277"/>
      <c r="E1198" s="277"/>
      <c r="F1198" s="277"/>
      <c r="G1198" s="277"/>
      <c r="H1198" s="277"/>
      <c r="I1198" s="277"/>
      <c r="J1198" s="277"/>
      <c r="K1198" s="277"/>
      <c r="L1198" s="277"/>
      <c r="M1198" s="277"/>
      <c r="N1198" s="277"/>
    </row>
    <row r="1199" spans="4:14">
      <c r="D1199" s="277"/>
      <c r="E1199" s="277"/>
      <c r="F1199" s="277"/>
      <c r="G1199" s="277"/>
      <c r="H1199" s="277"/>
      <c r="I1199" s="277"/>
      <c r="J1199" s="277"/>
      <c r="K1199" s="277"/>
      <c r="L1199" s="277"/>
      <c r="M1199" s="277"/>
      <c r="N1199" s="277"/>
    </row>
    <row r="1200" spans="4:14">
      <c r="D1200" s="277"/>
      <c r="E1200" s="277"/>
      <c r="F1200" s="277"/>
      <c r="G1200" s="277"/>
      <c r="H1200" s="277"/>
      <c r="I1200" s="277"/>
      <c r="J1200" s="277"/>
      <c r="K1200" s="277"/>
      <c r="L1200" s="277"/>
      <c r="M1200" s="277"/>
      <c r="N1200" s="277"/>
    </row>
    <row r="1201" spans="4:14">
      <c r="D1201" s="277"/>
      <c r="E1201" s="277"/>
      <c r="F1201" s="277"/>
      <c r="G1201" s="277"/>
      <c r="H1201" s="277"/>
      <c r="I1201" s="277"/>
      <c r="J1201" s="277"/>
      <c r="K1201" s="277"/>
      <c r="L1201" s="277"/>
      <c r="M1201" s="277"/>
      <c r="N1201" s="277"/>
    </row>
    <row r="1202" spans="4:14">
      <c r="D1202" s="277"/>
      <c r="E1202" s="277"/>
      <c r="F1202" s="277"/>
      <c r="G1202" s="277"/>
      <c r="H1202" s="277"/>
      <c r="I1202" s="277"/>
      <c r="J1202" s="277"/>
      <c r="K1202" s="277"/>
      <c r="L1202" s="277"/>
      <c r="M1202" s="277"/>
      <c r="N1202" s="277"/>
    </row>
    <row r="1203" spans="4:14">
      <c r="D1203" s="277"/>
      <c r="E1203" s="277"/>
      <c r="F1203" s="277"/>
      <c r="G1203" s="277"/>
      <c r="H1203" s="277"/>
      <c r="I1203" s="277"/>
      <c r="J1203" s="277"/>
      <c r="K1203" s="277"/>
      <c r="L1203" s="277"/>
      <c r="M1203" s="277"/>
      <c r="N1203" s="277"/>
    </row>
    <row r="1204" spans="4:14">
      <c r="D1204" s="277"/>
      <c r="E1204" s="277"/>
      <c r="F1204" s="277"/>
      <c r="G1204" s="277"/>
      <c r="H1204" s="277"/>
      <c r="I1204" s="277"/>
      <c r="J1204" s="277"/>
      <c r="K1204" s="277"/>
      <c r="L1204" s="277"/>
      <c r="M1204" s="277"/>
      <c r="N1204" s="277"/>
    </row>
    <row r="1205" spans="4:14">
      <c r="D1205" s="277"/>
      <c r="E1205" s="277"/>
      <c r="F1205" s="277"/>
      <c r="G1205" s="277"/>
      <c r="H1205" s="277"/>
      <c r="I1205" s="277"/>
      <c r="J1205" s="277"/>
      <c r="K1205" s="277"/>
      <c r="L1205" s="277"/>
      <c r="M1205" s="277"/>
      <c r="N1205" s="277"/>
    </row>
    <row r="1206" spans="4:14">
      <c r="D1206" s="277"/>
      <c r="E1206" s="277"/>
      <c r="F1206" s="277"/>
      <c r="G1206" s="277"/>
      <c r="H1206" s="277"/>
      <c r="I1206" s="277"/>
      <c r="J1206" s="277"/>
      <c r="K1206" s="277"/>
      <c r="L1206" s="277"/>
      <c r="M1206" s="277"/>
      <c r="N1206" s="277"/>
    </row>
    <row r="1207" spans="4:14">
      <c r="D1207" s="277"/>
      <c r="E1207" s="277"/>
      <c r="F1207" s="277"/>
      <c r="G1207" s="277"/>
      <c r="H1207" s="277"/>
      <c r="I1207" s="277"/>
      <c r="J1207" s="277"/>
      <c r="K1207" s="277"/>
      <c r="L1207" s="277"/>
      <c r="M1207" s="277"/>
      <c r="N1207" s="277"/>
    </row>
    <row r="1208" spans="4:14">
      <c r="D1208" s="277"/>
      <c r="E1208" s="277"/>
      <c r="F1208" s="277"/>
      <c r="G1208" s="277"/>
      <c r="H1208" s="277"/>
      <c r="I1208" s="277"/>
      <c r="J1208" s="277"/>
      <c r="K1208" s="277"/>
      <c r="L1208" s="277"/>
      <c r="M1208" s="277"/>
      <c r="N1208" s="277"/>
    </row>
    <row r="1209" spans="4:14">
      <c r="D1209" s="277"/>
      <c r="E1209" s="277"/>
      <c r="F1209" s="277"/>
      <c r="G1209" s="277"/>
      <c r="H1209" s="277"/>
      <c r="I1209" s="277"/>
      <c r="J1209" s="277"/>
      <c r="K1209" s="277"/>
      <c r="L1209" s="277"/>
      <c r="M1209" s="277"/>
      <c r="N1209" s="277"/>
    </row>
    <row r="1210" spans="4:14">
      <c r="D1210" s="277"/>
      <c r="E1210" s="277"/>
      <c r="F1210" s="277"/>
      <c r="G1210" s="277"/>
      <c r="H1210" s="277"/>
      <c r="I1210" s="277"/>
      <c r="J1210" s="277"/>
      <c r="K1210" s="277"/>
      <c r="L1210" s="277"/>
      <c r="M1210" s="277"/>
      <c r="N1210" s="277"/>
    </row>
    <row r="1211" spans="4:14">
      <c r="D1211" s="277"/>
      <c r="E1211" s="277"/>
      <c r="F1211" s="277"/>
      <c r="G1211" s="277"/>
      <c r="H1211" s="277"/>
      <c r="I1211" s="277"/>
      <c r="J1211" s="277"/>
      <c r="K1211" s="277"/>
      <c r="L1211" s="277"/>
      <c r="M1211" s="277"/>
      <c r="N1211" s="277"/>
    </row>
    <row r="1212" spans="4:14">
      <c r="D1212" s="277"/>
      <c r="E1212" s="277"/>
      <c r="F1212" s="277"/>
      <c r="G1212" s="277"/>
      <c r="H1212" s="277"/>
      <c r="I1212" s="277"/>
      <c r="J1212" s="277"/>
      <c r="K1212" s="277"/>
      <c r="L1212" s="277"/>
      <c r="M1212" s="277"/>
      <c r="N1212" s="277"/>
    </row>
    <row r="1213" spans="4:14">
      <c r="D1213" s="277"/>
      <c r="E1213" s="277"/>
      <c r="F1213" s="277"/>
      <c r="G1213" s="277"/>
      <c r="H1213" s="277"/>
      <c r="I1213" s="277"/>
      <c r="J1213" s="277"/>
      <c r="K1213" s="277"/>
      <c r="L1213" s="277"/>
      <c r="M1213" s="277"/>
      <c r="N1213" s="277"/>
    </row>
    <row r="1214" spans="4:14">
      <c r="D1214" s="277"/>
      <c r="E1214" s="277"/>
      <c r="F1214" s="277"/>
      <c r="G1214" s="277"/>
      <c r="H1214" s="277"/>
      <c r="I1214" s="277"/>
      <c r="J1214" s="277"/>
      <c r="K1214" s="277"/>
      <c r="L1214" s="277"/>
      <c r="M1214" s="277"/>
      <c r="N1214" s="277"/>
    </row>
    <row r="1215" spans="4:14">
      <c r="D1215" s="277"/>
      <c r="E1215" s="277"/>
      <c r="F1215" s="277"/>
      <c r="G1215" s="277"/>
      <c r="H1215" s="277"/>
      <c r="I1215" s="277"/>
      <c r="J1215" s="277"/>
      <c r="K1215" s="277"/>
      <c r="L1215" s="277"/>
      <c r="M1215" s="277"/>
      <c r="N1215" s="277"/>
    </row>
    <row r="1216" spans="4:14">
      <c r="D1216" s="277"/>
      <c r="E1216" s="277"/>
      <c r="F1216" s="277"/>
      <c r="G1216" s="277"/>
      <c r="H1216" s="277"/>
      <c r="I1216" s="277"/>
      <c r="J1216" s="277"/>
      <c r="K1216" s="277"/>
      <c r="L1216" s="277"/>
      <c r="M1216" s="277"/>
      <c r="N1216" s="277"/>
    </row>
    <row r="1217" spans="4:14">
      <c r="D1217" s="277"/>
      <c r="E1217" s="277"/>
      <c r="F1217" s="277"/>
      <c r="G1217" s="277"/>
      <c r="H1217" s="277"/>
      <c r="I1217" s="277"/>
      <c r="J1217" s="277"/>
      <c r="K1217" s="277"/>
      <c r="L1217" s="277"/>
      <c r="M1217" s="277"/>
      <c r="N1217" s="277"/>
    </row>
    <row r="1218" spans="4:14">
      <c r="D1218" s="277"/>
      <c r="E1218" s="277"/>
      <c r="F1218" s="277"/>
      <c r="G1218" s="277"/>
      <c r="H1218" s="277"/>
      <c r="I1218" s="277"/>
      <c r="J1218" s="277"/>
      <c r="K1218" s="277"/>
      <c r="L1218" s="277"/>
      <c r="M1218" s="277"/>
      <c r="N1218" s="277"/>
    </row>
    <row r="1219" spans="4:14">
      <c r="D1219" s="277"/>
      <c r="E1219" s="277"/>
      <c r="F1219" s="277"/>
      <c r="G1219" s="277"/>
      <c r="H1219" s="277"/>
      <c r="I1219" s="277"/>
      <c r="J1219" s="277"/>
      <c r="K1219" s="277"/>
      <c r="L1219" s="277"/>
      <c r="M1219" s="277"/>
      <c r="N1219" s="277"/>
    </row>
    <row r="1220" spans="4:14">
      <c r="D1220" s="277"/>
      <c r="E1220" s="277"/>
      <c r="F1220" s="277"/>
      <c r="G1220" s="277"/>
      <c r="H1220" s="277"/>
      <c r="I1220" s="277"/>
      <c r="J1220" s="277"/>
      <c r="K1220" s="277"/>
      <c r="L1220" s="277"/>
      <c r="M1220" s="277"/>
      <c r="N1220" s="277"/>
    </row>
    <row r="1221" spans="4:14">
      <c r="D1221" s="277"/>
      <c r="E1221" s="277"/>
      <c r="F1221" s="277"/>
      <c r="G1221" s="277"/>
      <c r="H1221" s="277"/>
      <c r="I1221" s="277"/>
      <c r="J1221" s="277"/>
      <c r="K1221" s="277"/>
      <c r="L1221" s="277"/>
      <c r="M1221" s="277"/>
      <c r="N1221" s="277"/>
    </row>
    <row r="1222" spans="4:14">
      <c r="D1222" s="277"/>
      <c r="E1222" s="277"/>
      <c r="F1222" s="277"/>
      <c r="G1222" s="277"/>
      <c r="H1222" s="277"/>
      <c r="I1222" s="277"/>
      <c r="J1222" s="277"/>
      <c r="K1222" s="277"/>
      <c r="L1222" s="277"/>
      <c r="M1222" s="277"/>
      <c r="N1222" s="277"/>
    </row>
    <row r="1223" spans="4:14">
      <c r="D1223" s="277"/>
      <c r="E1223" s="277"/>
      <c r="F1223" s="277"/>
      <c r="G1223" s="277"/>
      <c r="H1223" s="277"/>
      <c r="I1223" s="277"/>
      <c r="J1223" s="277"/>
      <c r="K1223" s="277"/>
      <c r="L1223" s="277"/>
      <c r="M1223" s="277"/>
      <c r="N1223" s="277"/>
    </row>
    <row r="1224" spans="4:14">
      <c r="D1224" s="277"/>
      <c r="E1224" s="277"/>
      <c r="F1224" s="277"/>
      <c r="G1224" s="277"/>
      <c r="H1224" s="277"/>
      <c r="I1224" s="277"/>
      <c r="J1224" s="277"/>
      <c r="K1224" s="277"/>
      <c r="L1224" s="277"/>
      <c r="M1224" s="277"/>
      <c r="N1224" s="277"/>
    </row>
    <row r="1225" spans="4:14">
      <c r="D1225" s="277"/>
      <c r="E1225" s="277"/>
      <c r="F1225" s="277"/>
      <c r="G1225" s="277"/>
      <c r="H1225" s="277"/>
      <c r="I1225" s="277"/>
      <c r="J1225" s="277"/>
      <c r="K1225" s="277"/>
      <c r="L1225" s="277"/>
      <c r="M1225" s="277"/>
      <c r="N1225" s="277"/>
    </row>
    <row r="1226" spans="4:14">
      <c r="D1226" s="277"/>
      <c r="E1226" s="277"/>
      <c r="F1226" s="277"/>
      <c r="G1226" s="277"/>
      <c r="H1226" s="277"/>
      <c r="I1226" s="277"/>
      <c r="J1226" s="277"/>
      <c r="K1226" s="277"/>
      <c r="L1226" s="277"/>
      <c r="M1226" s="277"/>
      <c r="N1226" s="277"/>
    </row>
    <row r="1227" spans="4:14">
      <c r="D1227" s="277"/>
      <c r="E1227" s="277"/>
      <c r="F1227" s="277"/>
      <c r="G1227" s="277"/>
      <c r="H1227" s="277"/>
      <c r="I1227" s="277"/>
      <c r="J1227" s="277"/>
      <c r="K1227" s="277"/>
      <c r="L1227" s="277"/>
      <c r="M1227" s="277"/>
      <c r="N1227" s="277"/>
    </row>
    <row r="1228" spans="4:14">
      <c r="D1228" s="277"/>
      <c r="E1228" s="277"/>
      <c r="F1228" s="277"/>
      <c r="G1228" s="277"/>
      <c r="H1228" s="277"/>
      <c r="I1228" s="277"/>
      <c r="J1228" s="277"/>
      <c r="K1228" s="277"/>
      <c r="L1228" s="277"/>
      <c r="M1228" s="277"/>
      <c r="N1228" s="277"/>
    </row>
    <row r="1229" spans="4:14">
      <c r="D1229" s="277"/>
      <c r="E1229" s="277"/>
      <c r="F1229" s="277"/>
      <c r="G1229" s="277"/>
      <c r="H1229" s="277"/>
      <c r="I1229" s="277"/>
      <c r="J1229" s="277"/>
      <c r="K1229" s="277"/>
      <c r="L1229" s="277"/>
      <c r="M1229" s="277"/>
      <c r="N1229" s="277"/>
    </row>
    <row r="1230" spans="4:14">
      <c r="D1230" s="277"/>
      <c r="E1230" s="277"/>
      <c r="F1230" s="277"/>
      <c r="G1230" s="277"/>
      <c r="H1230" s="277"/>
      <c r="I1230" s="277"/>
      <c r="J1230" s="277"/>
      <c r="K1230" s="277"/>
      <c r="L1230" s="277"/>
      <c r="M1230" s="277"/>
      <c r="N1230" s="277"/>
    </row>
    <row r="1231" spans="4:14">
      <c r="D1231" s="277"/>
      <c r="E1231" s="277"/>
      <c r="F1231" s="277"/>
      <c r="G1231" s="277"/>
      <c r="H1231" s="277"/>
      <c r="I1231" s="277"/>
      <c r="J1231" s="277"/>
      <c r="K1231" s="277"/>
      <c r="L1231" s="277"/>
      <c r="M1231" s="277"/>
      <c r="N1231" s="277"/>
    </row>
    <row r="1232" spans="4:14">
      <c r="D1232" s="277"/>
      <c r="E1232" s="277"/>
      <c r="F1232" s="277"/>
      <c r="G1232" s="277"/>
      <c r="H1232" s="277"/>
      <c r="I1232" s="277"/>
      <c r="J1232" s="277"/>
      <c r="K1232" s="277"/>
      <c r="L1232" s="277"/>
      <c r="M1232" s="277"/>
      <c r="N1232" s="277"/>
    </row>
    <row r="1233" spans="4:14">
      <c r="D1233" s="277"/>
      <c r="E1233" s="277"/>
      <c r="F1233" s="277"/>
      <c r="G1233" s="277"/>
      <c r="H1233" s="277"/>
      <c r="I1233" s="277"/>
      <c r="J1233" s="277"/>
      <c r="K1233" s="277"/>
      <c r="L1233" s="277"/>
      <c r="M1233" s="277"/>
      <c r="N1233" s="277"/>
    </row>
    <row r="1234" spans="4:14">
      <c r="D1234" s="277"/>
      <c r="E1234" s="277"/>
      <c r="F1234" s="277"/>
      <c r="G1234" s="277"/>
      <c r="H1234" s="277"/>
      <c r="I1234" s="277"/>
      <c r="J1234" s="277"/>
      <c r="K1234" s="277"/>
      <c r="L1234" s="277"/>
      <c r="M1234" s="277"/>
      <c r="N1234" s="277"/>
    </row>
    <row r="1235" spans="4:14">
      <c r="D1235" s="277"/>
      <c r="E1235" s="277"/>
      <c r="F1235" s="277"/>
      <c r="G1235" s="277"/>
      <c r="H1235" s="277"/>
      <c r="I1235" s="277"/>
      <c r="J1235" s="277"/>
      <c r="K1235" s="277"/>
      <c r="L1235" s="277"/>
      <c r="M1235" s="277"/>
      <c r="N1235" s="277"/>
    </row>
    <row r="1236" spans="4:14">
      <c r="D1236" s="277"/>
      <c r="E1236" s="277"/>
      <c r="F1236" s="277"/>
      <c r="G1236" s="277"/>
      <c r="H1236" s="277"/>
      <c r="I1236" s="277"/>
      <c r="J1236" s="277"/>
      <c r="K1236" s="277"/>
      <c r="L1236" s="277"/>
      <c r="M1236" s="277"/>
      <c r="N1236" s="277"/>
    </row>
    <row r="1237" spans="4:14">
      <c r="D1237" s="277"/>
      <c r="E1237" s="277"/>
      <c r="F1237" s="277"/>
      <c r="G1237" s="277"/>
      <c r="H1237" s="277"/>
      <c r="I1237" s="277"/>
      <c r="J1237" s="277"/>
      <c r="K1237" s="277"/>
      <c r="L1237" s="277"/>
      <c r="M1237" s="277"/>
      <c r="N1237" s="277"/>
    </row>
    <row r="1238" spans="4:14">
      <c r="D1238" s="277"/>
      <c r="E1238" s="277"/>
      <c r="F1238" s="277"/>
      <c r="G1238" s="277"/>
      <c r="H1238" s="277"/>
      <c r="I1238" s="277"/>
      <c r="J1238" s="277"/>
      <c r="K1238" s="277"/>
      <c r="L1238" s="277"/>
      <c r="M1238" s="277"/>
      <c r="N1238" s="277"/>
    </row>
    <row r="1239" spans="4:14">
      <c r="D1239" s="277"/>
      <c r="E1239" s="277"/>
      <c r="F1239" s="277"/>
      <c r="G1239" s="277"/>
      <c r="H1239" s="277"/>
      <c r="I1239" s="277"/>
      <c r="J1239" s="277"/>
      <c r="K1239" s="277"/>
      <c r="L1239" s="277"/>
      <c r="M1239" s="277"/>
      <c r="N1239" s="277"/>
    </row>
    <row r="1240" spans="4:14">
      <c r="D1240" s="277"/>
      <c r="E1240" s="277"/>
      <c r="F1240" s="277"/>
      <c r="G1240" s="277"/>
      <c r="H1240" s="277"/>
      <c r="I1240" s="277"/>
      <c r="J1240" s="277"/>
      <c r="K1240" s="277"/>
      <c r="L1240" s="277"/>
      <c r="M1240" s="277"/>
      <c r="N1240" s="277"/>
    </row>
    <row r="1241" spans="4:14">
      <c r="D1241" s="277"/>
      <c r="E1241" s="277"/>
      <c r="F1241" s="277"/>
      <c r="G1241" s="277"/>
      <c r="H1241" s="277"/>
      <c r="I1241" s="277"/>
      <c r="J1241" s="277"/>
      <c r="K1241" s="277"/>
      <c r="L1241" s="277"/>
      <c r="M1241" s="277"/>
      <c r="N1241" s="277"/>
    </row>
    <row r="1242" spans="4:14">
      <c r="D1242" s="277"/>
      <c r="E1242" s="277"/>
      <c r="F1242" s="277"/>
      <c r="G1242" s="277"/>
      <c r="H1242" s="277"/>
      <c r="I1242" s="277"/>
      <c r="J1242" s="277"/>
      <c r="K1242" s="277"/>
      <c r="L1242" s="277"/>
      <c r="M1242" s="277"/>
      <c r="N1242" s="277"/>
    </row>
    <row r="1243" spans="4:14">
      <c r="D1243" s="277"/>
      <c r="E1243" s="277"/>
      <c r="F1243" s="277"/>
      <c r="G1243" s="277"/>
      <c r="H1243" s="277"/>
      <c r="I1243" s="277"/>
      <c r="J1243" s="277"/>
      <c r="K1243" s="277"/>
      <c r="L1243" s="277"/>
      <c r="M1243" s="277"/>
      <c r="N1243" s="277"/>
    </row>
    <row r="1244" spans="4:14">
      <c r="D1244" s="277"/>
      <c r="E1244" s="277"/>
      <c r="F1244" s="277"/>
      <c r="G1244" s="277"/>
      <c r="H1244" s="277"/>
      <c r="I1244" s="277"/>
      <c r="J1244" s="277"/>
      <c r="K1244" s="277"/>
      <c r="L1244" s="277"/>
      <c r="M1244" s="277"/>
      <c r="N1244" s="277"/>
    </row>
    <row r="1245" spans="4:14">
      <c r="D1245" s="277"/>
      <c r="E1245" s="277"/>
      <c r="F1245" s="277"/>
      <c r="G1245" s="277"/>
      <c r="H1245" s="277"/>
      <c r="I1245" s="277"/>
      <c r="J1245" s="277"/>
      <c r="K1245" s="277"/>
      <c r="L1245" s="277"/>
      <c r="M1245" s="277"/>
      <c r="N1245" s="277"/>
    </row>
    <row r="1246" spans="4:14">
      <c r="D1246" s="277"/>
      <c r="E1246" s="277"/>
      <c r="F1246" s="277"/>
      <c r="G1246" s="277"/>
      <c r="H1246" s="277"/>
      <c r="I1246" s="277"/>
      <c r="J1246" s="277"/>
      <c r="K1246" s="277"/>
      <c r="L1246" s="277"/>
      <c r="M1246" s="277"/>
      <c r="N1246" s="277"/>
    </row>
    <row r="1247" spans="4:14">
      <c r="D1247" s="277"/>
      <c r="E1247" s="277"/>
      <c r="F1247" s="277"/>
      <c r="G1247" s="277"/>
      <c r="H1247" s="277"/>
      <c r="I1247" s="277"/>
      <c r="J1247" s="277"/>
      <c r="K1247" s="277"/>
      <c r="L1247" s="277"/>
      <c r="M1247" s="277"/>
      <c r="N1247" s="277"/>
    </row>
    <row r="1248" spans="4:14">
      <c r="D1248" s="277"/>
      <c r="E1248" s="277"/>
      <c r="F1248" s="277"/>
      <c r="G1248" s="277"/>
      <c r="H1248" s="277"/>
      <c r="I1248" s="277"/>
      <c r="J1248" s="277"/>
      <c r="K1248" s="277"/>
      <c r="L1248" s="277"/>
      <c r="M1248" s="277"/>
      <c r="N1248" s="277"/>
    </row>
    <row r="1249" spans="4:14">
      <c r="D1249" s="277"/>
      <c r="E1249" s="277"/>
      <c r="F1249" s="277"/>
      <c r="G1249" s="277"/>
      <c r="H1249" s="277"/>
      <c r="I1249" s="277"/>
      <c r="J1249" s="277"/>
      <c r="K1249" s="277"/>
      <c r="L1249" s="277"/>
      <c r="M1249" s="277"/>
      <c r="N1249" s="277"/>
    </row>
    <row r="1250" spans="4:14">
      <c r="D1250" s="277"/>
      <c r="E1250" s="277"/>
      <c r="F1250" s="277"/>
      <c r="G1250" s="277"/>
      <c r="H1250" s="277"/>
      <c r="I1250" s="277"/>
      <c r="J1250" s="277"/>
      <c r="K1250" s="277"/>
      <c r="L1250" s="277"/>
      <c r="M1250" s="277"/>
      <c r="N1250" s="277"/>
    </row>
    <row r="1251" spans="4:14">
      <c r="D1251" s="277"/>
      <c r="E1251" s="277"/>
      <c r="F1251" s="277"/>
      <c r="G1251" s="277"/>
      <c r="H1251" s="277"/>
      <c r="I1251" s="277"/>
      <c r="J1251" s="277"/>
      <c r="K1251" s="277"/>
      <c r="L1251" s="277"/>
      <c r="M1251" s="277"/>
      <c r="N1251" s="277"/>
    </row>
    <row r="1252" spans="4:14">
      <c r="D1252" s="277"/>
      <c r="E1252" s="277"/>
      <c r="F1252" s="277"/>
      <c r="G1252" s="277"/>
      <c r="H1252" s="277"/>
      <c r="I1252" s="277"/>
      <c r="J1252" s="277"/>
      <c r="K1252" s="277"/>
      <c r="L1252" s="277"/>
      <c r="M1252" s="277"/>
      <c r="N1252" s="277"/>
    </row>
    <row r="1253" spans="4:14">
      <c r="D1253" s="277"/>
      <c r="E1253" s="277"/>
      <c r="F1253" s="277"/>
      <c r="G1253" s="277"/>
      <c r="H1253" s="277"/>
      <c r="I1253" s="277"/>
      <c r="J1253" s="277"/>
      <c r="K1253" s="277"/>
      <c r="L1253" s="277"/>
      <c r="M1253" s="277"/>
      <c r="N1253" s="277"/>
    </row>
    <row r="1254" spans="4:14">
      <c r="D1254" s="277"/>
      <c r="E1254" s="277"/>
      <c r="F1254" s="277"/>
      <c r="G1254" s="277"/>
      <c r="H1254" s="277"/>
      <c r="I1254" s="277"/>
      <c r="J1254" s="277"/>
      <c r="K1254" s="277"/>
      <c r="L1254" s="277"/>
      <c r="M1254" s="277"/>
      <c r="N1254" s="277"/>
    </row>
    <row r="1255" spans="4:14">
      <c r="D1255" s="277"/>
      <c r="E1255" s="277"/>
      <c r="F1255" s="277"/>
      <c r="G1255" s="277"/>
      <c r="H1255" s="277"/>
      <c r="I1255" s="277"/>
      <c r="J1255" s="277"/>
      <c r="K1255" s="277"/>
      <c r="L1255" s="277"/>
      <c r="M1255" s="277"/>
      <c r="N1255" s="277"/>
    </row>
    <row r="1256" spans="4:14">
      <c r="D1256" s="277"/>
      <c r="E1256" s="277"/>
      <c r="F1256" s="277"/>
      <c r="G1256" s="277"/>
      <c r="H1256" s="277"/>
      <c r="I1256" s="277"/>
      <c r="J1256" s="277"/>
      <c r="K1256" s="277"/>
      <c r="L1256" s="277"/>
      <c r="M1256" s="277"/>
      <c r="N1256" s="277"/>
    </row>
    <row r="1257" spans="4:14">
      <c r="D1257" s="277"/>
      <c r="E1257" s="277"/>
      <c r="F1257" s="277"/>
      <c r="G1257" s="277"/>
      <c r="H1257" s="277"/>
      <c r="I1257" s="277"/>
      <c r="J1257" s="277"/>
      <c r="K1257" s="277"/>
      <c r="L1257" s="277"/>
      <c r="M1257" s="277"/>
      <c r="N1257" s="277"/>
    </row>
    <row r="1258" spans="4:14">
      <c r="D1258" s="277"/>
      <c r="E1258" s="277"/>
      <c r="F1258" s="277"/>
      <c r="G1258" s="277"/>
      <c r="H1258" s="277"/>
      <c r="I1258" s="277"/>
      <c r="J1258" s="277"/>
      <c r="K1258" s="277"/>
      <c r="L1258" s="277"/>
      <c r="M1258" s="277"/>
      <c r="N1258" s="277"/>
    </row>
    <row r="1259" spans="4:14">
      <c r="D1259" s="277"/>
      <c r="E1259" s="277"/>
      <c r="F1259" s="277"/>
      <c r="G1259" s="277"/>
      <c r="H1259" s="277"/>
      <c r="I1259" s="277"/>
      <c r="J1259" s="277"/>
      <c r="K1259" s="277"/>
      <c r="L1259" s="277"/>
      <c r="M1259" s="277"/>
      <c r="N1259" s="277"/>
    </row>
    <row r="1260" spans="4:14">
      <c r="D1260" s="277"/>
      <c r="E1260" s="277"/>
      <c r="F1260" s="277"/>
      <c r="G1260" s="277"/>
      <c r="H1260" s="277"/>
      <c r="I1260" s="277"/>
      <c r="J1260" s="277"/>
      <c r="K1260" s="277"/>
      <c r="L1260" s="277"/>
      <c r="M1260" s="277"/>
      <c r="N1260" s="277"/>
    </row>
    <row r="1261" spans="4:14">
      <c r="D1261" s="277"/>
      <c r="E1261" s="277"/>
      <c r="F1261" s="277"/>
      <c r="G1261" s="277"/>
      <c r="H1261" s="277"/>
      <c r="I1261" s="277"/>
      <c r="J1261" s="277"/>
      <c r="K1261" s="277"/>
      <c r="L1261" s="277"/>
      <c r="M1261" s="277"/>
      <c r="N1261" s="277"/>
    </row>
    <row r="1262" spans="4:14">
      <c r="D1262" s="277"/>
      <c r="E1262" s="277"/>
      <c r="F1262" s="277"/>
      <c r="G1262" s="277"/>
      <c r="H1262" s="277"/>
      <c r="I1262" s="277"/>
      <c r="J1262" s="277"/>
      <c r="K1262" s="277"/>
      <c r="L1262" s="277"/>
      <c r="M1262" s="277"/>
      <c r="N1262" s="277"/>
    </row>
    <row r="1263" spans="4:14">
      <c r="D1263" s="277"/>
      <c r="E1263" s="277"/>
      <c r="F1263" s="277"/>
      <c r="G1263" s="277"/>
      <c r="H1263" s="277"/>
      <c r="I1263" s="277"/>
      <c r="J1263" s="277"/>
      <c r="K1263" s="277"/>
      <c r="L1263" s="277"/>
      <c r="M1263" s="277"/>
      <c r="N1263" s="277"/>
    </row>
    <row r="1264" spans="4:14">
      <c r="D1264" s="277"/>
      <c r="E1264" s="277"/>
      <c r="F1264" s="277"/>
      <c r="G1264" s="277"/>
      <c r="H1264" s="277"/>
      <c r="I1264" s="277"/>
      <c r="J1264" s="277"/>
      <c r="K1264" s="277"/>
      <c r="L1264" s="277"/>
      <c r="M1264" s="277"/>
      <c r="N1264" s="277"/>
    </row>
    <row r="1265" spans="4:14">
      <c r="D1265" s="277"/>
      <c r="E1265" s="277"/>
      <c r="F1265" s="277"/>
      <c r="G1265" s="277"/>
      <c r="H1265" s="277"/>
      <c r="I1265" s="277"/>
      <c r="J1265" s="277"/>
      <c r="K1265" s="277"/>
      <c r="L1265" s="277"/>
      <c r="M1265" s="277"/>
      <c r="N1265" s="277"/>
    </row>
    <row r="1266" spans="4:14">
      <c r="D1266" s="277"/>
      <c r="E1266" s="277"/>
      <c r="F1266" s="277"/>
      <c r="G1266" s="277"/>
      <c r="H1266" s="277"/>
      <c r="I1266" s="277"/>
      <c r="J1266" s="277"/>
      <c r="K1266" s="277"/>
      <c r="L1266" s="277"/>
      <c r="M1266" s="277"/>
      <c r="N1266" s="277"/>
    </row>
    <row r="1267" spans="4:14">
      <c r="D1267" s="277"/>
      <c r="E1267" s="277"/>
      <c r="F1267" s="277"/>
      <c r="G1267" s="277"/>
      <c r="H1267" s="277"/>
      <c r="I1267" s="277"/>
      <c r="J1267" s="277"/>
      <c r="K1267" s="277"/>
      <c r="L1267" s="277"/>
      <c r="M1267" s="277"/>
      <c r="N1267" s="277"/>
    </row>
    <row r="1268" spans="4:14">
      <c r="D1268" s="277"/>
      <c r="E1268" s="277"/>
      <c r="F1268" s="277"/>
      <c r="G1268" s="277"/>
      <c r="H1268" s="277"/>
      <c r="I1268" s="277"/>
      <c r="J1268" s="277"/>
      <c r="K1268" s="277"/>
      <c r="L1268" s="277"/>
      <c r="M1268" s="277"/>
      <c r="N1268" s="277"/>
    </row>
    <row r="1269" spans="4:14">
      <c r="D1269" s="277"/>
      <c r="E1269" s="277"/>
      <c r="F1269" s="277"/>
      <c r="G1269" s="277"/>
      <c r="H1269" s="277"/>
      <c r="I1269" s="277"/>
      <c r="J1269" s="277"/>
      <c r="K1269" s="277"/>
      <c r="L1269" s="277"/>
      <c r="M1269" s="277"/>
      <c r="N1269" s="277"/>
    </row>
    <row r="1270" spans="4:14">
      <c r="D1270" s="277"/>
      <c r="E1270" s="277"/>
      <c r="F1270" s="277"/>
      <c r="G1270" s="277"/>
      <c r="H1270" s="277"/>
      <c r="I1270" s="277"/>
      <c r="J1270" s="277"/>
      <c r="K1270" s="277"/>
      <c r="L1270" s="277"/>
      <c r="M1270" s="277"/>
      <c r="N1270" s="277"/>
    </row>
    <row r="1271" spans="4:14">
      <c r="D1271" s="277"/>
      <c r="E1271" s="277"/>
      <c r="F1271" s="277"/>
      <c r="G1271" s="277"/>
      <c r="H1271" s="277"/>
      <c r="I1271" s="277"/>
      <c r="J1271" s="277"/>
      <c r="K1271" s="277"/>
      <c r="L1271" s="277"/>
      <c r="M1271" s="277"/>
      <c r="N1271" s="277"/>
    </row>
    <row r="1272" spans="4:14">
      <c r="D1272" s="277"/>
      <c r="E1272" s="277"/>
      <c r="F1272" s="277"/>
      <c r="G1272" s="277"/>
      <c r="H1272" s="277"/>
      <c r="I1272" s="277"/>
      <c r="J1272" s="277"/>
      <c r="K1272" s="277"/>
      <c r="L1272" s="277"/>
      <c r="M1272" s="277"/>
      <c r="N1272" s="277"/>
    </row>
    <row r="1273" spans="4:14">
      <c r="D1273" s="277"/>
      <c r="E1273" s="277"/>
      <c r="F1273" s="277"/>
      <c r="G1273" s="277"/>
      <c r="H1273" s="277"/>
      <c r="I1273" s="277"/>
      <c r="J1273" s="277"/>
      <c r="K1273" s="277"/>
      <c r="L1273" s="277"/>
      <c r="M1273" s="277"/>
      <c r="N1273" s="277"/>
    </row>
    <row r="1274" spans="4:14">
      <c r="D1274" s="277"/>
      <c r="E1274" s="277"/>
      <c r="F1274" s="277"/>
      <c r="G1274" s="277"/>
      <c r="H1274" s="277"/>
      <c r="I1274" s="277"/>
      <c r="J1274" s="277"/>
      <c r="K1274" s="277"/>
      <c r="L1274" s="277"/>
      <c r="M1274" s="277"/>
      <c r="N1274" s="277"/>
    </row>
    <row r="1275" spans="4:14">
      <c r="D1275" s="277"/>
      <c r="E1275" s="277"/>
      <c r="F1275" s="277"/>
      <c r="G1275" s="277"/>
      <c r="H1275" s="277"/>
      <c r="I1275" s="277"/>
      <c r="J1275" s="277"/>
      <c r="K1275" s="277"/>
      <c r="L1275" s="277"/>
      <c r="M1275" s="277"/>
      <c r="N1275" s="277"/>
    </row>
    <row r="1276" spans="4:14">
      <c r="D1276" s="277"/>
      <c r="E1276" s="277"/>
      <c r="F1276" s="277"/>
      <c r="G1276" s="277"/>
      <c r="H1276" s="277"/>
      <c r="I1276" s="277"/>
      <c r="J1276" s="277"/>
      <c r="K1276" s="277"/>
      <c r="L1276" s="277"/>
      <c r="M1276" s="277"/>
      <c r="N1276" s="277"/>
    </row>
    <row r="1277" spans="4:14">
      <c r="D1277" s="277"/>
      <c r="E1277" s="277"/>
      <c r="F1277" s="277"/>
      <c r="G1277" s="277"/>
      <c r="H1277" s="277"/>
      <c r="I1277" s="277"/>
      <c r="J1277" s="277"/>
      <c r="K1277" s="277"/>
      <c r="L1277" s="277"/>
      <c r="M1277" s="277"/>
      <c r="N1277" s="277"/>
    </row>
    <row r="1278" spans="4:14">
      <c r="D1278" s="277"/>
      <c r="E1278" s="277"/>
      <c r="F1278" s="277"/>
      <c r="G1278" s="277"/>
      <c r="H1278" s="277"/>
      <c r="I1278" s="277"/>
      <c r="J1278" s="277"/>
      <c r="K1278" s="277"/>
      <c r="L1278" s="277"/>
      <c r="M1278" s="277"/>
      <c r="N1278" s="277"/>
    </row>
    <row r="1279" spans="4:14">
      <c r="D1279" s="277"/>
      <c r="E1279" s="277"/>
      <c r="F1279" s="277"/>
      <c r="G1279" s="277"/>
      <c r="H1279" s="277"/>
      <c r="I1279" s="277"/>
      <c r="J1279" s="277"/>
      <c r="K1279" s="277"/>
      <c r="L1279" s="277"/>
      <c r="M1279" s="277"/>
      <c r="N1279" s="277"/>
    </row>
    <row r="1280" spans="4:14">
      <c r="D1280" s="277"/>
      <c r="E1280" s="277"/>
      <c r="F1280" s="277"/>
      <c r="G1280" s="277"/>
      <c r="H1280" s="277"/>
      <c r="I1280" s="277"/>
      <c r="J1280" s="277"/>
      <c r="K1280" s="277"/>
      <c r="L1280" s="277"/>
      <c r="M1280" s="277"/>
      <c r="N1280" s="277"/>
    </row>
    <row r="1281" spans="4:14">
      <c r="D1281" s="277"/>
      <c r="E1281" s="277"/>
      <c r="F1281" s="277"/>
      <c r="G1281" s="277"/>
      <c r="H1281" s="277"/>
      <c r="I1281" s="277"/>
      <c r="J1281" s="277"/>
      <c r="K1281" s="277"/>
      <c r="L1281" s="277"/>
      <c r="M1281" s="277"/>
      <c r="N1281" s="277"/>
    </row>
    <row r="1282" spans="4:14">
      <c r="D1282" s="277"/>
      <c r="E1282" s="277"/>
      <c r="F1282" s="277"/>
      <c r="G1282" s="277"/>
      <c r="H1282" s="277"/>
      <c r="I1282" s="277"/>
      <c r="J1282" s="277"/>
      <c r="K1282" s="277"/>
      <c r="L1282" s="277"/>
      <c r="M1282" s="277"/>
      <c r="N1282" s="277"/>
    </row>
    <row r="1283" spans="4:14">
      <c r="D1283" s="277"/>
      <c r="E1283" s="277"/>
      <c r="F1283" s="277"/>
      <c r="G1283" s="277"/>
      <c r="H1283" s="277"/>
      <c r="I1283" s="277"/>
      <c r="J1283" s="277"/>
      <c r="K1283" s="277"/>
      <c r="L1283" s="277"/>
      <c r="M1283" s="277"/>
      <c r="N1283" s="277"/>
    </row>
    <row r="1284" spans="4:14">
      <c r="D1284" s="277"/>
      <c r="E1284" s="277"/>
      <c r="F1284" s="277"/>
      <c r="G1284" s="277"/>
      <c r="H1284" s="277"/>
      <c r="I1284" s="277"/>
      <c r="J1284" s="277"/>
      <c r="K1284" s="277"/>
      <c r="L1284" s="277"/>
      <c r="M1284" s="277"/>
      <c r="N1284" s="277"/>
    </row>
    <row r="1285" spans="4:14">
      <c r="D1285" s="277"/>
      <c r="E1285" s="277"/>
      <c r="F1285" s="277"/>
      <c r="G1285" s="277"/>
      <c r="H1285" s="277"/>
      <c r="I1285" s="277"/>
      <c r="J1285" s="277"/>
      <c r="K1285" s="277"/>
      <c r="L1285" s="277"/>
      <c r="M1285" s="277"/>
      <c r="N1285" s="277"/>
    </row>
    <row r="1286" spans="4:14">
      <c r="D1286" s="277"/>
      <c r="E1286" s="277"/>
      <c r="F1286" s="277"/>
      <c r="G1286" s="277"/>
      <c r="H1286" s="277"/>
      <c r="I1286" s="277"/>
      <c r="J1286" s="277"/>
      <c r="K1286" s="277"/>
      <c r="L1286" s="277"/>
      <c r="M1286" s="277"/>
      <c r="N1286" s="277"/>
    </row>
    <row r="1287" spans="4:14">
      <c r="D1287" s="277"/>
      <c r="E1287" s="277"/>
      <c r="F1287" s="277"/>
      <c r="G1287" s="277"/>
      <c r="H1287" s="277"/>
      <c r="I1287" s="277"/>
      <c r="J1287" s="277"/>
      <c r="K1287" s="277"/>
      <c r="L1287" s="277"/>
      <c r="M1287" s="277"/>
      <c r="N1287" s="277"/>
    </row>
    <row r="1288" spans="4:14">
      <c r="D1288" s="277"/>
      <c r="E1288" s="277"/>
      <c r="F1288" s="277"/>
      <c r="G1288" s="277"/>
      <c r="H1288" s="277"/>
      <c r="I1288" s="277"/>
      <c r="J1288" s="277"/>
      <c r="K1288" s="277"/>
      <c r="L1288" s="277"/>
      <c r="M1288" s="277"/>
      <c r="N1288" s="277"/>
    </row>
    <row r="1289" spans="4:14">
      <c r="D1289" s="277"/>
      <c r="E1289" s="277"/>
      <c r="F1289" s="277"/>
      <c r="G1289" s="277"/>
      <c r="H1289" s="277"/>
      <c r="I1289" s="277"/>
      <c r="J1289" s="277"/>
      <c r="K1289" s="277"/>
      <c r="L1289" s="277"/>
      <c r="M1289" s="277"/>
      <c r="N1289" s="277"/>
    </row>
    <row r="1290" spans="4:14">
      <c r="D1290" s="277"/>
      <c r="E1290" s="277"/>
      <c r="F1290" s="277"/>
      <c r="G1290" s="277"/>
      <c r="H1290" s="277"/>
      <c r="I1290" s="277"/>
      <c r="J1290" s="277"/>
      <c r="K1290" s="277"/>
      <c r="L1290" s="277"/>
      <c r="M1290" s="277"/>
      <c r="N1290" s="277"/>
    </row>
    <row r="1291" spans="4:14">
      <c r="D1291" s="277"/>
      <c r="E1291" s="277"/>
      <c r="F1291" s="277"/>
      <c r="G1291" s="277"/>
      <c r="H1291" s="277"/>
      <c r="I1291" s="277"/>
      <c r="J1291" s="277"/>
      <c r="K1291" s="277"/>
      <c r="L1291" s="277"/>
      <c r="M1291" s="277"/>
      <c r="N1291" s="277"/>
    </row>
    <row r="1292" spans="4:14">
      <c r="D1292" s="277"/>
      <c r="E1292" s="277"/>
      <c r="F1292" s="277"/>
      <c r="G1292" s="277"/>
      <c r="H1292" s="277"/>
      <c r="I1292" s="277"/>
      <c r="J1292" s="277"/>
      <c r="K1292" s="277"/>
      <c r="L1292" s="277"/>
      <c r="M1292" s="277"/>
      <c r="N1292" s="277"/>
    </row>
    <row r="1293" spans="4:14">
      <c r="D1293" s="277"/>
      <c r="E1293" s="277"/>
      <c r="F1293" s="277"/>
      <c r="G1293" s="277"/>
      <c r="H1293" s="277"/>
      <c r="I1293" s="277"/>
      <c r="J1293" s="277"/>
      <c r="K1293" s="277"/>
      <c r="L1293" s="277"/>
      <c r="M1293" s="277"/>
      <c r="N1293" s="277"/>
    </row>
    <row r="1294" spans="4:14">
      <c r="D1294" s="277"/>
      <c r="E1294" s="277"/>
      <c r="F1294" s="277"/>
      <c r="G1294" s="277"/>
      <c r="H1294" s="277"/>
      <c r="I1294" s="277"/>
      <c r="J1294" s="277"/>
      <c r="K1294" s="277"/>
      <c r="L1294" s="277"/>
      <c r="M1294" s="277"/>
      <c r="N1294" s="277"/>
    </row>
    <row r="1295" spans="4:14">
      <c r="D1295" s="277"/>
      <c r="E1295" s="277"/>
      <c r="F1295" s="277"/>
      <c r="G1295" s="277"/>
      <c r="H1295" s="277"/>
      <c r="I1295" s="277"/>
      <c r="J1295" s="277"/>
      <c r="K1295" s="277"/>
      <c r="L1295" s="277"/>
      <c r="M1295" s="277"/>
      <c r="N1295" s="277"/>
    </row>
    <row r="1296" spans="4:14">
      <c r="D1296" s="277"/>
      <c r="E1296" s="277"/>
      <c r="F1296" s="277"/>
      <c r="G1296" s="277"/>
      <c r="H1296" s="277"/>
      <c r="I1296" s="277"/>
      <c r="J1296" s="277"/>
      <c r="K1296" s="277"/>
      <c r="L1296" s="277"/>
      <c r="M1296" s="277"/>
      <c r="N1296" s="277"/>
    </row>
    <row r="1297" spans="4:14">
      <c r="D1297" s="277"/>
      <c r="E1297" s="277"/>
      <c r="F1297" s="277"/>
      <c r="G1297" s="277"/>
      <c r="H1297" s="277"/>
      <c r="I1297" s="277"/>
      <c r="J1297" s="277"/>
      <c r="K1297" s="277"/>
      <c r="L1297" s="277"/>
      <c r="M1297" s="277"/>
      <c r="N1297" s="277"/>
    </row>
    <row r="1298" spans="4:14">
      <c r="D1298" s="277"/>
      <c r="E1298" s="277"/>
      <c r="F1298" s="277"/>
      <c r="G1298" s="277"/>
      <c r="H1298" s="277"/>
      <c r="I1298" s="277"/>
      <c r="J1298" s="277"/>
      <c r="K1298" s="277"/>
      <c r="L1298" s="277"/>
      <c r="M1298" s="277"/>
      <c r="N1298" s="277"/>
    </row>
    <row r="1299" spans="4:14">
      <c r="D1299" s="277"/>
      <c r="E1299" s="277"/>
      <c r="F1299" s="277"/>
      <c r="G1299" s="277"/>
      <c r="H1299" s="277"/>
      <c r="I1299" s="277"/>
      <c r="J1299" s="277"/>
      <c r="K1299" s="277"/>
      <c r="L1299" s="277"/>
      <c r="M1299" s="277"/>
      <c r="N1299" s="277"/>
    </row>
    <row r="1300" spans="4:14">
      <c r="D1300" s="277"/>
      <c r="E1300" s="277"/>
      <c r="F1300" s="277"/>
      <c r="G1300" s="277"/>
      <c r="H1300" s="277"/>
      <c r="I1300" s="277"/>
      <c r="J1300" s="277"/>
      <c r="K1300" s="277"/>
      <c r="L1300" s="277"/>
      <c r="M1300" s="277"/>
      <c r="N1300" s="277"/>
    </row>
    <row r="1301" spans="4:14">
      <c r="D1301" s="277"/>
      <c r="E1301" s="277"/>
      <c r="F1301" s="277"/>
      <c r="G1301" s="277"/>
      <c r="H1301" s="277"/>
      <c r="I1301" s="277"/>
      <c r="J1301" s="277"/>
      <c r="K1301" s="277"/>
      <c r="L1301" s="277"/>
      <c r="M1301" s="277"/>
      <c r="N1301" s="277"/>
    </row>
    <row r="1302" spans="4:14">
      <c r="D1302" s="277"/>
      <c r="E1302" s="277"/>
      <c r="F1302" s="277"/>
      <c r="G1302" s="277"/>
      <c r="H1302" s="277"/>
      <c r="I1302" s="277"/>
      <c r="J1302" s="277"/>
      <c r="K1302" s="277"/>
      <c r="L1302" s="277"/>
      <c r="M1302" s="277"/>
      <c r="N1302" s="277"/>
    </row>
    <row r="1303" spans="4:14">
      <c r="D1303" s="277"/>
      <c r="E1303" s="277"/>
      <c r="F1303" s="277"/>
      <c r="G1303" s="277"/>
      <c r="H1303" s="277"/>
      <c r="I1303" s="277"/>
      <c r="J1303" s="277"/>
      <c r="K1303" s="277"/>
      <c r="L1303" s="277"/>
      <c r="M1303" s="277"/>
      <c r="N1303" s="277"/>
    </row>
    <row r="1304" spans="4:14">
      <c r="D1304" s="277"/>
      <c r="E1304" s="277"/>
      <c r="F1304" s="277"/>
      <c r="G1304" s="277"/>
      <c r="H1304" s="277"/>
      <c r="I1304" s="277"/>
      <c r="J1304" s="277"/>
      <c r="K1304" s="277"/>
      <c r="L1304" s="277"/>
      <c r="M1304" s="277"/>
      <c r="N1304" s="277"/>
    </row>
    <row r="1305" spans="4:14">
      <c r="D1305" s="277"/>
      <c r="E1305" s="277"/>
      <c r="F1305" s="277"/>
      <c r="G1305" s="277"/>
      <c r="H1305" s="277"/>
      <c r="I1305" s="277"/>
      <c r="J1305" s="277"/>
      <c r="K1305" s="277"/>
      <c r="L1305" s="277"/>
      <c r="M1305" s="277"/>
      <c r="N1305" s="277"/>
    </row>
    <row r="1306" spans="4:14">
      <c r="D1306" s="277"/>
      <c r="E1306" s="277"/>
      <c r="F1306" s="277"/>
      <c r="G1306" s="277"/>
      <c r="H1306" s="277"/>
      <c r="I1306" s="277"/>
      <c r="J1306" s="277"/>
      <c r="K1306" s="277"/>
      <c r="L1306" s="277"/>
      <c r="M1306" s="277"/>
      <c r="N1306" s="277"/>
    </row>
    <row r="1307" spans="4:14">
      <c r="D1307" s="277"/>
      <c r="E1307" s="277"/>
      <c r="F1307" s="277"/>
      <c r="G1307" s="277"/>
      <c r="H1307" s="277"/>
      <c r="I1307" s="277"/>
      <c r="J1307" s="277"/>
      <c r="K1307" s="277"/>
      <c r="L1307" s="277"/>
      <c r="M1307" s="277"/>
      <c r="N1307" s="277"/>
    </row>
    <row r="1308" spans="4:14">
      <c r="D1308" s="277"/>
      <c r="E1308" s="277"/>
      <c r="F1308" s="277"/>
      <c r="G1308" s="277"/>
      <c r="H1308" s="277"/>
      <c r="I1308" s="277"/>
      <c r="J1308" s="277"/>
      <c r="K1308" s="277"/>
      <c r="L1308" s="277"/>
      <c r="M1308" s="277"/>
      <c r="N1308" s="277"/>
    </row>
    <row r="1309" spans="4:14">
      <c r="D1309" s="277"/>
      <c r="E1309" s="277"/>
      <c r="F1309" s="277"/>
      <c r="G1309" s="277"/>
      <c r="H1309" s="277"/>
      <c r="I1309" s="277"/>
      <c r="J1309" s="277"/>
      <c r="K1309" s="277"/>
      <c r="L1309" s="277"/>
      <c r="M1309" s="277"/>
      <c r="N1309" s="277"/>
    </row>
    <row r="1310" spans="4:14">
      <c r="D1310" s="277"/>
      <c r="E1310" s="277"/>
      <c r="F1310" s="277"/>
      <c r="G1310" s="277"/>
      <c r="H1310" s="277"/>
      <c r="I1310" s="277"/>
      <c r="J1310" s="277"/>
      <c r="K1310" s="277"/>
      <c r="L1310" s="277"/>
      <c r="M1310" s="277"/>
      <c r="N1310" s="277"/>
    </row>
    <row r="1311" spans="4:14">
      <c r="D1311" s="277"/>
      <c r="E1311" s="277"/>
      <c r="F1311" s="277"/>
      <c r="G1311" s="277"/>
      <c r="H1311" s="277"/>
      <c r="I1311" s="277"/>
      <c r="J1311" s="277"/>
      <c r="K1311" s="277"/>
      <c r="L1311" s="277"/>
      <c r="M1311" s="277"/>
      <c r="N1311" s="277"/>
    </row>
    <row r="1312" spans="4:14">
      <c r="D1312" s="277"/>
      <c r="E1312" s="277"/>
      <c r="F1312" s="277"/>
      <c r="G1312" s="277"/>
      <c r="H1312" s="277"/>
      <c r="I1312" s="277"/>
      <c r="J1312" s="277"/>
      <c r="K1312" s="277"/>
      <c r="L1312" s="277"/>
      <c r="M1312" s="277"/>
      <c r="N1312" s="277"/>
    </row>
    <row r="1313" spans="4:14">
      <c r="D1313" s="277"/>
      <c r="E1313" s="277"/>
      <c r="F1313" s="277"/>
      <c r="G1313" s="277"/>
      <c r="H1313" s="277"/>
      <c r="I1313" s="277"/>
      <c r="J1313" s="277"/>
      <c r="K1313" s="277"/>
      <c r="L1313" s="277"/>
      <c r="M1313" s="277"/>
      <c r="N1313" s="277"/>
    </row>
    <row r="1314" spans="4:14">
      <c r="D1314" s="277"/>
      <c r="E1314" s="277"/>
      <c r="F1314" s="277"/>
      <c r="G1314" s="277"/>
      <c r="H1314" s="277"/>
      <c r="I1314" s="277"/>
      <c r="J1314" s="277"/>
      <c r="K1314" s="277"/>
      <c r="L1314" s="277"/>
      <c r="M1314" s="277"/>
      <c r="N1314" s="277"/>
    </row>
    <row r="1315" spans="4:14">
      <c r="D1315" s="277"/>
      <c r="E1315" s="277"/>
      <c r="F1315" s="277"/>
      <c r="G1315" s="277"/>
      <c r="H1315" s="277"/>
      <c r="I1315" s="277"/>
      <c r="J1315" s="277"/>
      <c r="K1315" s="277"/>
      <c r="L1315" s="277"/>
      <c r="M1315" s="277"/>
      <c r="N1315" s="277"/>
    </row>
    <row r="1316" spans="4:14">
      <c r="D1316" s="277"/>
      <c r="E1316" s="277"/>
      <c r="F1316" s="277"/>
      <c r="G1316" s="277"/>
      <c r="H1316" s="277"/>
      <c r="I1316" s="277"/>
      <c r="J1316" s="277"/>
      <c r="K1316" s="277"/>
      <c r="L1316" s="277"/>
      <c r="M1316" s="277"/>
      <c r="N1316" s="277"/>
    </row>
    <row r="1317" spans="4:14">
      <c r="D1317" s="277"/>
      <c r="E1317" s="277"/>
      <c r="F1317" s="277"/>
      <c r="G1317" s="277"/>
      <c r="H1317" s="277"/>
      <c r="I1317" s="277"/>
      <c r="J1317" s="277"/>
      <c r="K1317" s="277"/>
      <c r="L1317" s="277"/>
      <c r="M1317" s="277"/>
      <c r="N1317" s="277"/>
    </row>
    <row r="1318" spans="4:14">
      <c r="D1318" s="277"/>
      <c r="E1318" s="277"/>
      <c r="F1318" s="277"/>
      <c r="G1318" s="277"/>
      <c r="H1318" s="277"/>
      <c r="I1318" s="277"/>
      <c r="J1318" s="277"/>
      <c r="K1318" s="277"/>
      <c r="L1318" s="277"/>
      <c r="M1318" s="277"/>
      <c r="N1318" s="277"/>
    </row>
    <row r="1319" spans="4:14">
      <c r="D1319" s="277"/>
      <c r="E1319" s="277"/>
      <c r="F1319" s="277"/>
      <c r="G1319" s="277"/>
      <c r="H1319" s="277"/>
      <c r="I1319" s="277"/>
      <c r="J1319" s="277"/>
      <c r="K1319" s="277"/>
      <c r="L1319" s="277"/>
      <c r="M1319" s="277"/>
      <c r="N1319" s="277"/>
    </row>
    <row r="1320" spans="4:14">
      <c r="D1320" s="277"/>
      <c r="E1320" s="277"/>
      <c r="F1320" s="277"/>
      <c r="G1320" s="277"/>
      <c r="H1320" s="277"/>
      <c r="I1320" s="277"/>
      <c r="J1320" s="277"/>
      <c r="K1320" s="277"/>
      <c r="L1320" s="277"/>
      <c r="M1320" s="277"/>
      <c r="N1320" s="277"/>
    </row>
    <row r="1321" spans="4:14">
      <c r="D1321" s="277"/>
      <c r="E1321" s="277"/>
      <c r="F1321" s="277"/>
      <c r="G1321" s="277"/>
      <c r="H1321" s="277"/>
      <c r="I1321" s="277"/>
      <c r="J1321" s="277"/>
      <c r="K1321" s="277"/>
      <c r="L1321" s="277"/>
      <c r="M1321" s="277"/>
      <c r="N1321" s="277"/>
    </row>
    <row r="1322" spans="4:14">
      <c r="D1322" s="277"/>
      <c r="E1322" s="277"/>
      <c r="F1322" s="277"/>
      <c r="G1322" s="277"/>
      <c r="H1322" s="277"/>
      <c r="I1322" s="277"/>
      <c r="J1322" s="277"/>
      <c r="K1322" s="277"/>
      <c r="L1322" s="277"/>
      <c r="M1322" s="277"/>
      <c r="N1322" s="277"/>
    </row>
    <row r="1323" spans="4:14">
      <c r="D1323" s="277"/>
      <c r="E1323" s="277"/>
      <c r="F1323" s="277"/>
      <c r="G1323" s="277"/>
      <c r="H1323" s="277"/>
      <c r="I1323" s="277"/>
      <c r="J1323" s="277"/>
      <c r="K1323" s="277"/>
      <c r="L1323" s="277"/>
      <c r="M1323" s="277"/>
      <c r="N1323" s="277"/>
    </row>
    <row r="1324" spans="4:14">
      <c r="D1324" s="277"/>
      <c r="E1324" s="277"/>
      <c r="F1324" s="277"/>
      <c r="G1324" s="277"/>
      <c r="H1324" s="277"/>
      <c r="I1324" s="277"/>
      <c r="J1324" s="277"/>
      <c r="K1324" s="277"/>
      <c r="L1324" s="277"/>
      <c r="M1324" s="277"/>
      <c r="N1324" s="277"/>
    </row>
    <row r="1325" spans="4:14">
      <c r="D1325" s="277"/>
      <c r="E1325" s="277"/>
      <c r="F1325" s="277"/>
      <c r="G1325" s="277"/>
      <c r="H1325" s="277"/>
      <c r="I1325" s="277"/>
      <c r="J1325" s="277"/>
      <c r="K1325" s="277"/>
      <c r="L1325" s="277"/>
      <c r="M1325" s="277"/>
      <c r="N1325" s="277"/>
    </row>
    <row r="1326" spans="4:14">
      <c r="D1326" s="277"/>
      <c r="E1326" s="277"/>
      <c r="F1326" s="277"/>
      <c r="G1326" s="277"/>
      <c r="H1326" s="277"/>
      <c r="I1326" s="277"/>
      <c r="J1326" s="277"/>
      <c r="K1326" s="277"/>
      <c r="L1326" s="277"/>
      <c r="M1326" s="277"/>
      <c r="N1326" s="277"/>
    </row>
    <row r="1327" spans="4:14">
      <c r="D1327" s="277"/>
      <c r="E1327" s="277"/>
      <c r="F1327" s="277"/>
      <c r="G1327" s="277"/>
      <c r="H1327" s="277"/>
      <c r="I1327" s="277"/>
      <c r="J1327" s="277"/>
      <c r="K1327" s="277"/>
      <c r="L1327" s="277"/>
      <c r="M1327" s="277"/>
      <c r="N1327" s="277"/>
    </row>
    <row r="1328" spans="4:14">
      <c r="D1328" s="277"/>
      <c r="E1328" s="277"/>
      <c r="F1328" s="277"/>
      <c r="G1328" s="277"/>
      <c r="H1328" s="277"/>
      <c r="I1328" s="277"/>
      <c r="J1328" s="277"/>
      <c r="K1328" s="277"/>
      <c r="L1328" s="277"/>
      <c r="M1328" s="277"/>
      <c r="N1328" s="277"/>
    </row>
    <row r="1329" spans="4:14">
      <c r="D1329" s="277"/>
      <c r="E1329" s="277"/>
      <c r="F1329" s="277"/>
      <c r="G1329" s="277"/>
      <c r="H1329" s="277"/>
      <c r="I1329" s="277"/>
      <c r="J1329" s="277"/>
      <c r="K1329" s="277"/>
      <c r="L1329" s="277"/>
      <c r="M1329" s="277"/>
      <c r="N1329" s="277"/>
    </row>
    <row r="1330" spans="4:14">
      <c r="D1330" s="277"/>
      <c r="E1330" s="277"/>
      <c r="F1330" s="277"/>
      <c r="G1330" s="277"/>
      <c r="H1330" s="277"/>
      <c r="I1330" s="277"/>
      <c r="J1330" s="277"/>
      <c r="K1330" s="277"/>
      <c r="L1330" s="277"/>
      <c r="M1330" s="277"/>
      <c r="N1330" s="277"/>
    </row>
    <row r="1331" spans="4:14">
      <c r="D1331" s="277"/>
      <c r="E1331" s="277"/>
      <c r="F1331" s="277"/>
      <c r="G1331" s="277"/>
      <c r="H1331" s="277"/>
      <c r="I1331" s="277"/>
      <c r="J1331" s="277"/>
      <c r="K1331" s="277"/>
      <c r="L1331" s="277"/>
      <c r="M1331" s="277"/>
      <c r="N1331" s="277"/>
    </row>
    <row r="1332" spans="4:14">
      <c r="D1332" s="277"/>
      <c r="E1332" s="277"/>
      <c r="F1332" s="277"/>
      <c r="G1332" s="277"/>
      <c r="H1332" s="277"/>
      <c r="I1332" s="277"/>
      <c r="J1332" s="277"/>
      <c r="K1332" s="277"/>
      <c r="L1332" s="277"/>
      <c r="M1332" s="277"/>
      <c r="N1332" s="277"/>
    </row>
    <row r="1333" spans="4:14">
      <c r="D1333" s="277"/>
      <c r="E1333" s="277"/>
      <c r="F1333" s="277"/>
      <c r="G1333" s="277"/>
      <c r="H1333" s="277"/>
      <c r="I1333" s="277"/>
      <c r="J1333" s="277"/>
      <c r="K1333" s="277"/>
      <c r="L1333" s="277"/>
      <c r="M1333" s="277"/>
      <c r="N1333" s="277"/>
    </row>
    <row r="1334" spans="4:14">
      <c r="D1334" s="277"/>
      <c r="E1334" s="277"/>
      <c r="F1334" s="277"/>
      <c r="G1334" s="277"/>
      <c r="H1334" s="277"/>
      <c r="I1334" s="277"/>
      <c r="J1334" s="277"/>
      <c r="K1334" s="277"/>
      <c r="L1334" s="277"/>
      <c r="M1334" s="277"/>
      <c r="N1334" s="277"/>
    </row>
    <row r="1335" spans="4:14">
      <c r="D1335" s="277"/>
      <c r="E1335" s="277"/>
      <c r="F1335" s="277"/>
      <c r="G1335" s="277"/>
      <c r="H1335" s="277"/>
      <c r="I1335" s="277"/>
      <c r="J1335" s="277"/>
      <c r="K1335" s="277"/>
      <c r="L1335" s="277"/>
      <c r="M1335" s="277"/>
      <c r="N1335" s="277"/>
    </row>
    <row r="1336" spans="4:14">
      <c r="D1336" s="277"/>
      <c r="E1336" s="277"/>
      <c r="F1336" s="277"/>
      <c r="G1336" s="277"/>
      <c r="H1336" s="277"/>
      <c r="I1336" s="277"/>
      <c r="J1336" s="277"/>
      <c r="K1336" s="277"/>
      <c r="L1336" s="277"/>
      <c r="M1336" s="277"/>
      <c r="N1336" s="277"/>
    </row>
    <row r="1337" spans="4:14">
      <c r="D1337" s="277"/>
      <c r="E1337" s="277"/>
      <c r="F1337" s="277"/>
      <c r="G1337" s="277"/>
      <c r="H1337" s="277"/>
      <c r="I1337" s="277"/>
      <c r="J1337" s="277"/>
      <c r="K1337" s="277"/>
      <c r="L1337" s="277"/>
      <c r="M1337" s="277"/>
      <c r="N1337" s="277"/>
    </row>
    <row r="1338" spans="4:14">
      <c r="D1338" s="277"/>
      <c r="E1338" s="277"/>
      <c r="F1338" s="277"/>
      <c r="G1338" s="277"/>
      <c r="H1338" s="277"/>
      <c r="I1338" s="277"/>
      <c r="J1338" s="277"/>
      <c r="K1338" s="277"/>
      <c r="L1338" s="277"/>
      <c r="M1338" s="277"/>
      <c r="N1338" s="277"/>
    </row>
    <row r="1339" spans="4:14">
      <c r="D1339" s="277"/>
      <c r="E1339" s="277"/>
      <c r="F1339" s="277"/>
      <c r="G1339" s="277"/>
      <c r="H1339" s="277"/>
      <c r="I1339" s="277"/>
      <c r="J1339" s="277"/>
      <c r="K1339" s="277"/>
      <c r="L1339" s="277"/>
      <c r="M1339" s="277"/>
      <c r="N1339" s="277"/>
    </row>
    <row r="1340" spans="4:14">
      <c r="D1340" s="277"/>
      <c r="E1340" s="277"/>
      <c r="F1340" s="277"/>
      <c r="G1340" s="277"/>
      <c r="H1340" s="277"/>
      <c r="I1340" s="277"/>
      <c r="J1340" s="277"/>
      <c r="K1340" s="277"/>
      <c r="L1340" s="277"/>
      <c r="M1340" s="277"/>
      <c r="N1340" s="277"/>
    </row>
    <row r="1341" spans="4:14">
      <c r="D1341" s="277"/>
      <c r="E1341" s="277"/>
      <c r="F1341" s="277"/>
      <c r="G1341" s="277"/>
      <c r="H1341" s="277"/>
      <c r="I1341" s="277"/>
      <c r="J1341" s="277"/>
      <c r="K1341" s="277"/>
      <c r="L1341" s="277"/>
      <c r="M1341" s="277"/>
      <c r="N1341" s="277"/>
    </row>
    <row r="1342" spans="4:14">
      <c r="D1342" s="277"/>
      <c r="E1342" s="277"/>
      <c r="F1342" s="277"/>
      <c r="G1342" s="277"/>
      <c r="H1342" s="277"/>
      <c r="I1342" s="277"/>
      <c r="J1342" s="277"/>
      <c r="K1342" s="277"/>
      <c r="L1342" s="277"/>
      <c r="M1342" s="277"/>
      <c r="N1342" s="277"/>
    </row>
    <row r="1343" spans="4:14">
      <c r="D1343" s="277"/>
      <c r="E1343" s="277"/>
      <c r="F1343" s="277"/>
      <c r="G1343" s="277"/>
      <c r="H1343" s="277"/>
      <c r="I1343" s="277"/>
      <c r="J1343" s="277"/>
      <c r="K1343" s="277"/>
      <c r="L1343" s="277"/>
      <c r="M1343" s="277"/>
      <c r="N1343" s="277"/>
    </row>
    <row r="1344" spans="4:14">
      <c r="D1344" s="277"/>
      <c r="E1344" s="277"/>
      <c r="F1344" s="277"/>
      <c r="G1344" s="277"/>
      <c r="H1344" s="277"/>
      <c r="I1344" s="277"/>
      <c r="J1344" s="277"/>
      <c r="K1344" s="277"/>
      <c r="L1344" s="277"/>
      <c r="M1344" s="277"/>
      <c r="N1344" s="277"/>
    </row>
    <row r="1345" spans="4:14">
      <c r="D1345" s="277"/>
      <c r="E1345" s="277"/>
      <c r="F1345" s="277"/>
      <c r="G1345" s="277"/>
      <c r="H1345" s="277"/>
      <c r="I1345" s="277"/>
      <c r="J1345" s="277"/>
      <c r="K1345" s="277"/>
      <c r="L1345" s="277"/>
      <c r="M1345" s="277"/>
      <c r="N1345" s="277"/>
    </row>
    <row r="1346" spans="4:14">
      <c r="D1346" s="277"/>
      <c r="E1346" s="277"/>
      <c r="F1346" s="277"/>
      <c r="G1346" s="277"/>
      <c r="H1346" s="277"/>
      <c r="I1346" s="277"/>
      <c r="J1346" s="277"/>
      <c r="K1346" s="277"/>
      <c r="L1346" s="277"/>
      <c r="M1346" s="277"/>
      <c r="N1346" s="277"/>
    </row>
    <row r="1347" spans="4:14">
      <c r="D1347" s="277"/>
      <c r="E1347" s="277"/>
      <c r="F1347" s="277"/>
      <c r="G1347" s="277"/>
      <c r="H1347" s="277"/>
      <c r="I1347" s="277"/>
      <c r="J1347" s="277"/>
      <c r="K1347" s="277"/>
      <c r="L1347" s="277"/>
      <c r="M1347" s="277"/>
      <c r="N1347" s="277"/>
    </row>
    <row r="1348" spans="4:14">
      <c r="D1348" s="277"/>
      <c r="E1348" s="277"/>
      <c r="F1348" s="277"/>
      <c r="G1348" s="277"/>
      <c r="H1348" s="277"/>
      <c r="I1348" s="277"/>
      <c r="J1348" s="277"/>
      <c r="K1348" s="277"/>
      <c r="L1348" s="277"/>
      <c r="M1348" s="277"/>
      <c r="N1348" s="277"/>
    </row>
    <row r="1349" spans="4:14">
      <c r="D1349" s="277"/>
      <c r="E1349" s="277"/>
      <c r="F1349" s="277"/>
      <c r="G1349" s="277"/>
      <c r="H1349" s="277"/>
      <c r="I1349" s="277"/>
      <c r="J1349" s="277"/>
      <c r="K1349" s="277"/>
      <c r="L1349" s="277"/>
      <c r="M1349" s="277"/>
      <c r="N1349" s="277"/>
    </row>
    <row r="1350" spans="4:14">
      <c r="D1350" s="277"/>
      <c r="E1350" s="277"/>
      <c r="F1350" s="277"/>
      <c r="G1350" s="277"/>
      <c r="H1350" s="277"/>
      <c r="I1350" s="277"/>
      <c r="J1350" s="277"/>
      <c r="K1350" s="277"/>
      <c r="L1350" s="277"/>
      <c r="M1350" s="277"/>
      <c r="N1350" s="277"/>
    </row>
    <row r="1351" spans="4:14">
      <c r="D1351" s="277"/>
      <c r="E1351" s="277"/>
      <c r="F1351" s="277"/>
      <c r="G1351" s="277"/>
      <c r="H1351" s="277"/>
      <c r="I1351" s="277"/>
      <c r="J1351" s="277"/>
      <c r="K1351" s="277"/>
      <c r="L1351" s="277"/>
      <c r="M1351" s="277"/>
      <c r="N1351" s="277"/>
    </row>
    <row r="1352" spans="4:14">
      <c r="D1352" s="277"/>
      <c r="E1352" s="277"/>
      <c r="F1352" s="277"/>
      <c r="G1352" s="277"/>
      <c r="H1352" s="277"/>
      <c r="I1352" s="277"/>
      <c r="J1352" s="277"/>
      <c r="K1352" s="277"/>
      <c r="L1352" s="277"/>
      <c r="M1352" s="277"/>
      <c r="N1352" s="277"/>
    </row>
    <row r="1353" spans="4:14">
      <c r="D1353" s="277"/>
      <c r="E1353" s="277"/>
      <c r="F1353" s="277"/>
      <c r="G1353" s="277"/>
      <c r="H1353" s="277"/>
      <c r="I1353" s="277"/>
      <c r="J1353" s="277"/>
      <c r="K1353" s="277"/>
      <c r="L1353" s="277"/>
      <c r="M1353" s="277"/>
      <c r="N1353" s="277"/>
    </row>
    <row r="1354" spans="4:14">
      <c r="D1354" s="277"/>
      <c r="E1354" s="277"/>
      <c r="F1354" s="277"/>
      <c r="G1354" s="277"/>
      <c r="H1354" s="277"/>
      <c r="I1354" s="277"/>
      <c r="J1354" s="277"/>
      <c r="K1354" s="277"/>
      <c r="L1354" s="277"/>
      <c r="M1354" s="277"/>
      <c r="N1354" s="277"/>
    </row>
    <row r="1355" spans="4:14">
      <c r="D1355" s="277"/>
      <c r="E1355" s="277"/>
      <c r="F1355" s="277"/>
      <c r="G1355" s="277"/>
      <c r="H1355" s="277"/>
      <c r="I1355" s="277"/>
      <c r="J1355" s="277"/>
      <c r="K1355" s="277"/>
      <c r="L1355" s="277"/>
      <c r="M1355" s="277"/>
      <c r="N1355" s="277"/>
    </row>
    <row r="1356" spans="4:14">
      <c r="D1356" s="277"/>
      <c r="E1356" s="277"/>
      <c r="F1356" s="277"/>
      <c r="G1356" s="277"/>
      <c r="H1356" s="277"/>
      <c r="I1356" s="277"/>
      <c r="J1356" s="277"/>
      <c r="K1356" s="277"/>
      <c r="L1356" s="277"/>
      <c r="M1356" s="277"/>
      <c r="N1356" s="277"/>
    </row>
    <row r="1357" spans="4:14">
      <c r="D1357" s="277"/>
      <c r="E1357" s="277"/>
      <c r="F1357" s="277"/>
      <c r="G1357" s="277"/>
      <c r="H1357" s="277"/>
      <c r="I1357" s="277"/>
      <c r="J1357" s="277"/>
      <c r="K1357" s="277"/>
      <c r="L1357" s="277"/>
      <c r="M1357" s="277"/>
      <c r="N1357" s="277"/>
    </row>
    <row r="1358" spans="4:14">
      <c r="D1358" s="277"/>
      <c r="E1358" s="277"/>
      <c r="F1358" s="277"/>
      <c r="G1358" s="277"/>
      <c r="H1358" s="277"/>
      <c r="I1358" s="277"/>
      <c r="J1358" s="277"/>
      <c r="K1358" s="277"/>
      <c r="L1358" s="277"/>
      <c r="M1358" s="277"/>
      <c r="N1358" s="277"/>
    </row>
    <row r="1359" spans="4:14">
      <c r="D1359" s="277"/>
      <c r="E1359" s="277"/>
      <c r="F1359" s="277"/>
      <c r="G1359" s="277"/>
      <c r="H1359" s="277"/>
      <c r="I1359" s="277"/>
      <c r="J1359" s="277"/>
      <c r="K1359" s="277"/>
      <c r="L1359" s="277"/>
      <c r="M1359" s="277"/>
      <c r="N1359" s="277"/>
    </row>
    <row r="1360" spans="4:14">
      <c r="D1360" s="277"/>
      <c r="E1360" s="277"/>
      <c r="F1360" s="277"/>
      <c r="G1360" s="277"/>
      <c r="H1360" s="277"/>
      <c r="I1360" s="277"/>
      <c r="J1360" s="277"/>
      <c r="K1360" s="277"/>
      <c r="L1360" s="277"/>
      <c r="M1360" s="277"/>
      <c r="N1360" s="277"/>
    </row>
    <row r="1361" spans="4:14">
      <c r="D1361" s="277"/>
      <c r="E1361" s="277"/>
      <c r="F1361" s="277"/>
      <c r="G1361" s="277"/>
      <c r="H1361" s="277"/>
      <c r="I1361" s="277"/>
      <c r="J1361" s="277"/>
      <c r="K1361" s="277"/>
      <c r="L1361" s="277"/>
      <c r="M1361" s="277"/>
      <c r="N1361" s="277"/>
    </row>
    <row r="1362" spans="4:14">
      <c r="D1362" s="277"/>
      <c r="E1362" s="277"/>
      <c r="F1362" s="277"/>
      <c r="G1362" s="277"/>
      <c r="H1362" s="277"/>
      <c r="I1362" s="277"/>
      <c r="J1362" s="277"/>
      <c r="K1362" s="277"/>
      <c r="L1362" s="277"/>
      <c r="M1362" s="277"/>
      <c r="N1362" s="277"/>
    </row>
    <row r="1363" spans="4:14">
      <c r="D1363" s="277"/>
      <c r="E1363" s="277"/>
      <c r="F1363" s="277"/>
      <c r="G1363" s="277"/>
      <c r="H1363" s="277"/>
      <c r="I1363" s="277"/>
      <c r="J1363" s="277"/>
      <c r="K1363" s="277"/>
      <c r="L1363" s="277"/>
      <c r="M1363" s="277"/>
      <c r="N1363" s="277"/>
    </row>
    <row r="1364" spans="4:14">
      <c r="D1364" s="277"/>
      <c r="E1364" s="277"/>
      <c r="F1364" s="277"/>
      <c r="G1364" s="277"/>
      <c r="H1364" s="277"/>
      <c r="I1364" s="277"/>
      <c r="J1364" s="277"/>
      <c r="K1364" s="277"/>
      <c r="L1364" s="277"/>
      <c r="M1364" s="277"/>
      <c r="N1364" s="277"/>
    </row>
    <row r="1365" spans="4:14">
      <c r="D1365" s="277"/>
      <c r="E1365" s="277"/>
      <c r="F1365" s="277"/>
      <c r="G1365" s="277"/>
      <c r="H1365" s="277"/>
      <c r="I1365" s="277"/>
      <c r="J1365" s="277"/>
      <c r="K1365" s="277"/>
      <c r="L1365" s="277"/>
      <c r="M1365" s="277"/>
      <c r="N1365" s="277"/>
    </row>
    <row r="1366" spans="4:14">
      <c r="D1366" s="277"/>
      <c r="E1366" s="277"/>
      <c r="F1366" s="277"/>
      <c r="G1366" s="277"/>
      <c r="H1366" s="277"/>
      <c r="I1366" s="277"/>
      <c r="J1366" s="277"/>
      <c r="K1366" s="277"/>
      <c r="L1366" s="277"/>
      <c r="M1366" s="277"/>
      <c r="N1366" s="277"/>
    </row>
    <row r="1367" spans="4:14">
      <c r="D1367" s="277"/>
      <c r="E1367" s="277"/>
      <c r="F1367" s="277"/>
      <c r="G1367" s="277"/>
      <c r="H1367" s="277"/>
      <c r="I1367" s="277"/>
      <c r="J1367" s="277"/>
      <c r="K1367" s="277"/>
      <c r="L1367" s="277"/>
      <c r="M1367" s="277"/>
      <c r="N1367" s="277"/>
    </row>
    <row r="1368" spans="4:14">
      <c r="D1368" s="277"/>
      <c r="E1368" s="277"/>
      <c r="F1368" s="277"/>
      <c r="G1368" s="277"/>
      <c r="H1368" s="277"/>
      <c r="I1368" s="277"/>
      <c r="J1368" s="277"/>
      <c r="K1368" s="277"/>
      <c r="L1368" s="277"/>
      <c r="M1368" s="277"/>
      <c r="N1368" s="277"/>
    </row>
    <row r="1369" spans="4:14">
      <c r="D1369" s="277"/>
      <c r="E1369" s="277"/>
      <c r="F1369" s="277"/>
      <c r="G1369" s="277"/>
      <c r="H1369" s="277"/>
      <c r="I1369" s="277"/>
      <c r="J1369" s="277"/>
      <c r="K1369" s="277"/>
      <c r="L1369" s="277"/>
      <c r="M1369" s="277"/>
      <c r="N1369" s="277"/>
    </row>
    <row r="1370" spans="4:14">
      <c r="D1370" s="277"/>
      <c r="E1370" s="277"/>
      <c r="F1370" s="277"/>
      <c r="G1370" s="277"/>
      <c r="H1370" s="277"/>
      <c r="I1370" s="277"/>
      <c r="J1370" s="277"/>
      <c r="K1370" s="277"/>
      <c r="L1370" s="277"/>
      <c r="M1370" s="277"/>
      <c r="N1370" s="277"/>
    </row>
    <row r="1371" spans="4:14">
      <c r="D1371" s="277"/>
      <c r="E1371" s="277"/>
      <c r="F1371" s="277"/>
      <c r="G1371" s="277"/>
      <c r="H1371" s="277"/>
      <c r="I1371" s="277"/>
      <c r="J1371" s="277"/>
      <c r="K1371" s="277"/>
      <c r="L1371" s="277"/>
      <c r="M1371" s="277"/>
      <c r="N1371" s="277"/>
    </row>
    <row r="1372" spans="4:14">
      <c r="D1372" s="277"/>
      <c r="E1372" s="277"/>
      <c r="F1372" s="277"/>
      <c r="G1372" s="277"/>
      <c r="H1372" s="277"/>
      <c r="I1372" s="277"/>
      <c r="J1372" s="277"/>
      <c r="K1372" s="277"/>
      <c r="L1372" s="277"/>
      <c r="M1372" s="277"/>
      <c r="N1372" s="277"/>
    </row>
    <row r="1373" spans="4:14">
      <c r="D1373" s="277"/>
      <c r="E1373" s="277"/>
      <c r="F1373" s="277"/>
      <c r="G1373" s="277"/>
      <c r="H1373" s="277"/>
      <c r="I1373" s="277"/>
      <c r="J1373" s="277"/>
      <c r="K1373" s="277"/>
      <c r="L1373" s="277"/>
      <c r="M1373" s="277"/>
      <c r="N1373" s="277"/>
    </row>
    <row r="1374" spans="4:14">
      <c r="D1374" s="277"/>
      <c r="E1374" s="277"/>
      <c r="F1374" s="277"/>
      <c r="G1374" s="277"/>
      <c r="H1374" s="277"/>
      <c r="I1374" s="277"/>
      <c r="J1374" s="277"/>
      <c r="K1374" s="277"/>
      <c r="L1374" s="277"/>
      <c r="M1374" s="277"/>
      <c r="N1374" s="277"/>
    </row>
    <row r="1375" spans="4:14">
      <c r="D1375" s="277"/>
      <c r="E1375" s="277"/>
      <c r="F1375" s="277"/>
      <c r="G1375" s="277"/>
      <c r="H1375" s="277"/>
      <c r="I1375" s="277"/>
      <c r="J1375" s="277"/>
      <c r="K1375" s="277"/>
      <c r="L1375" s="277"/>
      <c r="M1375" s="277"/>
      <c r="N1375" s="277"/>
    </row>
    <row r="1376" spans="4:14">
      <c r="D1376" s="277"/>
      <c r="E1376" s="277"/>
      <c r="F1376" s="277"/>
      <c r="G1376" s="277"/>
      <c r="H1376" s="277"/>
      <c r="I1376" s="277"/>
      <c r="J1376" s="277"/>
      <c r="K1376" s="277"/>
      <c r="L1376" s="277"/>
      <c r="M1376" s="277"/>
      <c r="N1376" s="277"/>
    </row>
    <row r="1377" spans="4:14">
      <c r="D1377" s="277"/>
      <c r="E1377" s="277"/>
      <c r="F1377" s="277"/>
      <c r="G1377" s="277"/>
      <c r="H1377" s="277"/>
      <c r="I1377" s="277"/>
      <c r="J1377" s="277"/>
      <c r="K1377" s="277"/>
      <c r="L1377" s="277"/>
      <c r="M1377" s="277"/>
      <c r="N1377" s="277"/>
    </row>
    <row r="1378" spans="4:14">
      <c r="D1378" s="277"/>
      <c r="E1378" s="277"/>
      <c r="F1378" s="277"/>
      <c r="G1378" s="277"/>
      <c r="H1378" s="277"/>
      <c r="I1378" s="277"/>
      <c r="J1378" s="277"/>
      <c r="K1378" s="277"/>
      <c r="L1378" s="277"/>
      <c r="M1378" s="277"/>
      <c r="N1378" s="277"/>
    </row>
    <row r="1379" spans="4:14">
      <c r="D1379" s="277"/>
      <c r="E1379" s="277"/>
      <c r="F1379" s="277"/>
      <c r="G1379" s="277"/>
      <c r="H1379" s="277"/>
      <c r="I1379" s="277"/>
      <c r="J1379" s="277"/>
      <c r="K1379" s="277"/>
      <c r="L1379" s="277"/>
      <c r="M1379" s="277"/>
      <c r="N1379" s="277"/>
    </row>
    <row r="1380" spans="4:14">
      <c r="D1380" s="277"/>
      <c r="E1380" s="277"/>
      <c r="F1380" s="277"/>
      <c r="G1380" s="277"/>
      <c r="H1380" s="277"/>
      <c r="I1380" s="277"/>
      <c r="J1380" s="277"/>
      <c r="K1380" s="277"/>
      <c r="L1380" s="277"/>
      <c r="M1380" s="277"/>
      <c r="N1380" s="277"/>
    </row>
    <row r="1381" spans="4:14">
      <c r="D1381" s="277"/>
      <c r="E1381" s="277"/>
      <c r="F1381" s="277"/>
      <c r="G1381" s="277"/>
      <c r="H1381" s="277"/>
      <c r="I1381" s="277"/>
      <c r="J1381" s="277"/>
      <c r="K1381" s="277"/>
      <c r="L1381" s="277"/>
      <c r="M1381" s="277"/>
      <c r="N1381" s="277"/>
    </row>
    <row r="1382" spans="4:14">
      <c r="D1382" s="277"/>
      <c r="E1382" s="277"/>
      <c r="F1382" s="277"/>
      <c r="G1382" s="277"/>
      <c r="H1382" s="277"/>
      <c r="I1382" s="277"/>
      <c r="J1382" s="277"/>
      <c r="K1382" s="277"/>
      <c r="L1382" s="277"/>
      <c r="M1382" s="277"/>
      <c r="N1382" s="277"/>
    </row>
    <row r="1383" spans="4:14">
      <c r="D1383" s="277"/>
      <c r="E1383" s="277"/>
      <c r="F1383" s="277"/>
      <c r="G1383" s="277"/>
      <c r="H1383" s="277"/>
      <c r="I1383" s="277"/>
      <c r="J1383" s="277"/>
      <c r="K1383" s="277"/>
      <c r="L1383" s="277"/>
      <c r="M1383" s="277"/>
      <c r="N1383" s="277"/>
    </row>
    <row r="1384" spans="4:14">
      <c r="D1384" s="277"/>
      <c r="E1384" s="277"/>
      <c r="F1384" s="277"/>
      <c r="G1384" s="277"/>
      <c r="H1384" s="277"/>
      <c r="I1384" s="277"/>
      <c r="J1384" s="277"/>
      <c r="K1384" s="277"/>
      <c r="L1384" s="277"/>
      <c r="M1384" s="277"/>
      <c r="N1384" s="277"/>
    </row>
    <row r="1385" spans="4:14">
      <c r="D1385" s="277"/>
      <c r="E1385" s="277"/>
      <c r="F1385" s="277"/>
      <c r="G1385" s="277"/>
      <c r="H1385" s="277"/>
      <c r="I1385" s="277"/>
      <c r="J1385" s="277"/>
      <c r="K1385" s="277"/>
      <c r="L1385" s="277"/>
      <c r="M1385" s="277"/>
      <c r="N1385" s="277"/>
    </row>
    <row r="1386" spans="4:14">
      <c r="D1386" s="277"/>
      <c r="E1386" s="277"/>
      <c r="F1386" s="277"/>
      <c r="G1386" s="277"/>
      <c r="H1386" s="277"/>
      <c r="I1386" s="277"/>
      <c r="J1386" s="277"/>
      <c r="K1386" s="277"/>
      <c r="L1386" s="277"/>
      <c r="M1386" s="277"/>
      <c r="N1386" s="277"/>
    </row>
    <row r="1387" spans="4:14">
      <c r="D1387" s="277"/>
      <c r="E1387" s="277"/>
      <c r="F1387" s="277"/>
      <c r="G1387" s="277"/>
      <c r="H1387" s="277"/>
      <c r="I1387" s="277"/>
      <c r="J1387" s="277"/>
      <c r="K1387" s="277"/>
      <c r="L1387" s="277"/>
      <c r="M1387" s="277"/>
      <c r="N1387" s="277"/>
    </row>
    <row r="1388" spans="4:14">
      <c r="D1388" s="277"/>
      <c r="E1388" s="277"/>
      <c r="F1388" s="277"/>
      <c r="G1388" s="277"/>
      <c r="H1388" s="277"/>
      <c r="I1388" s="277"/>
      <c r="J1388" s="277"/>
      <c r="K1388" s="277"/>
      <c r="L1388" s="277"/>
      <c r="M1388" s="277"/>
      <c r="N1388" s="277"/>
    </row>
    <row r="1389" spans="4:14">
      <c r="D1389" s="277"/>
      <c r="E1389" s="277"/>
      <c r="F1389" s="277"/>
      <c r="G1389" s="277"/>
      <c r="H1389" s="277"/>
      <c r="I1389" s="277"/>
      <c r="J1389" s="277"/>
      <c r="K1389" s="277"/>
      <c r="L1389" s="277"/>
      <c r="M1389" s="277"/>
      <c r="N1389" s="277"/>
    </row>
    <row r="1390" spans="4:14">
      <c r="D1390" s="277"/>
      <c r="E1390" s="277"/>
      <c r="F1390" s="277"/>
      <c r="G1390" s="277"/>
      <c r="H1390" s="277"/>
      <c r="I1390" s="277"/>
      <c r="J1390" s="277"/>
      <c r="K1390" s="277"/>
      <c r="L1390" s="277"/>
      <c r="M1390" s="277"/>
      <c r="N1390" s="277"/>
    </row>
    <row r="1391" spans="4:14">
      <c r="D1391" s="277"/>
      <c r="E1391" s="277"/>
      <c r="F1391" s="277"/>
      <c r="G1391" s="277"/>
      <c r="H1391" s="277"/>
      <c r="I1391" s="277"/>
      <c r="J1391" s="277"/>
      <c r="K1391" s="277"/>
      <c r="L1391" s="277"/>
      <c r="M1391" s="277"/>
      <c r="N1391" s="277"/>
    </row>
    <row r="1392" spans="4:14">
      <c r="D1392" s="277"/>
      <c r="E1392" s="277"/>
      <c r="F1392" s="277"/>
      <c r="G1392" s="277"/>
      <c r="H1392" s="277"/>
      <c r="I1392" s="277"/>
      <c r="J1392" s="277"/>
      <c r="K1392" s="277"/>
      <c r="L1392" s="277"/>
      <c r="M1392" s="277"/>
      <c r="N1392" s="277"/>
    </row>
    <row r="1393" spans="4:14">
      <c r="D1393" s="277"/>
      <c r="E1393" s="277"/>
      <c r="F1393" s="277"/>
      <c r="G1393" s="277"/>
      <c r="H1393" s="277"/>
      <c r="I1393" s="277"/>
      <c r="J1393" s="277"/>
      <c r="K1393" s="277"/>
      <c r="L1393" s="277"/>
      <c r="M1393" s="277"/>
      <c r="N1393" s="277"/>
    </row>
    <row r="1394" spans="4:14">
      <c r="D1394" s="277"/>
      <c r="E1394" s="277"/>
      <c r="F1394" s="277"/>
      <c r="G1394" s="277"/>
      <c r="H1394" s="277"/>
      <c r="I1394" s="277"/>
      <c r="J1394" s="277"/>
      <c r="K1394" s="277"/>
      <c r="L1394" s="277"/>
      <c r="M1394" s="277"/>
      <c r="N1394" s="277"/>
    </row>
    <row r="1395" spans="4:14">
      <c r="D1395" s="277"/>
      <c r="E1395" s="277"/>
      <c r="F1395" s="277"/>
      <c r="G1395" s="277"/>
      <c r="H1395" s="277"/>
      <c r="I1395" s="277"/>
      <c r="J1395" s="277"/>
      <c r="K1395" s="277"/>
      <c r="L1395" s="277"/>
      <c r="M1395" s="277"/>
      <c r="N1395" s="277"/>
    </row>
    <row r="1396" spans="4:14">
      <c r="D1396" s="277"/>
      <c r="E1396" s="277"/>
      <c r="F1396" s="277"/>
      <c r="G1396" s="277"/>
      <c r="H1396" s="277"/>
      <c r="I1396" s="277"/>
      <c r="J1396" s="277"/>
      <c r="K1396" s="277"/>
      <c r="L1396" s="277"/>
      <c r="M1396" s="277"/>
      <c r="N1396" s="277"/>
    </row>
    <row r="1397" spans="4:14">
      <c r="D1397" s="277"/>
      <c r="E1397" s="277"/>
      <c r="F1397" s="277"/>
      <c r="G1397" s="277"/>
      <c r="H1397" s="277"/>
      <c r="I1397" s="277"/>
      <c r="J1397" s="277"/>
      <c r="K1397" s="277"/>
      <c r="L1397" s="277"/>
      <c r="M1397" s="277"/>
      <c r="N1397" s="277"/>
    </row>
    <row r="1398" spans="4:14">
      <c r="D1398" s="277"/>
      <c r="E1398" s="277"/>
      <c r="F1398" s="277"/>
      <c r="G1398" s="277"/>
      <c r="H1398" s="277"/>
      <c r="I1398" s="277"/>
      <c r="J1398" s="277"/>
      <c r="K1398" s="277"/>
      <c r="L1398" s="277"/>
      <c r="M1398" s="277"/>
      <c r="N1398" s="277"/>
    </row>
    <row r="1399" spans="4:14">
      <c r="D1399" s="277"/>
      <c r="E1399" s="277"/>
      <c r="F1399" s="277"/>
      <c r="G1399" s="277"/>
      <c r="H1399" s="277"/>
      <c r="I1399" s="277"/>
      <c r="J1399" s="277"/>
      <c r="K1399" s="277"/>
      <c r="L1399" s="277"/>
      <c r="M1399" s="277"/>
      <c r="N1399" s="277"/>
    </row>
    <row r="1400" spans="4:14">
      <c r="D1400" s="277"/>
      <c r="E1400" s="277"/>
      <c r="F1400" s="277"/>
      <c r="G1400" s="277"/>
      <c r="H1400" s="277"/>
      <c r="I1400" s="277"/>
      <c r="J1400" s="277"/>
      <c r="K1400" s="277"/>
      <c r="L1400" s="277"/>
      <c r="M1400" s="277"/>
      <c r="N1400" s="277"/>
    </row>
    <row r="1401" spans="4:14">
      <c r="D1401" s="277"/>
      <c r="E1401" s="277"/>
      <c r="F1401" s="277"/>
      <c r="G1401" s="277"/>
      <c r="H1401" s="277"/>
      <c r="I1401" s="277"/>
      <c r="J1401" s="277"/>
      <c r="K1401" s="277"/>
      <c r="L1401" s="277"/>
      <c r="M1401" s="277"/>
      <c r="N1401" s="277"/>
    </row>
    <row r="1402" spans="4:14">
      <c r="D1402" s="277"/>
      <c r="E1402" s="277"/>
      <c r="F1402" s="277"/>
      <c r="G1402" s="277"/>
      <c r="H1402" s="277"/>
      <c r="I1402" s="277"/>
      <c r="J1402" s="277"/>
      <c r="K1402" s="277"/>
      <c r="L1402" s="277"/>
      <c r="M1402" s="277"/>
      <c r="N1402" s="277"/>
    </row>
    <row r="1403" spans="4:14">
      <c r="D1403" s="277"/>
      <c r="E1403" s="277"/>
      <c r="F1403" s="277"/>
      <c r="G1403" s="277"/>
      <c r="H1403" s="277"/>
      <c r="I1403" s="277"/>
      <c r="J1403" s="277"/>
      <c r="K1403" s="277"/>
      <c r="L1403" s="277"/>
      <c r="M1403" s="277"/>
      <c r="N1403" s="277"/>
    </row>
    <row r="1404" spans="4:14">
      <c r="D1404" s="277"/>
      <c r="E1404" s="277"/>
      <c r="F1404" s="277"/>
      <c r="G1404" s="277"/>
      <c r="H1404" s="277"/>
      <c r="I1404" s="277"/>
      <c r="J1404" s="277"/>
      <c r="K1404" s="277"/>
      <c r="L1404" s="277"/>
      <c r="M1404" s="277"/>
      <c r="N1404" s="277"/>
    </row>
    <row r="1405" spans="4:14">
      <c r="D1405" s="277"/>
      <c r="E1405" s="277"/>
      <c r="F1405" s="277"/>
      <c r="G1405" s="277"/>
      <c r="H1405" s="277"/>
      <c r="I1405" s="277"/>
      <c r="J1405" s="277"/>
      <c r="K1405" s="277"/>
      <c r="L1405" s="277"/>
      <c r="M1405" s="277"/>
      <c r="N1405" s="277"/>
    </row>
    <row r="1406" spans="4:14">
      <c r="D1406" s="277"/>
      <c r="E1406" s="277"/>
      <c r="F1406" s="277"/>
      <c r="G1406" s="277"/>
      <c r="H1406" s="277"/>
      <c r="I1406" s="277"/>
      <c r="J1406" s="277"/>
      <c r="K1406" s="277"/>
      <c r="L1406" s="277"/>
      <c r="M1406" s="277"/>
      <c r="N1406" s="277"/>
    </row>
    <row r="1407" spans="4:14">
      <c r="D1407" s="277"/>
      <c r="E1407" s="277"/>
      <c r="F1407" s="277"/>
      <c r="G1407" s="277"/>
      <c r="H1407" s="277"/>
      <c r="I1407" s="277"/>
      <c r="J1407" s="277"/>
      <c r="K1407" s="277"/>
      <c r="L1407" s="277"/>
      <c r="M1407" s="277"/>
      <c r="N1407" s="277"/>
    </row>
    <row r="1408" spans="4:14">
      <c r="D1408" s="277"/>
      <c r="E1408" s="277"/>
      <c r="F1408" s="277"/>
      <c r="G1408" s="277"/>
      <c r="H1408" s="277"/>
      <c r="I1408" s="277"/>
      <c r="J1408" s="277"/>
      <c r="K1408" s="277"/>
      <c r="L1408" s="277"/>
      <c r="M1408" s="277"/>
      <c r="N1408" s="277"/>
    </row>
    <row r="1409" spans="4:14">
      <c r="D1409" s="277"/>
      <c r="E1409" s="277"/>
      <c r="F1409" s="277"/>
      <c r="G1409" s="277"/>
      <c r="H1409" s="277"/>
      <c r="I1409" s="277"/>
      <c r="J1409" s="277"/>
      <c r="K1409" s="277"/>
      <c r="L1409" s="277"/>
      <c r="M1409" s="277"/>
      <c r="N1409" s="277"/>
    </row>
    <row r="1410" spans="4:14">
      <c r="D1410" s="277"/>
      <c r="E1410" s="277"/>
      <c r="F1410" s="277"/>
      <c r="G1410" s="277"/>
      <c r="H1410" s="277"/>
      <c r="I1410" s="277"/>
      <c r="J1410" s="277"/>
      <c r="K1410" s="277"/>
      <c r="L1410" s="277"/>
      <c r="M1410" s="277"/>
      <c r="N1410" s="277"/>
    </row>
    <row r="1411" spans="4:14">
      <c r="D1411" s="277"/>
      <c r="E1411" s="277"/>
      <c r="F1411" s="277"/>
      <c r="G1411" s="277"/>
      <c r="H1411" s="277"/>
      <c r="I1411" s="277"/>
      <c r="J1411" s="277"/>
      <c r="K1411" s="277"/>
      <c r="L1411" s="277"/>
      <c r="M1411" s="277"/>
      <c r="N1411" s="277"/>
    </row>
    <row r="1412" spans="4:14">
      <c r="D1412" s="277"/>
      <c r="E1412" s="277"/>
      <c r="F1412" s="277"/>
      <c r="G1412" s="277"/>
      <c r="H1412" s="277"/>
      <c r="I1412" s="277"/>
      <c r="J1412" s="277"/>
      <c r="K1412" s="277"/>
      <c r="L1412" s="277"/>
      <c r="M1412" s="277"/>
      <c r="N1412" s="277"/>
    </row>
    <row r="1413" spans="4:14">
      <c r="D1413" s="277"/>
      <c r="E1413" s="277"/>
      <c r="F1413" s="277"/>
      <c r="G1413" s="277"/>
      <c r="H1413" s="277"/>
      <c r="I1413" s="277"/>
      <c r="J1413" s="277"/>
      <c r="K1413" s="277"/>
      <c r="L1413" s="277"/>
      <c r="M1413" s="277"/>
      <c r="N1413" s="277"/>
    </row>
    <row r="1414" spans="4:14">
      <c r="D1414" s="277"/>
      <c r="E1414" s="277"/>
      <c r="F1414" s="277"/>
      <c r="G1414" s="277"/>
      <c r="H1414" s="277"/>
      <c r="I1414" s="277"/>
      <c r="J1414" s="277"/>
      <c r="K1414" s="277"/>
      <c r="L1414" s="277"/>
      <c r="M1414" s="277"/>
      <c r="N1414" s="277"/>
    </row>
    <row r="1415" spans="4:14">
      <c r="D1415" s="277"/>
      <c r="E1415" s="277"/>
      <c r="F1415" s="277"/>
      <c r="G1415" s="277"/>
      <c r="H1415" s="277"/>
      <c r="I1415" s="277"/>
      <c r="J1415" s="277"/>
      <c r="K1415" s="277"/>
      <c r="L1415" s="277"/>
      <c r="M1415" s="277"/>
      <c r="N1415" s="277"/>
    </row>
    <row r="1416" spans="4:14">
      <c r="D1416" s="277"/>
      <c r="E1416" s="277"/>
      <c r="F1416" s="277"/>
      <c r="G1416" s="277"/>
      <c r="H1416" s="277"/>
      <c r="I1416" s="277"/>
      <c r="J1416" s="277"/>
      <c r="K1416" s="277"/>
      <c r="L1416" s="277"/>
      <c r="M1416" s="277"/>
      <c r="N1416" s="277"/>
    </row>
    <row r="1417" spans="4:14">
      <c r="D1417" s="277"/>
      <c r="E1417" s="277"/>
      <c r="F1417" s="277"/>
      <c r="G1417" s="277"/>
      <c r="H1417" s="277"/>
      <c r="I1417" s="277"/>
      <c r="J1417" s="277"/>
      <c r="K1417" s="277"/>
      <c r="L1417" s="277"/>
      <c r="M1417" s="277"/>
      <c r="N1417" s="277"/>
    </row>
    <row r="1418" spans="4:14">
      <c r="D1418" s="277"/>
      <c r="E1418" s="277"/>
      <c r="F1418" s="277"/>
      <c r="G1418" s="277"/>
      <c r="H1418" s="277"/>
      <c r="I1418" s="277"/>
      <c r="J1418" s="277"/>
      <c r="K1418" s="277"/>
      <c r="L1418" s="277"/>
      <c r="M1418" s="277"/>
      <c r="N1418" s="277"/>
    </row>
    <row r="1419" spans="4:14">
      <c r="D1419" s="277"/>
      <c r="E1419" s="277"/>
      <c r="F1419" s="277"/>
      <c r="G1419" s="277"/>
      <c r="H1419" s="277"/>
      <c r="I1419" s="277"/>
      <c r="J1419" s="277"/>
      <c r="K1419" s="277"/>
      <c r="L1419" s="277"/>
      <c r="M1419" s="277"/>
      <c r="N1419" s="277"/>
    </row>
    <row r="1420" spans="4:14">
      <c r="D1420" s="277"/>
      <c r="E1420" s="277"/>
      <c r="F1420" s="277"/>
      <c r="G1420" s="277"/>
      <c r="H1420" s="277"/>
      <c r="I1420" s="277"/>
      <c r="J1420" s="277"/>
      <c r="K1420" s="277"/>
      <c r="L1420" s="277"/>
      <c r="M1420" s="277"/>
      <c r="N1420" s="277"/>
    </row>
    <row r="1421" spans="4:14">
      <c r="D1421" s="277"/>
      <c r="E1421" s="277"/>
      <c r="F1421" s="277"/>
      <c r="G1421" s="277"/>
      <c r="H1421" s="277"/>
      <c r="I1421" s="277"/>
      <c r="J1421" s="277"/>
      <c r="K1421" s="277"/>
      <c r="L1421" s="277"/>
      <c r="M1421" s="277"/>
      <c r="N1421" s="277"/>
    </row>
    <row r="1422" spans="4:14">
      <c r="D1422" s="277"/>
      <c r="E1422" s="277"/>
      <c r="F1422" s="277"/>
      <c r="G1422" s="277"/>
      <c r="H1422" s="277"/>
      <c r="I1422" s="277"/>
      <c r="J1422" s="277"/>
      <c r="K1422" s="277"/>
      <c r="L1422" s="277"/>
      <c r="M1422" s="277"/>
      <c r="N1422" s="277"/>
    </row>
    <row r="1423" spans="4:14">
      <c r="D1423" s="277"/>
      <c r="E1423" s="277"/>
      <c r="F1423" s="277"/>
      <c r="G1423" s="277"/>
      <c r="H1423" s="277"/>
      <c r="I1423" s="277"/>
      <c r="J1423" s="277"/>
      <c r="K1423" s="277"/>
      <c r="L1423" s="277"/>
      <c r="M1423" s="277"/>
      <c r="N1423" s="277"/>
    </row>
    <row r="1424" spans="4:14">
      <c r="D1424" s="277"/>
      <c r="E1424" s="277"/>
      <c r="F1424" s="277"/>
      <c r="G1424" s="277"/>
      <c r="H1424" s="277"/>
      <c r="I1424" s="277"/>
      <c r="J1424" s="277"/>
      <c r="K1424" s="277"/>
      <c r="L1424" s="277"/>
      <c r="M1424" s="277"/>
      <c r="N1424" s="277"/>
    </row>
    <row r="1425" spans="4:14">
      <c r="D1425" s="277"/>
      <c r="E1425" s="277"/>
      <c r="F1425" s="277"/>
      <c r="G1425" s="277"/>
      <c r="H1425" s="277"/>
      <c r="I1425" s="277"/>
      <c r="J1425" s="277"/>
      <c r="K1425" s="277"/>
      <c r="L1425" s="277"/>
      <c r="M1425" s="277"/>
      <c r="N1425" s="277"/>
    </row>
    <row r="1426" spans="4:14">
      <c r="D1426" s="277"/>
      <c r="E1426" s="277"/>
      <c r="F1426" s="277"/>
      <c r="G1426" s="277"/>
      <c r="H1426" s="277"/>
      <c r="I1426" s="277"/>
      <c r="J1426" s="277"/>
      <c r="K1426" s="277"/>
      <c r="L1426" s="277"/>
      <c r="M1426" s="277"/>
      <c r="N1426" s="277"/>
    </row>
    <row r="1427" spans="4:14">
      <c r="D1427" s="277"/>
      <c r="E1427" s="277"/>
      <c r="F1427" s="277"/>
      <c r="G1427" s="277"/>
      <c r="H1427" s="277"/>
      <c r="I1427" s="277"/>
      <c r="J1427" s="277"/>
      <c r="K1427" s="277"/>
      <c r="L1427" s="277"/>
      <c r="M1427" s="277"/>
      <c r="N1427" s="277"/>
    </row>
    <row r="1428" spans="4:14">
      <c r="D1428" s="277"/>
      <c r="E1428" s="277"/>
      <c r="F1428" s="277"/>
      <c r="G1428" s="277"/>
      <c r="H1428" s="277"/>
      <c r="I1428" s="277"/>
      <c r="J1428" s="277"/>
      <c r="K1428" s="277"/>
      <c r="L1428" s="277"/>
      <c r="M1428" s="277"/>
      <c r="N1428" s="277"/>
    </row>
    <row r="1429" spans="4:14">
      <c r="D1429" s="277"/>
      <c r="E1429" s="277"/>
      <c r="F1429" s="277"/>
      <c r="G1429" s="277"/>
      <c r="H1429" s="277"/>
      <c r="I1429" s="277"/>
      <c r="J1429" s="277"/>
      <c r="K1429" s="277"/>
      <c r="L1429" s="277"/>
      <c r="M1429" s="277"/>
      <c r="N1429" s="277"/>
    </row>
    <row r="1430" spans="4:14">
      <c r="D1430" s="277"/>
      <c r="E1430" s="277"/>
      <c r="F1430" s="277"/>
      <c r="G1430" s="277"/>
      <c r="H1430" s="277"/>
      <c r="I1430" s="277"/>
      <c r="J1430" s="277"/>
      <c r="K1430" s="277"/>
      <c r="L1430" s="277"/>
      <c r="M1430" s="277"/>
      <c r="N1430" s="277"/>
    </row>
    <row r="1431" spans="4:14">
      <c r="D1431" s="277"/>
      <c r="E1431" s="277"/>
      <c r="F1431" s="277"/>
      <c r="G1431" s="277"/>
      <c r="H1431" s="277"/>
      <c r="I1431" s="277"/>
      <c r="J1431" s="277"/>
      <c r="K1431" s="277"/>
      <c r="L1431" s="277"/>
      <c r="M1431" s="277"/>
      <c r="N1431" s="277"/>
    </row>
    <row r="1432" spans="4:14">
      <c r="D1432" s="277"/>
      <c r="E1432" s="277"/>
      <c r="F1432" s="277"/>
      <c r="G1432" s="277"/>
      <c r="H1432" s="277"/>
      <c r="I1432" s="277"/>
      <c r="J1432" s="277"/>
      <c r="K1432" s="277"/>
      <c r="L1432" s="277"/>
      <c r="M1432" s="277"/>
      <c r="N1432" s="277"/>
    </row>
    <row r="1433" spans="4:14">
      <c r="D1433" s="277"/>
      <c r="E1433" s="277"/>
      <c r="F1433" s="277"/>
      <c r="G1433" s="277"/>
      <c r="H1433" s="277"/>
      <c r="I1433" s="277"/>
      <c r="J1433" s="277"/>
      <c r="K1433" s="277"/>
      <c r="L1433" s="277"/>
      <c r="M1433" s="277"/>
      <c r="N1433" s="277"/>
    </row>
    <row r="1434" spans="4:14">
      <c r="D1434" s="277"/>
      <c r="E1434" s="277"/>
      <c r="F1434" s="277"/>
      <c r="G1434" s="277"/>
      <c r="H1434" s="277"/>
      <c r="I1434" s="277"/>
      <c r="J1434" s="277"/>
      <c r="K1434" s="277"/>
      <c r="L1434" s="277"/>
      <c r="M1434" s="277"/>
      <c r="N1434" s="277"/>
    </row>
    <row r="1435" spans="4:14">
      <c r="D1435" s="277"/>
      <c r="E1435" s="277"/>
      <c r="F1435" s="277"/>
      <c r="G1435" s="277"/>
      <c r="H1435" s="277"/>
      <c r="I1435" s="277"/>
      <c r="J1435" s="277"/>
      <c r="K1435" s="277"/>
      <c r="L1435" s="277"/>
      <c r="M1435" s="277"/>
      <c r="N1435" s="277"/>
    </row>
    <row r="1436" spans="4:14">
      <c r="D1436" s="277"/>
      <c r="E1436" s="277"/>
      <c r="F1436" s="277"/>
      <c r="G1436" s="277"/>
      <c r="H1436" s="277"/>
      <c r="I1436" s="277"/>
      <c r="J1436" s="277"/>
      <c r="K1436" s="277"/>
      <c r="L1436" s="277"/>
      <c r="M1436" s="277"/>
      <c r="N1436" s="277"/>
    </row>
    <row r="1437" spans="4:14">
      <c r="D1437" s="277"/>
      <c r="E1437" s="277"/>
      <c r="F1437" s="277"/>
      <c r="G1437" s="277"/>
      <c r="H1437" s="277"/>
      <c r="I1437" s="277"/>
      <c r="J1437" s="277"/>
      <c r="K1437" s="277"/>
      <c r="L1437" s="277"/>
      <c r="M1437" s="277"/>
      <c r="N1437" s="277"/>
    </row>
    <row r="1438" spans="4:14">
      <c r="D1438" s="277"/>
      <c r="E1438" s="277"/>
      <c r="F1438" s="277"/>
      <c r="G1438" s="277"/>
      <c r="H1438" s="277"/>
      <c r="I1438" s="277"/>
      <c r="J1438" s="277"/>
      <c r="K1438" s="277"/>
      <c r="L1438" s="277"/>
      <c r="M1438" s="277"/>
      <c r="N1438" s="277"/>
    </row>
    <row r="1439" spans="4:14">
      <c r="D1439" s="277"/>
      <c r="E1439" s="277"/>
      <c r="F1439" s="277"/>
      <c r="G1439" s="277"/>
      <c r="H1439" s="277"/>
      <c r="I1439" s="277"/>
      <c r="J1439" s="277"/>
      <c r="K1439" s="277"/>
      <c r="L1439" s="277"/>
      <c r="M1439" s="277"/>
      <c r="N1439" s="277"/>
    </row>
    <row r="1440" spans="4:14">
      <c r="D1440" s="277"/>
      <c r="E1440" s="277"/>
      <c r="F1440" s="277"/>
      <c r="G1440" s="277"/>
      <c r="H1440" s="277"/>
      <c r="I1440" s="277"/>
      <c r="J1440" s="277"/>
      <c r="K1440" s="277"/>
      <c r="L1440" s="277"/>
      <c r="M1440" s="277"/>
      <c r="N1440" s="277"/>
    </row>
    <row r="1441" spans="4:14">
      <c r="D1441" s="277"/>
      <c r="E1441" s="277"/>
      <c r="F1441" s="277"/>
      <c r="G1441" s="277"/>
      <c r="H1441" s="277"/>
      <c r="I1441" s="277"/>
      <c r="J1441" s="277"/>
      <c r="K1441" s="277"/>
      <c r="L1441" s="277"/>
      <c r="M1441" s="277"/>
      <c r="N1441" s="277"/>
    </row>
    <row r="1442" spans="4:14">
      <c r="D1442" s="277"/>
      <c r="E1442" s="277"/>
      <c r="F1442" s="277"/>
      <c r="G1442" s="277"/>
      <c r="H1442" s="277"/>
      <c r="I1442" s="277"/>
      <c r="J1442" s="277"/>
      <c r="K1442" s="277"/>
      <c r="L1442" s="277"/>
      <c r="M1442" s="277"/>
      <c r="N1442" s="277"/>
    </row>
    <row r="1443" spans="4:14">
      <c r="D1443" s="277"/>
      <c r="E1443" s="277"/>
      <c r="F1443" s="277"/>
      <c r="G1443" s="277"/>
      <c r="H1443" s="277"/>
      <c r="I1443" s="277"/>
      <c r="J1443" s="277"/>
      <c r="K1443" s="277"/>
      <c r="L1443" s="277"/>
      <c r="M1443" s="277"/>
      <c r="N1443" s="277"/>
    </row>
    <row r="1444" spans="4:14">
      <c r="D1444" s="277"/>
      <c r="E1444" s="277"/>
      <c r="F1444" s="277"/>
      <c r="G1444" s="277"/>
      <c r="H1444" s="277"/>
      <c r="I1444" s="277"/>
      <c r="J1444" s="277"/>
      <c r="K1444" s="277"/>
      <c r="L1444" s="277"/>
      <c r="M1444" s="277"/>
      <c r="N1444" s="277"/>
    </row>
    <row r="1445" spans="4:14">
      <c r="D1445" s="277"/>
      <c r="E1445" s="277"/>
      <c r="F1445" s="277"/>
      <c r="G1445" s="277"/>
      <c r="H1445" s="277"/>
      <c r="I1445" s="277"/>
      <c r="J1445" s="277"/>
      <c r="K1445" s="277"/>
      <c r="L1445" s="277"/>
      <c r="M1445" s="277"/>
      <c r="N1445" s="277"/>
    </row>
    <row r="1446" spans="4:14">
      <c r="D1446" s="277"/>
      <c r="E1446" s="277"/>
      <c r="F1446" s="277"/>
      <c r="G1446" s="277"/>
      <c r="H1446" s="277"/>
      <c r="I1446" s="277"/>
      <c r="J1446" s="277"/>
      <c r="K1446" s="277"/>
      <c r="L1446" s="277"/>
      <c r="M1446" s="277"/>
      <c r="N1446" s="277"/>
    </row>
    <row r="1447" spans="4:14">
      <c r="D1447" s="277"/>
      <c r="E1447" s="277"/>
      <c r="F1447" s="277"/>
      <c r="G1447" s="277"/>
      <c r="H1447" s="277"/>
      <c r="I1447" s="277"/>
      <c r="J1447" s="277"/>
      <c r="K1447" s="277"/>
      <c r="L1447" s="277"/>
      <c r="M1447" s="277"/>
      <c r="N1447" s="277"/>
    </row>
    <row r="1448" spans="4:14">
      <c r="D1448" s="277"/>
      <c r="E1448" s="277"/>
      <c r="F1448" s="277"/>
      <c r="G1448" s="277"/>
      <c r="H1448" s="277"/>
      <c r="I1448" s="277"/>
      <c r="J1448" s="277"/>
      <c r="K1448" s="277"/>
      <c r="L1448" s="277"/>
      <c r="M1448" s="277"/>
      <c r="N1448" s="277"/>
    </row>
    <row r="1449" spans="4:14">
      <c r="D1449" s="277"/>
      <c r="E1449" s="277"/>
      <c r="F1449" s="277"/>
      <c r="G1449" s="277"/>
      <c r="H1449" s="277"/>
      <c r="I1449" s="277"/>
      <c r="J1449" s="277"/>
      <c r="K1449" s="277"/>
      <c r="L1449" s="277"/>
      <c r="M1449" s="277"/>
      <c r="N1449" s="277"/>
    </row>
    <row r="1450" spans="4:14">
      <c r="D1450" s="277"/>
      <c r="E1450" s="277"/>
      <c r="F1450" s="277"/>
      <c r="G1450" s="277"/>
      <c r="H1450" s="277"/>
      <c r="I1450" s="277"/>
      <c r="J1450" s="277"/>
      <c r="K1450" s="277"/>
      <c r="L1450" s="277"/>
      <c r="M1450" s="277"/>
      <c r="N1450" s="277"/>
    </row>
    <row r="1451" spans="4:14">
      <c r="D1451" s="277"/>
      <c r="E1451" s="277"/>
      <c r="F1451" s="277"/>
      <c r="G1451" s="277"/>
      <c r="H1451" s="277"/>
      <c r="I1451" s="277"/>
      <c r="J1451" s="277"/>
      <c r="K1451" s="277"/>
      <c r="L1451" s="277"/>
      <c r="M1451" s="277"/>
      <c r="N1451" s="277"/>
    </row>
    <row r="1452" spans="4:14">
      <c r="D1452" s="277"/>
      <c r="E1452" s="277"/>
      <c r="F1452" s="277"/>
      <c r="G1452" s="277"/>
      <c r="H1452" s="277"/>
      <c r="I1452" s="277"/>
      <c r="J1452" s="277"/>
      <c r="K1452" s="277"/>
      <c r="L1452" s="277"/>
      <c r="M1452" s="277"/>
      <c r="N1452" s="277"/>
    </row>
    <row r="1453" spans="4:14">
      <c r="D1453" s="277"/>
      <c r="E1453" s="277"/>
      <c r="F1453" s="277"/>
      <c r="G1453" s="277"/>
      <c r="H1453" s="277"/>
      <c r="I1453" s="277"/>
      <c r="J1453" s="277"/>
      <c r="K1453" s="277"/>
      <c r="L1453" s="277"/>
      <c r="M1453" s="277"/>
      <c r="N1453" s="277"/>
    </row>
    <row r="1454" spans="4:14">
      <c r="D1454" s="277"/>
      <c r="E1454" s="277"/>
      <c r="F1454" s="277"/>
      <c r="G1454" s="277"/>
      <c r="H1454" s="277"/>
      <c r="I1454" s="277"/>
      <c r="J1454" s="277"/>
      <c r="K1454" s="277"/>
      <c r="L1454" s="277"/>
      <c r="M1454" s="277"/>
      <c r="N1454" s="277"/>
    </row>
    <row r="1455" spans="4:14">
      <c r="D1455" s="277"/>
      <c r="E1455" s="277"/>
      <c r="F1455" s="277"/>
      <c r="G1455" s="277"/>
      <c r="H1455" s="277"/>
      <c r="I1455" s="277"/>
      <c r="J1455" s="277"/>
      <c r="K1455" s="277"/>
      <c r="L1455" s="277"/>
      <c r="M1455" s="277"/>
      <c r="N1455" s="277"/>
    </row>
    <row r="1456" spans="4:14">
      <c r="D1456" s="277"/>
      <c r="E1456" s="277"/>
      <c r="F1456" s="277"/>
      <c r="G1456" s="277"/>
      <c r="H1456" s="277"/>
      <c r="I1456" s="277"/>
      <c r="J1456" s="277"/>
      <c r="K1456" s="277"/>
      <c r="L1456" s="277"/>
      <c r="M1456" s="277"/>
      <c r="N1456" s="277"/>
    </row>
    <row r="1457" spans="4:14">
      <c r="D1457" s="277"/>
      <c r="E1457" s="277"/>
      <c r="F1457" s="277"/>
      <c r="G1457" s="277"/>
      <c r="H1457" s="277"/>
      <c r="I1457" s="277"/>
      <c r="J1457" s="277"/>
      <c r="K1457" s="277"/>
      <c r="L1457" s="277"/>
      <c r="M1457" s="277"/>
      <c r="N1457" s="277"/>
    </row>
    <row r="1458" spans="4:14">
      <c r="D1458" s="277"/>
      <c r="E1458" s="277"/>
      <c r="F1458" s="277"/>
      <c r="G1458" s="277"/>
      <c r="H1458" s="277"/>
      <c r="I1458" s="277"/>
      <c r="J1458" s="277"/>
      <c r="K1458" s="277"/>
      <c r="L1458" s="277"/>
      <c r="M1458" s="277"/>
      <c r="N1458" s="277"/>
    </row>
    <row r="1459" spans="4:14">
      <c r="D1459" s="277"/>
      <c r="E1459" s="277"/>
      <c r="F1459" s="277"/>
      <c r="G1459" s="277"/>
      <c r="H1459" s="277"/>
      <c r="I1459" s="277"/>
      <c r="J1459" s="277"/>
      <c r="K1459" s="277"/>
      <c r="L1459" s="277"/>
      <c r="M1459" s="277"/>
      <c r="N1459" s="277"/>
    </row>
    <row r="1460" spans="4:14">
      <c r="D1460" s="277"/>
      <c r="E1460" s="277"/>
      <c r="F1460" s="277"/>
      <c r="G1460" s="277"/>
      <c r="H1460" s="277"/>
      <c r="I1460" s="277"/>
      <c r="J1460" s="277"/>
      <c r="K1460" s="277"/>
      <c r="L1460" s="277"/>
      <c r="M1460" s="277"/>
      <c r="N1460" s="277"/>
    </row>
    <row r="1461" spans="4:14">
      <c r="D1461" s="277"/>
      <c r="E1461" s="277"/>
      <c r="F1461" s="277"/>
      <c r="G1461" s="277"/>
      <c r="H1461" s="277"/>
      <c r="I1461" s="277"/>
      <c r="J1461" s="277"/>
      <c r="K1461" s="277"/>
      <c r="L1461" s="277"/>
      <c r="M1461" s="277"/>
      <c r="N1461" s="277"/>
    </row>
    <row r="1462" spans="4:14">
      <c r="D1462" s="277"/>
      <c r="E1462" s="277"/>
      <c r="F1462" s="277"/>
      <c r="G1462" s="277"/>
      <c r="H1462" s="277"/>
      <c r="I1462" s="277"/>
      <c r="J1462" s="277"/>
      <c r="K1462" s="277"/>
      <c r="L1462" s="277"/>
      <c r="M1462" s="277"/>
      <c r="N1462" s="277"/>
    </row>
    <row r="1463" spans="4:14">
      <c r="D1463" s="277"/>
      <c r="E1463" s="277"/>
      <c r="F1463" s="277"/>
      <c r="G1463" s="277"/>
      <c r="H1463" s="277"/>
      <c r="I1463" s="277"/>
      <c r="J1463" s="277"/>
      <c r="K1463" s="277"/>
      <c r="L1463" s="277"/>
      <c r="M1463" s="277"/>
      <c r="N1463" s="277"/>
    </row>
    <row r="1464" spans="4:14">
      <c r="D1464" s="277"/>
      <c r="E1464" s="277"/>
      <c r="F1464" s="277"/>
      <c r="G1464" s="277"/>
      <c r="H1464" s="277"/>
      <c r="I1464" s="277"/>
      <c r="J1464" s="277"/>
      <c r="K1464" s="277"/>
      <c r="L1464" s="277"/>
      <c r="M1464" s="277"/>
      <c r="N1464" s="277"/>
    </row>
    <row r="1465" spans="4:14">
      <c r="D1465" s="277"/>
      <c r="E1465" s="277"/>
      <c r="F1465" s="277"/>
      <c r="G1465" s="277"/>
      <c r="H1465" s="277"/>
      <c r="I1465" s="277"/>
      <c r="J1465" s="277"/>
      <c r="K1465" s="277"/>
      <c r="L1465" s="277"/>
      <c r="M1465" s="277"/>
      <c r="N1465" s="277"/>
    </row>
    <row r="1466" spans="4:14">
      <c r="D1466" s="277"/>
      <c r="E1466" s="277"/>
      <c r="F1466" s="277"/>
      <c r="G1466" s="277"/>
      <c r="H1466" s="277"/>
      <c r="I1466" s="277"/>
      <c r="J1466" s="277"/>
      <c r="K1466" s="277"/>
      <c r="L1466" s="277"/>
      <c r="M1466" s="277"/>
      <c r="N1466" s="277"/>
    </row>
    <row r="1467" spans="4:14">
      <c r="D1467" s="277"/>
      <c r="E1467" s="277"/>
      <c r="F1467" s="277"/>
      <c r="G1467" s="277"/>
      <c r="H1467" s="277"/>
      <c r="I1467" s="277"/>
      <c r="J1467" s="277"/>
      <c r="K1467" s="277"/>
      <c r="L1467" s="277"/>
      <c r="M1467" s="277"/>
      <c r="N1467" s="277"/>
    </row>
    <row r="1468" spans="4:14">
      <c r="D1468" s="277"/>
      <c r="E1468" s="277"/>
      <c r="F1468" s="277"/>
      <c r="G1468" s="277"/>
      <c r="H1468" s="277"/>
      <c r="I1468" s="277"/>
      <c r="J1468" s="277"/>
      <c r="K1468" s="277"/>
      <c r="L1468" s="277"/>
      <c r="M1468" s="277"/>
      <c r="N1468" s="277"/>
    </row>
    <row r="1469" spans="4:14">
      <c r="D1469" s="277"/>
      <c r="E1469" s="277"/>
      <c r="F1469" s="277"/>
      <c r="G1469" s="277"/>
      <c r="H1469" s="277"/>
      <c r="I1469" s="277"/>
      <c r="J1469" s="277"/>
      <c r="K1469" s="277"/>
      <c r="L1469" s="277"/>
      <c r="M1469" s="277"/>
      <c r="N1469" s="277"/>
    </row>
    <row r="1470" spans="4:14">
      <c r="D1470" s="277"/>
      <c r="E1470" s="277"/>
      <c r="F1470" s="277"/>
      <c r="G1470" s="277"/>
      <c r="H1470" s="277"/>
      <c r="I1470" s="277"/>
      <c r="J1470" s="277"/>
      <c r="K1470" s="277"/>
      <c r="L1470" s="277"/>
      <c r="M1470" s="277"/>
      <c r="N1470" s="277"/>
    </row>
    <row r="1471" spans="4:14">
      <c r="D1471" s="277"/>
      <c r="E1471" s="277"/>
      <c r="F1471" s="277"/>
      <c r="G1471" s="277"/>
      <c r="H1471" s="277"/>
      <c r="I1471" s="277"/>
      <c r="J1471" s="277"/>
      <c r="K1471" s="277"/>
      <c r="L1471" s="277"/>
      <c r="M1471" s="277"/>
      <c r="N1471" s="277"/>
    </row>
    <row r="1472" spans="4:14">
      <c r="D1472" s="277"/>
      <c r="E1472" s="277"/>
      <c r="F1472" s="277"/>
      <c r="G1472" s="277"/>
      <c r="H1472" s="277"/>
      <c r="I1472" s="277"/>
      <c r="J1472" s="277"/>
      <c r="K1472" s="277"/>
      <c r="L1472" s="277"/>
      <c r="M1472" s="277"/>
      <c r="N1472" s="277"/>
    </row>
    <row r="1473" spans="4:14">
      <c r="D1473" s="277"/>
      <c r="E1473" s="277"/>
      <c r="F1473" s="277"/>
      <c r="G1473" s="277"/>
      <c r="H1473" s="277"/>
      <c r="I1473" s="277"/>
      <c r="J1473" s="277"/>
      <c r="K1473" s="277"/>
      <c r="L1473" s="277"/>
      <c r="M1473" s="277"/>
      <c r="N1473" s="277"/>
    </row>
    <row r="1474" spans="4:14">
      <c r="D1474" s="277"/>
      <c r="E1474" s="277"/>
      <c r="F1474" s="277"/>
      <c r="G1474" s="277"/>
      <c r="H1474" s="277"/>
      <c r="I1474" s="277"/>
      <c r="J1474" s="277"/>
      <c r="K1474" s="277"/>
      <c r="L1474" s="277"/>
      <c r="M1474" s="277"/>
      <c r="N1474" s="277"/>
    </row>
    <row r="1475" spans="4:14">
      <c r="D1475" s="277"/>
      <c r="E1475" s="277"/>
      <c r="F1475" s="277"/>
      <c r="G1475" s="277"/>
      <c r="H1475" s="277"/>
      <c r="I1475" s="277"/>
      <c r="J1475" s="277"/>
      <c r="K1475" s="277"/>
      <c r="L1475" s="277"/>
      <c r="M1475" s="277"/>
      <c r="N1475" s="277"/>
    </row>
    <row r="1476" spans="4:14">
      <c r="D1476" s="277"/>
      <c r="E1476" s="277"/>
      <c r="F1476" s="277"/>
      <c r="G1476" s="277"/>
      <c r="H1476" s="277"/>
      <c r="I1476" s="277"/>
      <c r="J1476" s="277"/>
      <c r="K1476" s="277"/>
      <c r="L1476" s="277"/>
      <c r="M1476" s="277"/>
      <c r="N1476" s="277"/>
    </row>
    <row r="1477" spans="4:14">
      <c r="D1477" s="277"/>
      <c r="E1477" s="277"/>
      <c r="F1477" s="277"/>
      <c r="G1477" s="277"/>
      <c r="H1477" s="277"/>
      <c r="I1477" s="277"/>
      <c r="J1477" s="277"/>
      <c r="K1477" s="277"/>
      <c r="L1477" s="277"/>
      <c r="M1477" s="277"/>
      <c r="N1477" s="277"/>
    </row>
    <row r="1478" spans="4:14">
      <c r="D1478" s="277"/>
      <c r="E1478" s="277"/>
      <c r="F1478" s="277"/>
      <c r="G1478" s="277"/>
      <c r="H1478" s="277"/>
      <c r="I1478" s="277"/>
      <c r="J1478" s="277"/>
      <c r="K1478" s="277"/>
      <c r="L1478" s="277"/>
      <c r="M1478" s="277"/>
      <c r="N1478" s="277"/>
    </row>
    <row r="1479" spans="4:14">
      <c r="D1479" s="277"/>
      <c r="E1479" s="277"/>
      <c r="F1479" s="277"/>
      <c r="G1479" s="277"/>
      <c r="H1479" s="277"/>
      <c r="I1479" s="277"/>
      <c r="J1479" s="277"/>
      <c r="K1479" s="277"/>
      <c r="L1479" s="277"/>
      <c r="M1479" s="277"/>
      <c r="N1479" s="277"/>
    </row>
    <row r="1480" spans="4:14">
      <c r="D1480" s="277"/>
      <c r="E1480" s="277"/>
      <c r="F1480" s="277"/>
      <c r="G1480" s="277"/>
      <c r="H1480" s="277"/>
      <c r="I1480" s="277"/>
      <c r="J1480" s="277"/>
      <c r="K1480" s="277"/>
      <c r="L1480" s="277"/>
      <c r="M1480" s="277"/>
      <c r="N1480" s="277"/>
    </row>
    <row r="1481" spans="4:14">
      <c r="D1481" s="277"/>
      <c r="E1481" s="277"/>
      <c r="F1481" s="277"/>
      <c r="G1481" s="277"/>
      <c r="H1481" s="277"/>
      <c r="I1481" s="277"/>
      <c r="J1481" s="277"/>
      <c r="K1481" s="277"/>
      <c r="L1481" s="277"/>
      <c r="M1481" s="277"/>
      <c r="N1481" s="277"/>
    </row>
    <row r="1482" spans="4:14">
      <c r="D1482" s="277"/>
      <c r="E1482" s="277"/>
      <c r="F1482" s="277"/>
      <c r="G1482" s="277"/>
      <c r="H1482" s="277"/>
      <c r="I1482" s="277"/>
      <c r="J1482" s="277"/>
      <c r="K1482" s="277"/>
      <c r="L1482" s="277"/>
      <c r="M1482" s="277"/>
      <c r="N1482" s="277"/>
    </row>
    <row r="1483" spans="4:14">
      <c r="D1483" s="277"/>
      <c r="E1483" s="277"/>
      <c r="F1483" s="277"/>
      <c r="G1483" s="277"/>
      <c r="H1483" s="277"/>
      <c r="I1483" s="277"/>
      <c r="J1483" s="277"/>
      <c r="K1483" s="277"/>
      <c r="L1483" s="277"/>
      <c r="M1483" s="277"/>
      <c r="N1483" s="277"/>
    </row>
    <row r="1484" spans="4:14">
      <c r="D1484" s="277"/>
      <c r="E1484" s="277"/>
      <c r="F1484" s="277"/>
      <c r="G1484" s="277"/>
      <c r="H1484" s="277"/>
      <c r="I1484" s="277"/>
      <c r="J1484" s="277"/>
      <c r="K1484" s="277"/>
      <c r="L1484" s="277"/>
      <c r="M1484" s="277"/>
      <c r="N1484" s="277"/>
    </row>
    <row r="1485" spans="4:14">
      <c r="D1485" s="277"/>
      <c r="E1485" s="277"/>
      <c r="F1485" s="277"/>
      <c r="G1485" s="277"/>
      <c r="H1485" s="277"/>
      <c r="I1485" s="277"/>
      <c r="J1485" s="277"/>
      <c r="K1485" s="277"/>
      <c r="L1485" s="277"/>
      <c r="M1485" s="277"/>
      <c r="N1485" s="277"/>
    </row>
    <row r="1486" spans="4:14">
      <c r="D1486" s="277"/>
      <c r="E1486" s="277"/>
      <c r="F1486" s="277"/>
      <c r="G1486" s="277"/>
      <c r="H1486" s="277"/>
      <c r="I1486" s="277"/>
      <c r="J1486" s="277"/>
      <c r="K1486" s="277"/>
      <c r="L1486" s="277"/>
      <c r="M1486" s="277"/>
      <c r="N1486" s="277"/>
    </row>
    <row r="1487" spans="4:14">
      <c r="D1487" s="277"/>
      <c r="E1487" s="277"/>
      <c r="F1487" s="277"/>
      <c r="G1487" s="277"/>
      <c r="H1487" s="277"/>
      <c r="I1487" s="277"/>
      <c r="J1487" s="277"/>
      <c r="K1487" s="277"/>
      <c r="L1487" s="277"/>
      <c r="M1487" s="277"/>
      <c r="N1487" s="277"/>
    </row>
    <row r="1488" spans="4:14">
      <c r="D1488" s="277"/>
      <c r="E1488" s="277"/>
      <c r="F1488" s="277"/>
      <c r="G1488" s="277"/>
      <c r="H1488" s="277"/>
      <c r="I1488" s="277"/>
      <c r="J1488" s="277"/>
      <c r="K1488" s="277"/>
      <c r="L1488" s="277"/>
      <c r="M1488" s="277"/>
      <c r="N1488" s="277"/>
    </row>
    <row r="1489" spans="4:14">
      <c r="D1489" s="277"/>
      <c r="E1489" s="277"/>
      <c r="F1489" s="277"/>
      <c r="G1489" s="277"/>
      <c r="H1489" s="277"/>
      <c r="I1489" s="277"/>
      <c r="J1489" s="277"/>
      <c r="K1489" s="277"/>
      <c r="L1489" s="277"/>
      <c r="M1489" s="277"/>
      <c r="N1489" s="277"/>
    </row>
    <row r="1490" spans="4:14">
      <c r="D1490" s="277"/>
      <c r="E1490" s="277"/>
      <c r="F1490" s="277"/>
      <c r="G1490" s="277"/>
      <c r="H1490" s="277"/>
      <c r="I1490" s="277"/>
      <c r="J1490" s="277"/>
      <c r="K1490" s="277"/>
      <c r="L1490" s="277"/>
      <c r="M1490" s="277"/>
      <c r="N1490" s="277"/>
    </row>
    <row r="1491" spans="4:14">
      <c r="D1491" s="277"/>
      <c r="E1491" s="277"/>
      <c r="F1491" s="277"/>
      <c r="G1491" s="277"/>
      <c r="H1491" s="277"/>
      <c r="I1491" s="277"/>
      <c r="J1491" s="277"/>
      <c r="K1491" s="277"/>
      <c r="L1491" s="277"/>
      <c r="M1491" s="277"/>
      <c r="N1491" s="277"/>
    </row>
    <row r="1492" spans="4:14">
      <c r="D1492" s="277"/>
      <c r="E1492" s="277"/>
      <c r="F1492" s="277"/>
      <c r="G1492" s="277"/>
      <c r="H1492" s="277"/>
      <c r="I1492" s="277"/>
      <c r="J1492" s="277"/>
      <c r="K1492" s="277"/>
      <c r="L1492" s="277"/>
      <c r="M1492" s="277"/>
      <c r="N1492" s="277"/>
    </row>
    <row r="1493" spans="4:14">
      <c r="D1493" s="277"/>
      <c r="E1493" s="277"/>
      <c r="F1493" s="277"/>
      <c r="G1493" s="277"/>
      <c r="H1493" s="277"/>
      <c r="I1493" s="277"/>
      <c r="J1493" s="277"/>
      <c r="K1493" s="277"/>
      <c r="L1493" s="277"/>
      <c r="M1493" s="277"/>
      <c r="N1493" s="277"/>
    </row>
    <row r="1494" spans="4:14">
      <c r="D1494" s="277"/>
      <c r="E1494" s="277"/>
      <c r="F1494" s="277"/>
      <c r="G1494" s="277"/>
      <c r="H1494" s="277"/>
      <c r="I1494" s="277"/>
      <c r="J1494" s="277"/>
      <c r="K1494" s="277"/>
      <c r="L1494" s="277"/>
      <c r="M1494" s="277"/>
      <c r="N1494" s="277"/>
    </row>
    <row r="1495" spans="4:14">
      <c r="D1495" s="277"/>
      <c r="E1495" s="277"/>
      <c r="F1495" s="277"/>
      <c r="G1495" s="277"/>
      <c r="H1495" s="277"/>
      <c r="I1495" s="277"/>
      <c r="J1495" s="277"/>
      <c r="K1495" s="277"/>
      <c r="L1495" s="277"/>
      <c r="M1495" s="277"/>
      <c r="N1495" s="277"/>
    </row>
    <row r="1496" spans="4:14">
      <c r="D1496" s="277"/>
      <c r="E1496" s="277"/>
      <c r="F1496" s="277"/>
      <c r="G1496" s="277"/>
      <c r="H1496" s="277"/>
      <c r="I1496" s="277"/>
      <c r="J1496" s="277"/>
      <c r="K1496" s="277"/>
      <c r="L1496" s="277"/>
      <c r="M1496" s="277"/>
      <c r="N1496" s="277"/>
    </row>
    <row r="1497" spans="4:14">
      <c r="D1497" s="277"/>
      <c r="E1497" s="277"/>
      <c r="F1497" s="277"/>
      <c r="G1497" s="277"/>
      <c r="H1497" s="277"/>
      <c r="I1497" s="277"/>
      <c r="J1497" s="277"/>
      <c r="K1497" s="277"/>
      <c r="L1497" s="277"/>
      <c r="M1497" s="277"/>
      <c r="N1497" s="277"/>
    </row>
    <row r="1498" spans="4:14">
      <c r="D1498" s="277"/>
      <c r="E1498" s="277"/>
      <c r="F1498" s="277"/>
      <c r="G1498" s="277"/>
      <c r="H1498" s="277"/>
      <c r="I1498" s="277"/>
      <c r="J1498" s="277"/>
      <c r="K1498" s="277"/>
      <c r="L1498" s="277"/>
      <c r="M1498" s="277"/>
      <c r="N1498" s="277"/>
    </row>
    <row r="1499" spans="4:14">
      <c r="D1499" s="277"/>
      <c r="E1499" s="277"/>
      <c r="F1499" s="277"/>
      <c r="G1499" s="277"/>
      <c r="H1499" s="277"/>
      <c r="I1499" s="277"/>
      <c r="J1499" s="277"/>
      <c r="K1499" s="277"/>
      <c r="L1499" s="277"/>
      <c r="M1499" s="277"/>
      <c r="N1499" s="277"/>
    </row>
    <row r="1500" spans="4:14">
      <c r="D1500" s="277"/>
      <c r="E1500" s="277"/>
      <c r="F1500" s="277"/>
      <c r="G1500" s="277"/>
      <c r="H1500" s="277"/>
      <c r="I1500" s="277"/>
      <c r="J1500" s="277"/>
      <c r="K1500" s="277"/>
      <c r="L1500" s="277"/>
      <c r="M1500" s="277"/>
      <c r="N1500" s="277"/>
    </row>
    <row r="1501" spans="4:14">
      <c r="D1501" s="277"/>
      <c r="E1501" s="277"/>
      <c r="F1501" s="277"/>
      <c r="G1501" s="277"/>
      <c r="H1501" s="277"/>
      <c r="I1501" s="277"/>
      <c r="J1501" s="277"/>
      <c r="K1501" s="277"/>
      <c r="L1501" s="277"/>
      <c r="M1501" s="277"/>
      <c r="N1501" s="277"/>
    </row>
    <row r="1502" spans="4:14">
      <c r="D1502" s="277"/>
      <c r="E1502" s="277"/>
      <c r="F1502" s="277"/>
      <c r="G1502" s="277"/>
      <c r="H1502" s="277"/>
      <c r="I1502" s="277"/>
      <c r="J1502" s="277"/>
      <c r="K1502" s="277"/>
      <c r="L1502" s="277"/>
      <c r="M1502" s="277"/>
      <c r="N1502" s="277"/>
    </row>
    <row r="1503" spans="4:14">
      <c r="D1503" s="277"/>
      <c r="E1503" s="277"/>
      <c r="F1503" s="277"/>
      <c r="G1503" s="277"/>
      <c r="H1503" s="277"/>
      <c r="I1503" s="277"/>
      <c r="J1503" s="277"/>
      <c r="K1503" s="277"/>
      <c r="L1503" s="277"/>
      <c r="M1503" s="277"/>
      <c r="N1503" s="277"/>
    </row>
    <row r="1504" spans="4:14">
      <c r="D1504" s="277"/>
      <c r="E1504" s="277"/>
      <c r="F1504" s="277"/>
      <c r="G1504" s="277"/>
      <c r="H1504" s="277"/>
      <c r="I1504" s="277"/>
      <c r="J1504" s="277"/>
      <c r="K1504" s="277"/>
      <c r="L1504" s="277"/>
      <c r="M1504" s="277"/>
      <c r="N1504" s="277"/>
    </row>
    <row r="1505" spans="4:14">
      <c r="D1505" s="277"/>
      <c r="E1505" s="277"/>
      <c r="F1505" s="277"/>
      <c r="G1505" s="277"/>
      <c r="H1505" s="277"/>
      <c r="I1505" s="277"/>
      <c r="J1505" s="277"/>
      <c r="K1505" s="277"/>
      <c r="L1505" s="277"/>
      <c r="M1505" s="277"/>
      <c r="N1505" s="277"/>
    </row>
    <row r="1506" spans="4:14">
      <c r="D1506" s="277"/>
      <c r="E1506" s="277"/>
      <c r="F1506" s="277"/>
      <c r="G1506" s="277"/>
      <c r="H1506" s="277"/>
      <c r="I1506" s="277"/>
      <c r="J1506" s="277"/>
      <c r="K1506" s="277"/>
      <c r="L1506" s="277"/>
      <c r="M1506" s="277"/>
      <c r="N1506" s="277"/>
    </row>
    <row r="1507" spans="4:14">
      <c r="D1507" s="277"/>
      <c r="E1507" s="277"/>
      <c r="F1507" s="277"/>
      <c r="G1507" s="277"/>
      <c r="H1507" s="277"/>
      <c r="I1507" s="277"/>
      <c r="J1507" s="277"/>
      <c r="K1507" s="277"/>
      <c r="L1507" s="277"/>
      <c r="M1507" s="277"/>
      <c r="N1507" s="277"/>
    </row>
    <row r="1508" spans="4:14">
      <c r="D1508" s="277"/>
      <c r="E1508" s="277"/>
      <c r="F1508" s="277"/>
      <c r="G1508" s="277"/>
      <c r="H1508" s="277"/>
      <c r="I1508" s="277"/>
      <c r="J1508" s="277"/>
      <c r="K1508" s="277"/>
      <c r="L1508" s="277"/>
      <c r="M1508" s="277"/>
      <c r="N1508" s="277"/>
    </row>
    <row r="1509" spans="4:14">
      <c r="D1509" s="277"/>
      <c r="E1509" s="277"/>
      <c r="F1509" s="277"/>
      <c r="G1509" s="277"/>
      <c r="H1509" s="277"/>
      <c r="I1509" s="277"/>
      <c r="J1509" s="277"/>
      <c r="K1509" s="277"/>
      <c r="L1509" s="277"/>
      <c r="M1509" s="277"/>
      <c r="N1509" s="277"/>
    </row>
    <row r="1510" spans="4:14">
      <c r="D1510" s="277"/>
      <c r="E1510" s="277"/>
      <c r="F1510" s="277"/>
      <c r="G1510" s="277"/>
      <c r="H1510" s="277"/>
      <c r="I1510" s="277"/>
      <c r="J1510" s="277"/>
      <c r="K1510" s="277"/>
      <c r="L1510" s="277"/>
      <c r="M1510" s="277"/>
      <c r="N1510" s="277"/>
    </row>
    <row r="1511" spans="4:14">
      <c r="D1511" s="277"/>
      <c r="E1511" s="277"/>
      <c r="F1511" s="277"/>
      <c r="G1511" s="277"/>
      <c r="H1511" s="277"/>
      <c r="I1511" s="277"/>
      <c r="J1511" s="277"/>
      <c r="K1511" s="277"/>
      <c r="L1511" s="277"/>
      <c r="M1511" s="277"/>
      <c r="N1511" s="277"/>
    </row>
    <row r="1512" spans="4:14">
      <c r="D1512" s="277"/>
      <c r="E1512" s="277"/>
      <c r="F1512" s="277"/>
      <c r="G1512" s="277"/>
      <c r="H1512" s="277"/>
      <c r="I1512" s="277"/>
      <c r="J1512" s="277"/>
      <c r="K1512" s="277"/>
      <c r="L1512" s="277"/>
      <c r="M1512" s="277"/>
      <c r="N1512" s="277"/>
    </row>
    <row r="1513" spans="4:14">
      <c r="D1513" s="277"/>
      <c r="E1513" s="277"/>
      <c r="F1513" s="277"/>
      <c r="G1513" s="277"/>
      <c r="H1513" s="277"/>
      <c r="I1513" s="277"/>
      <c r="J1513" s="277"/>
      <c r="K1513" s="277"/>
      <c r="L1513" s="277"/>
      <c r="M1513" s="277"/>
      <c r="N1513" s="277"/>
    </row>
    <row r="1514" spans="4:14">
      <c r="D1514" s="277"/>
      <c r="E1514" s="277"/>
      <c r="F1514" s="277"/>
      <c r="G1514" s="277"/>
      <c r="H1514" s="277"/>
      <c r="I1514" s="277"/>
      <c r="J1514" s="277"/>
      <c r="K1514" s="277"/>
      <c r="L1514" s="277"/>
      <c r="M1514" s="277"/>
      <c r="N1514" s="277"/>
    </row>
    <row r="1515" spans="4:14">
      <c r="D1515" s="277"/>
      <c r="E1515" s="277"/>
      <c r="F1515" s="277"/>
      <c r="G1515" s="277"/>
      <c r="H1515" s="277"/>
      <c r="I1515" s="277"/>
      <c r="J1515" s="277"/>
      <c r="K1515" s="277"/>
      <c r="L1515" s="277"/>
      <c r="M1515" s="277"/>
      <c r="N1515" s="277"/>
    </row>
    <row r="1516" spans="4:14">
      <c r="D1516" s="277"/>
      <c r="E1516" s="277"/>
      <c r="F1516" s="277"/>
      <c r="G1516" s="277"/>
      <c r="H1516" s="277"/>
      <c r="I1516" s="277"/>
      <c r="J1516" s="277"/>
      <c r="K1516" s="277"/>
      <c r="L1516" s="277"/>
      <c r="M1516" s="277"/>
      <c r="N1516" s="277"/>
    </row>
    <row r="1517" spans="4:14">
      <c r="D1517" s="277"/>
      <c r="E1517" s="277"/>
      <c r="F1517" s="277"/>
      <c r="G1517" s="277"/>
      <c r="H1517" s="277"/>
      <c r="I1517" s="277"/>
      <c r="J1517" s="277"/>
      <c r="K1517" s="277"/>
      <c r="L1517" s="277"/>
      <c r="M1517" s="277"/>
      <c r="N1517" s="277"/>
    </row>
    <row r="1518" spans="4:14">
      <c r="D1518" s="277"/>
      <c r="E1518" s="277"/>
      <c r="F1518" s="277"/>
      <c r="G1518" s="277"/>
      <c r="H1518" s="277"/>
      <c r="I1518" s="277"/>
      <c r="J1518" s="277"/>
      <c r="K1518" s="277"/>
      <c r="L1518" s="277"/>
      <c r="M1518" s="277"/>
      <c r="N1518" s="277"/>
    </row>
    <row r="1519" spans="4:14">
      <c r="D1519" s="277"/>
      <c r="E1519" s="277"/>
      <c r="F1519" s="277"/>
      <c r="G1519" s="277"/>
      <c r="H1519" s="277"/>
      <c r="I1519" s="277"/>
      <c r="J1519" s="277"/>
      <c r="K1519" s="277"/>
      <c r="L1519" s="277"/>
      <c r="M1519" s="277"/>
      <c r="N1519" s="277"/>
    </row>
    <row r="1520" spans="4:14">
      <c r="D1520" s="277"/>
      <c r="E1520" s="277"/>
      <c r="F1520" s="277"/>
      <c r="G1520" s="277"/>
      <c r="H1520" s="277"/>
      <c r="I1520" s="277"/>
      <c r="J1520" s="277"/>
      <c r="K1520" s="277"/>
      <c r="L1520" s="277"/>
      <c r="M1520" s="277"/>
      <c r="N1520" s="277"/>
    </row>
    <row r="1521" spans="4:14">
      <c r="D1521" s="277"/>
      <c r="E1521" s="277"/>
      <c r="F1521" s="277"/>
      <c r="G1521" s="277"/>
      <c r="H1521" s="277"/>
      <c r="I1521" s="277"/>
      <c r="J1521" s="277"/>
      <c r="K1521" s="277"/>
      <c r="L1521" s="277"/>
      <c r="M1521" s="277"/>
      <c r="N1521" s="277"/>
    </row>
    <row r="1522" spans="4:14">
      <c r="D1522" s="277"/>
      <c r="E1522" s="277"/>
      <c r="F1522" s="277"/>
      <c r="G1522" s="277"/>
      <c r="H1522" s="277"/>
      <c r="I1522" s="277"/>
      <c r="J1522" s="277"/>
      <c r="K1522" s="277"/>
      <c r="L1522" s="277"/>
      <c r="M1522" s="277"/>
      <c r="N1522" s="277"/>
    </row>
    <row r="1523" spans="4:14">
      <c r="D1523" s="277"/>
      <c r="E1523" s="277"/>
      <c r="F1523" s="277"/>
      <c r="G1523" s="277"/>
      <c r="H1523" s="277"/>
      <c r="I1523" s="277"/>
      <c r="J1523" s="277"/>
      <c r="K1523" s="277"/>
      <c r="L1523" s="277"/>
      <c r="M1523" s="277"/>
      <c r="N1523" s="277"/>
    </row>
    <row r="1524" spans="4:14">
      <c r="D1524" s="277"/>
      <c r="E1524" s="277"/>
      <c r="F1524" s="277"/>
      <c r="G1524" s="277"/>
      <c r="H1524" s="277"/>
      <c r="I1524" s="277"/>
      <c r="J1524" s="277"/>
      <c r="K1524" s="277"/>
      <c r="L1524" s="277"/>
      <c r="M1524" s="277"/>
      <c r="N1524" s="277"/>
    </row>
    <row r="1525" spans="4:14">
      <c r="D1525" s="277"/>
      <c r="E1525" s="277"/>
      <c r="F1525" s="277"/>
      <c r="G1525" s="277"/>
      <c r="H1525" s="277"/>
      <c r="I1525" s="277"/>
      <c r="J1525" s="277"/>
      <c r="K1525" s="277"/>
      <c r="L1525" s="277"/>
      <c r="M1525" s="277"/>
      <c r="N1525" s="277"/>
    </row>
    <row r="1526" spans="4:14">
      <c r="D1526" s="277"/>
      <c r="E1526" s="277"/>
      <c r="F1526" s="277"/>
      <c r="G1526" s="277"/>
      <c r="H1526" s="277"/>
      <c r="I1526" s="277"/>
      <c r="J1526" s="277"/>
      <c r="K1526" s="277"/>
      <c r="L1526" s="277"/>
      <c r="M1526" s="277"/>
      <c r="N1526" s="277"/>
    </row>
    <row r="1527" spans="4:14">
      <c r="D1527" s="277"/>
      <c r="E1527" s="277"/>
      <c r="F1527" s="277"/>
      <c r="G1527" s="277"/>
      <c r="H1527" s="277"/>
      <c r="I1527" s="277"/>
      <c r="J1527" s="277"/>
      <c r="K1527" s="277"/>
      <c r="L1527" s="277"/>
      <c r="M1527" s="277"/>
      <c r="N1527" s="277"/>
    </row>
    <row r="1528" spans="4:14">
      <c r="D1528" s="277"/>
      <c r="E1528" s="277"/>
      <c r="F1528" s="277"/>
      <c r="G1528" s="277"/>
      <c r="H1528" s="277"/>
      <c r="I1528" s="277"/>
      <c r="J1528" s="277"/>
      <c r="K1528" s="277"/>
      <c r="L1528" s="277"/>
      <c r="M1528" s="277"/>
      <c r="N1528" s="277"/>
    </row>
    <row r="1529" spans="4:14">
      <c r="D1529" s="277"/>
      <c r="E1529" s="277"/>
      <c r="F1529" s="277"/>
      <c r="G1529" s="277"/>
      <c r="H1529" s="277"/>
      <c r="I1529" s="277"/>
      <c r="J1529" s="277"/>
      <c r="K1529" s="277"/>
      <c r="L1529" s="277"/>
      <c r="M1529" s="277"/>
      <c r="N1529" s="277"/>
    </row>
    <row r="1530" spans="4:14">
      <c r="D1530" s="277"/>
      <c r="E1530" s="277"/>
      <c r="F1530" s="277"/>
      <c r="G1530" s="277"/>
      <c r="H1530" s="277"/>
      <c r="I1530" s="277"/>
      <c r="J1530" s="277"/>
      <c r="K1530" s="277"/>
      <c r="L1530" s="277"/>
      <c r="M1530" s="277"/>
      <c r="N1530" s="277"/>
    </row>
    <row r="1531" spans="4:14">
      <c r="D1531" s="277"/>
      <c r="E1531" s="277"/>
      <c r="F1531" s="277"/>
      <c r="G1531" s="277"/>
      <c r="H1531" s="277"/>
      <c r="I1531" s="277"/>
      <c r="J1531" s="277"/>
      <c r="K1531" s="277"/>
      <c r="L1531" s="277"/>
      <c r="M1531" s="277"/>
      <c r="N1531" s="277"/>
    </row>
    <row r="1532" spans="4:14">
      <c r="D1532" s="277"/>
      <c r="E1532" s="277"/>
      <c r="F1532" s="277"/>
      <c r="G1532" s="277"/>
      <c r="H1532" s="277"/>
      <c r="I1532" s="277"/>
      <c r="J1532" s="277"/>
      <c r="K1532" s="277"/>
      <c r="L1532" s="277"/>
      <c r="M1532" s="277"/>
      <c r="N1532" s="277"/>
    </row>
    <row r="1533" spans="4:14">
      <c r="D1533" s="277"/>
      <c r="E1533" s="277"/>
      <c r="F1533" s="277"/>
      <c r="G1533" s="277"/>
      <c r="H1533" s="277"/>
      <c r="I1533" s="277"/>
      <c r="J1533" s="277"/>
      <c r="K1533" s="277"/>
      <c r="L1533" s="277"/>
      <c r="M1533" s="277"/>
      <c r="N1533" s="277"/>
    </row>
    <row r="1534" spans="4:14">
      <c r="D1534" s="277"/>
      <c r="E1534" s="277"/>
      <c r="F1534" s="277"/>
      <c r="G1534" s="277"/>
      <c r="H1534" s="277"/>
      <c r="I1534" s="277"/>
      <c r="J1534" s="277"/>
      <c r="K1534" s="277"/>
      <c r="L1534" s="277"/>
      <c r="M1534" s="277"/>
      <c r="N1534" s="277"/>
    </row>
    <row r="1535" spans="4:14">
      <c r="D1535" s="277"/>
      <c r="E1535" s="277"/>
      <c r="F1535" s="277"/>
      <c r="G1535" s="277"/>
      <c r="H1535" s="277"/>
      <c r="I1535" s="277"/>
      <c r="J1535" s="277"/>
      <c r="K1535" s="277"/>
      <c r="L1535" s="277"/>
      <c r="M1535" s="277"/>
      <c r="N1535" s="277"/>
    </row>
    <row r="1536" spans="4:14">
      <c r="D1536" s="277"/>
      <c r="E1536" s="277"/>
      <c r="F1536" s="277"/>
      <c r="G1536" s="277"/>
      <c r="H1536" s="277"/>
      <c r="I1536" s="277"/>
      <c r="J1536" s="277"/>
      <c r="K1536" s="277"/>
      <c r="L1536" s="277"/>
      <c r="M1536" s="277"/>
      <c r="N1536" s="277"/>
    </row>
    <row r="1537" spans="4:14">
      <c r="D1537" s="277"/>
      <c r="E1537" s="277"/>
      <c r="F1537" s="277"/>
      <c r="G1537" s="277"/>
      <c r="H1537" s="277"/>
      <c r="I1537" s="277"/>
      <c r="J1537" s="277"/>
      <c r="K1537" s="277"/>
      <c r="L1537" s="277"/>
      <c r="M1537" s="277"/>
      <c r="N1537" s="277"/>
    </row>
    <row r="1538" spans="4:14">
      <c r="D1538" s="277"/>
      <c r="E1538" s="277"/>
      <c r="F1538" s="277"/>
      <c r="G1538" s="277"/>
      <c r="H1538" s="277"/>
      <c r="I1538" s="277"/>
      <c r="J1538" s="277"/>
      <c r="K1538" s="277"/>
      <c r="L1538" s="277"/>
      <c r="M1538" s="277"/>
      <c r="N1538" s="277"/>
    </row>
    <row r="1539" spans="4:14">
      <c r="D1539" s="277"/>
      <c r="E1539" s="277"/>
      <c r="F1539" s="277"/>
      <c r="G1539" s="277"/>
      <c r="H1539" s="277"/>
      <c r="I1539" s="277"/>
      <c r="J1539" s="277"/>
      <c r="K1539" s="277"/>
      <c r="L1539" s="277"/>
      <c r="M1539" s="277"/>
      <c r="N1539" s="277"/>
    </row>
    <row r="1540" spans="4:14">
      <c r="D1540" s="277"/>
      <c r="E1540" s="277"/>
      <c r="F1540" s="277"/>
      <c r="G1540" s="277"/>
      <c r="H1540" s="277"/>
      <c r="I1540" s="277"/>
      <c r="J1540" s="277"/>
      <c r="K1540" s="277"/>
      <c r="L1540" s="277"/>
      <c r="M1540" s="277"/>
      <c r="N1540" s="277"/>
    </row>
    <row r="1541" spans="4:14">
      <c r="D1541" s="277"/>
      <c r="E1541" s="277"/>
      <c r="F1541" s="277"/>
      <c r="G1541" s="277"/>
      <c r="H1541" s="277"/>
      <c r="I1541" s="277"/>
      <c r="J1541" s="277"/>
      <c r="K1541" s="277"/>
      <c r="L1541" s="277"/>
      <c r="M1541" s="277"/>
      <c r="N1541" s="277"/>
    </row>
    <row r="1542" spans="4:14">
      <c r="D1542" s="277"/>
      <c r="E1542" s="277"/>
      <c r="F1542" s="277"/>
      <c r="G1542" s="277"/>
      <c r="H1542" s="277"/>
      <c r="I1542" s="277"/>
      <c r="J1542" s="277"/>
      <c r="K1542" s="277"/>
      <c r="L1542" s="277"/>
      <c r="M1542" s="277"/>
      <c r="N1542" s="277"/>
    </row>
    <row r="1543" spans="4:14">
      <c r="D1543" s="277"/>
      <c r="E1543" s="277"/>
      <c r="F1543" s="277"/>
      <c r="G1543" s="277"/>
      <c r="H1543" s="277"/>
      <c r="I1543" s="277"/>
      <c r="J1543" s="277"/>
      <c r="K1543" s="277"/>
      <c r="L1543" s="277"/>
      <c r="M1543" s="277"/>
      <c r="N1543" s="277"/>
    </row>
    <row r="1544" spans="4:14">
      <c r="D1544" s="277"/>
      <c r="E1544" s="277"/>
      <c r="F1544" s="277"/>
      <c r="G1544" s="277"/>
      <c r="H1544" s="277"/>
      <c r="I1544" s="277"/>
      <c r="J1544" s="277"/>
      <c r="K1544" s="277"/>
      <c r="L1544" s="277"/>
      <c r="M1544" s="277"/>
      <c r="N1544" s="277"/>
    </row>
    <row r="1545" spans="4:14">
      <c r="D1545" s="277"/>
      <c r="E1545" s="277"/>
      <c r="F1545" s="277"/>
      <c r="G1545" s="277"/>
      <c r="H1545" s="277"/>
      <c r="I1545" s="277"/>
      <c r="J1545" s="277"/>
      <c r="K1545" s="277"/>
      <c r="L1545" s="277"/>
      <c r="M1545" s="277"/>
      <c r="N1545" s="277"/>
    </row>
    <row r="1546" spans="4:14">
      <c r="D1546" s="277"/>
      <c r="E1546" s="277"/>
      <c r="F1546" s="277"/>
      <c r="G1546" s="277"/>
      <c r="H1546" s="277"/>
      <c r="I1546" s="277"/>
      <c r="J1546" s="277"/>
      <c r="K1546" s="277"/>
      <c r="L1546" s="277"/>
      <c r="M1546" s="277"/>
      <c r="N1546" s="277"/>
    </row>
    <row r="1547" spans="4:14">
      <c r="D1547" s="277"/>
      <c r="E1547" s="277"/>
      <c r="F1547" s="277"/>
      <c r="G1547" s="277"/>
      <c r="H1547" s="277"/>
      <c r="I1547" s="277"/>
      <c r="J1547" s="277"/>
      <c r="K1547" s="277"/>
      <c r="L1547" s="277"/>
      <c r="M1547" s="277"/>
      <c r="N1547" s="277"/>
    </row>
    <row r="1548" spans="4:14">
      <c r="D1548" s="277"/>
      <c r="E1548" s="277"/>
      <c r="F1548" s="277"/>
      <c r="G1548" s="277"/>
      <c r="H1548" s="277"/>
      <c r="I1548" s="277"/>
      <c r="J1548" s="277"/>
      <c r="K1548" s="277"/>
      <c r="L1548" s="277"/>
      <c r="M1548" s="277"/>
      <c r="N1548" s="277"/>
    </row>
    <row r="1549" spans="4:14">
      <c r="D1549" s="277"/>
      <c r="E1549" s="277"/>
      <c r="F1549" s="277"/>
      <c r="G1549" s="277"/>
      <c r="H1549" s="277"/>
      <c r="I1549" s="277"/>
      <c r="J1549" s="277"/>
      <c r="K1549" s="277"/>
      <c r="L1549" s="277"/>
      <c r="M1549" s="277"/>
      <c r="N1549" s="277"/>
    </row>
    <row r="1550" spans="4:14">
      <c r="D1550" s="277"/>
      <c r="E1550" s="277"/>
      <c r="F1550" s="277"/>
      <c r="G1550" s="277"/>
      <c r="H1550" s="277"/>
      <c r="I1550" s="277"/>
      <c r="J1550" s="277"/>
      <c r="K1550" s="277"/>
      <c r="L1550" s="277"/>
      <c r="M1550" s="277"/>
      <c r="N1550" s="277"/>
    </row>
    <row r="1551" spans="4:14">
      <c r="D1551" s="277"/>
      <c r="E1551" s="277"/>
      <c r="F1551" s="277"/>
      <c r="G1551" s="277"/>
      <c r="H1551" s="277"/>
      <c r="I1551" s="277"/>
      <c r="J1551" s="277"/>
      <c r="K1551" s="277"/>
      <c r="L1551" s="277"/>
      <c r="M1551" s="277"/>
      <c r="N1551" s="277"/>
    </row>
    <row r="1552" spans="4:14">
      <c r="D1552" s="277"/>
      <c r="E1552" s="277"/>
      <c r="F1552" s="277"/>
      <c r="G1552" s="277"/>
      <c r="H1552" s="277"/>
      <c r="I1552" s="277"/>
      <c r="J1552" s="277"/>
      <c r="K1552" s="277"/>
      <c r="L1552" s="277"/>
      <c r="M1552" s="277"/>
      <c r="N1552" s="277"/>
    </row>
    <row r="1553" spans="4:14">
      <c r="D1553" s="277"/>
      <c r="E1553" s="277"/>
      <c r="F1553" s="277"/>
      <c r="G1553" s="277"/>
      <c r="H1553" s="277"/>
      <c r="I1553" s="277"/>
      <c r="J1553" s="277"/>
      <c r="K1553" s="277"/>
      <c r="L1553" s="277"/>
      <c r="M1553" s="277"/>
      <c r="N1553" s="277"/>
    </row>
    <row r="1554" spans="4:14">
      <c r="D1554" s="277"/>
      <c r="E1554" s="277"/>
      <c r="F1554" s="277"/>
      <c r="G1554" s="277"/>
      <c r="H1554" s="277"/>
      <c r="I1554" s="277"/>
      <c r="J1554" s="277"/>
      <c r="K1554" s="277"/>
      <c r="L1554" s="277"/>
      <c r="M1554" s="277"/>
      <c r="N1554" s="277"/>
    </row>
    <row r="1555" spans="4:14">
      <c r="D1555" s="277"/>
      <c r="E1555" s="277"/>
      <c r="F1555" s="277"/>
      <c r="G1555" s="277"/>
      <c r="H1555" s="277"/>
      <c r="I1555" s="277"/>
      <c r="J1555" s="277"/>
      <c r="K1555" s="277"/>
      <c r="L1555" s="277"/>
      <c r="M1555" s="277"/>
      <c r="N1555" s="277"/>
    </row>
    <row r="1556" spans="4:14">
      <c r="D1556" s="277"/>
      <c r="E1556" s="277"/>
      <c r="F1556" s="277"/>
      <c r="G1556" s="277"/>
      <c r="H1556" s="277"/>
      <c r="I1556" s="277"/>
      <c r="J1556" s="277"/>
      <c r="K1556" s="277"/>
      <c r="L1556" s="277"/>
      <c r="M1556" s="277"/>
      <c r="N1556" s="277"/>
    </row>
    <row r="1557" spans="4:14">
      <c r="D1557" s="277"/>
      <c r="E1557" s="277"/>
      <c r="F1557" s="277"/>
      <c r="G1557" s="277"/>
      <c r="H1557" s="277"/>
      <c r="I1557" s="277"/>
      <c r="J1557" s="277"/>
      <c r="K1557" s="277"/>
      <c r="L1557" s="277"/>
      <c r="M1557" s="277"/>
      <c r="N1557" s="277"/>
    </row>
    <row r="1558" spans="4:14">
      <c r="D1558" s="277"/>
      <c r="E1558" s="277"/>
      <c r="F1558" s="277"/>
      <c r="G1558" s="277"/>
      <c r="H1558" s="277"/>
      <c r="I1558" s="277"/>
      <c r="J1558" s="277"/>
      <c r="K1558" s="277"/>
      <c r="L1558" s="277"/>
      <c r="M1558" s="277"/>
      <c r="N1558" s="277"/>
    </row>
    <row r="1559" spans="4:14">
      <c r="D1559" s="277"/>
      <c r="E1559" s="277"/>
      <c r="F1559" s="277"/>
      <c r="G1559" s="277"/>
      <c r="H1559" s="277"/>
      <c r="I1559" s="277"/>
      <c r="J1559" s="277"/>
      <c r="K1559" s="277"/>
      <c r="L1559" s="277"/>
      <c r="M1559" s="277"/>
      <c r="N1559" s="277"/>
    </row>
    <row r="1560" spans="4:14">
      <c r="D1560" s="277"/>
      <c r="E1560" s="277"/>
      <c r="F1560" s="277"/>
      <c r="G1560" s="277"/>
      <c r="H1560" s="277"/>
      <c r="I1560" s="277"/>
      <c r="J1560" s="277"/>
      <c r="K1560" s="277"/>
      <c r="L1560" s="277"/>
      <c r="M1560" s="277"/>
      <c r="N1560" s="277"/>
    </row>
    <row r="1561" spans="4:14">
      <c r="D1561" s="277"/>
      <c r="E1561" s="277"/>
      <c r="F1561" s="277"/>
      <c r="G1561" s="277"/>
      <c r="H1561" s="277"/>
      <c r="I1561" s="277"/>
      <c r="J1561" s="277"/>
      <c r="K1561" s="277"/>
      <c r="L1561" s="277"/>
      <c r="M1561" s="277"/>
      <c r="N1561" s="277"/>
    </row>
    <row r="1562" spans="4:14">
      <c r="D1562" s="277"/>
      <c r="E1562" s="277"/>
      <c r="F1562" s="277"/>
      <c r="G1562" s="277"/>
      <c r="H1562" s="277"/>
      <c r="I1562" s="277"/>
      <c r="J1562" s="277"/>
      <c r="K1562" s="277"/>
      <c r="L1562" s="277"/>
      <c r="M1562" s="277"/>
      <c r="N1562" s="277"/>
    </row>
    <row r="1563" spans="4:14">
      <c r="D1563" s="277"/>
      <c r="E1563" s="277"/>
      <c r="F1563" s="277"/>
      <c r="G1563" s="277"/>
      <c r="H1563" s="277"/>
      <c r="I1563" s="277"/>
      <c r="J1563" s="277"/>
      <c r="K1563" s="277"/>
      <c r="L1563" s="277"/>
      <c r="M1563" s="277"/>
      <c r="N1563" s="277"/>
    </row>
    <row r="1564" spans="4:14">
      <c r="D1564" s="277"/>
      <c r="E1564" s="277"/>
      <c r="F1564" s="277"/>
      <c r="G1564" s="277"/>
      <c r="H1564" s="277"/>
      <c r="I1564" s="277"/>
      <c r="J1564" s="277"/>
      <c r="K1564" s="277"/>
      <c r="L1564" s="277"/>
      <c r="M1564" s="277"/>
      <c r="N1564" s="277"/>
    </row>
    <row r="1565" spans="4:14">
      <c r="D1565" s="277"/>
      <c r="E1565" s="277"/>
      <c r="F1565" s="277"/>
      <c r="G1565" s="277"/>
      <c r="H1565" s="277"/>
      <c r="I1565" s="277"/>
      <c r="J1565" s="277"/>
      <c r="K1565" s="277"/>
      <c r="L1565" s="277"/>
      <c r="M1565" s="277"/>
      <c r="N1565" s="277"/>
    </row>
    <row r="1566" spans="4:14">
      <c r="D1566" s="277"/>
      <c r="E1566" s="277"/>
      <c r="F1566" s="277"/>
      <c r="G1566" s="277"/>
      <c r="H1566" s="277"/>
      <c r="I1566" s="277"/>
      <c r="J1566" s="277"/>
      <c r="K1566" s="277"/>
      <c r="L1566" s="277"/>
      <c r="M1566" s="277"/>
      <c r="N1566" s="277"/>
    </row>
    <row r="1567" spans="4:14">
      <c r="D1567" s="277"/>
      <c r="E1567" s="277"/>
      <c r="F1567" s="277"/>
      <c r="G1567" s="277"/>
      <c r="H1567" s="277"/>
      <c r="I1567" s="277"/>
      <c r="J1567" s="277"/>
      <c r="K1567" s="277"/>
      <c r="L1567" s="277"/>
      <c r="M1567" s="277"/>
      <c r="N1567" s="277"/>
    </row>
    <row r="1568" spans="4:14">
      <c r="D1568" s="277"/>
      <c r="E1568" s="277"/>
      <c r="F1568" s="277"/>
      <c r="G1568" s="277"/>
      <c r="H1568" s="277"/>
      <c r="I1568" s="277"/>
      <c r="J1568" s="277"/>
      <c r="K1568" s="277"/>
      <c r="L1568" s="277"/>
      <c r="M1568" s="277"/>
      <c r="N1568" s="277"/>
    </row>
    <row r="1569" spans="4:14">
      <c r="D1569" s="277"/>
      <c r="E1569" s="277"/>
      <c r="F1569" s="277"/>
      <c r="G1569" s="277"/>
      <c r="H1569" s="277"/>
      <c r="I1569" s="277"/>
      <c r="J1569" s="277"/>
      <c r="K1569" s="277"/>
      <c r="L1569" s="277"/>
      <c r="M1569" s="277"/>
      <c r="N1569" s="277"/>
    </row>
    <row r="1570" spans="4:14">
      <c r="D1570" s="277"/>
      <c r="E1570" s="277"/>
      <c r="F1570" s="277"/>
      <c r="G1570" s="277"/>
      <c r="H1570" s="277"/>
      <c r="I1570" s="277"/>
      <c r="J1570" s="277"/>
      <c r="K1570" s="277"/>
      <c r="L1570" s="277"/>
      <c r="M1570" s="277"/>
      <c r="N1570" s="277"/>
    </row>
    <row r="1571" spans="4:14">
      <c r="D1571" s="277"/>
      <c r="E1571" s="277"/>
      <c r="F1571" s="277"/>
      <c r="G1571" s="277"/>
      <c r="H1571" s="277"/>
      <c r="I1571" s="277"/>
      <c r="J1571" s="277"/>
      <c r="K1571" s="277"/>
      <c r="L1571" s="277"/>
      <c r="M1571" s="277"/>
      <c r="N1571" s="277"/>
    </row>
    <row r="1572" spans="4:14">
      <c r="D1572" s="277"/>
      <c r="E1572" s="277"/>
      <c r="F1572" s="277"/>
      <c r="G1572" s="277"/>
      <c r="H1572" s="277"/>
      <c r="I1572" s="277"/>
      <c r="J1572" s="277"/>
      <c r="K1572" s="277"/>
      <c r="L1572" s="277"/>
      <c r="M1572" s="277"/>
      <c r="N1572" s="277"/>
    </row>
    <row r="1573" spans="4:14">
      <c r="D1573" s="277"/>
      <c r="E1573" s="277"/>
      <c r="F1573" s="277"/>
      <c r="G1573" s="277"/>
      <c r="H1573" s="277"/>
      <c r="I1573" s="277"/>
      <c r="J1573" s="277"/>
      <c r="K1573" s="277"/>
      <c r="L1573" s="277"/>
      <c r="M1573" s="277"/>
      <c r="N1573" s="277"/>
    </row>
    <row r="1574" spans="4:14">
      <c r="D1574" s="277"/>
      <c r="E1574" s="277"/>
      <c r="F1574" s="277"/>
      <c r="G1574" s="277"/>
      <c r="H1574" s="277"/>
      <c r="I1574" s="277"/>
      <c r="J1574" s="277"/>
      <c r="K1574" s="277"/>
      <c r="L1574" s="277"/>
      <c r="M1574" s="277"/>
      <c r="N1574" s="277"/>
    </row>
    <row r="1575" spans="4:14">
      <c r="D1575" s="277"/>
      <c r="E1575" s="277"/>
      <c r="F1575" s="277"/>
      <c r="G1575" s="277"/>
      <c r="H1575" s="277"/>
      <c r="I1575" s="277"/>
      <c r="J1575" s="277"/>
      <c r="K1575" s="277"/>
      <c r="L1575" s="277"/>
      <c r="M1575" s="277"/>
      <c r="N1575" s="277"/>
    </row>
    <row r="1576" spans="4:14">
      <c r="D1576" s="277"/>
      <c r="E1576" s="277"/>
      <c r="F1576" s="277"/>
      <c r="G1576" s="277"/>
      <c r="H1576" s="277"/>
      <c r="I1576" s="277"/>
      <c r="J1576" s="277"/>
      <c r="K1576" s="277"/>
      <c r="L1576" s="277"/>
      <c r="M1576" s="277"/>
      <c r="N1576" s="277"/>
    </row>
    <row r="1577" spans="4:14">
      <c r="D1577" s="277"/>
      <c r="E1577" s="277"/>
      <c r="F1577" s="277"/>
      <c r="G1577" s="277"/>
      <c r="H1577" s="277"/>
      <c r="I1577" s="277"/>
      <c r="J1577" s="277"/>
      <c r="K1577" s="277"/>
      <c r="L1577" s="277"/>
      <c r="M1577" s="277"/>
      <c r="N1577" s="277"/>
    </row>
    <row r="1578" spans="4:14">
      <c r="D1578" s="277"/>
      <c r="E1578" s="277"/>
      <c r="F1578" s="277"/>
      <c r="G1578" s="277"/>
      <c r="H1578" s="277"/>
      <c r="I1578" s="277"/>
      <c r="J1578" s="277"/>
      <c r="K1578" s="277"/>
      <c r="L1578" s="277"/>
      <c r="M1578" s="277"/>
      <c r="N1578" s="277"/>
    </row>
    <row r="1579" spans="4:14">
      <c r="D1579" s="277"/>
      <c r="E1579" s="277"/>
      <c r="F1579" s="277"/>
      <c r="G1579" s="277"/>
      <c r="H1579" s="277"/>
      <c r="I1579" s="277"/>
      <c r="J1579" s="277"/>
      <c r="K1579" s="277"/>
      <c r="L1579" s="277"/>
      <c r="M1579" s="277"/>
      <c r="N1579" s="277"/>
    </row>
    <row r="1580" spans="4:14">
      <c r="D1580" s="277"/>
      <c r="E1580" s="277"/>
      <c r="F1580" s="277"/>
      <c r="G1580" s="277"/>
      <c r="H1580" s="277"/>
      <c r="I1580" s="277"/>
      <c r="J1580" s="277"/>
      <c r="K1580" s="277"/>
      <c r="L1580" s="277"/>
      <c r="M1580" s="277"/>
      <c r="N1580" s="277"/>
    </row>
    <row r="1581" spans="4:14">
      <c r="D1581" s="277"/>
      <c r="E1581" s="277"/>
      <c r="F1581" s="277"/>
      <c r="G1581" s="277"/>
      <c r="H1581" s="277"/>
      <c r="I1581" s="277"/>
      <c r="J1581" s="277"/>
      <c r="K1581" s="277"/>
      <c r="L1581" s="277"/>
      <c r="M1581" s="277"/>
      <c r="N1581" s="277"/>
    </row>
    <row r="1582" spans="4:14">
      <c r="D1582" s="277"/>
      <c r="E1582" s="277"/>
      <c r="F1582" s="277"/>
      <c r="G1582" s="277"/>
      <c r="H1582" s="277"/>
      <c r="I1582" s="277"/>
      <c r="J1582" s="277"/>
      <c r="K1582" s="277"/>
      <c r="L1582" s="277"/>
      <c r="M1582" s="277"/>
      <c r="N1582" s="277"/>
    </row>
    <row r="1583" spans="4:14">
      <c r="D1583" s="277"/>
      <c r="E1583" s="277"/>
      <c r="F1583" s="277"/>
      <c r="G1583" s="277"/>
      <c r="H1583" s="277"/>
      <c r="I1583" s="277"/>
      <c r="J1583" s="277"/>
      <c r="K1583" s="277"/>
      <c r="L1583" s="277"/>
      <c r="M1583" s="277"/>
      <c r="N1583" s="277"/>
    </row>
    <row r="1584" spans="4:14">
      <c r="D1584" s="277"/>
      <c r="E1584" s="277"/>
      <c r="F1584" s="277"/>
      <c r="G1584" s="277"/>
      <c r="H1584" s="277"/>
      <c r="I1584" s="277"/>
      <c r="J1584" s="277"/>
      <c r="K1584" s="277"/>
      <c r="L1584" s="277"/>
      <c r="M1584" s="277"/>
      <c r="N1584" s="277"/>
    </row>
    <row r="1585" spans="4:14">
      <c r="D1585" s="277"/>
      <c r="E1585" s="277"/>
      <c r="F1585" s="277"/>
      <c r="G1585" s="277"/>
      <c r="H1585" s="277"/>
      <c r="I1585" s="277"/>
      <c r="J1585" s="277"/>
      <c r="K1585" s="277"/>
      <c r="L1585" s="277"/>
      <c r="M1585" s="277"/>
      <c r="N1585" s="277"/>
    </row>
    <row r="1586" spans="4:14">
      <c r="D1586" s="277"/>
      <c r="E1586" s="277"/>
      <c r="F1586" s="277"/>
      <c r="G1586" s="277"/>
      <c r="H1586" s="277"/>
      <c r="I1586" s="277"/>
      <c r="J1586" s="277"/>
      <c r="K1586" s="277"/>
      <c r="L1586" s="277"/>
      <c r="M1586" s="277"/>
      <c r="N1586" s="277"/>
    </row>
    <row r="1587" spans="4:14">
      <c r="D1587" s="277"/>
      <c r="E1587" s="277"/>
      <c r="F1587" s="277"/>
      <c r="G1587" s="277"/>
      <c r="H1587" s="277"/>
      <c r="I1587" s="277"/>
      <c r="J1587" s="277"/>
      <c r="K1587" s="277"/>
      <c r="L1587" s="277"/>
      <c r="M1587" s="277"/>
      <c r="N1587" s="277"/>
    </row>
    <row r="1588" spans="4:14">
      <c r="D1588" s="277"/>
      <c r="E1588" s="277"/>
      <c r="F1588" s="277"/>
      <c r="G1588" s="277"/>
      <c r="H1588" s="277"/>
      <c r="I1588" s="277"/>
      <c r="J1588" s="277"/>
      <c r="K1588" s="277"/>
      <c r="L1588" s="277"/>
      <c r="M1588" s="277"/>
      <c r="N1588" s="277"/>
    </row>
    <row r="1589" spans="4:14">
      <c r="D1589" s="277"/>
      <c r="E1589" s="277"/>
      <c r="F1589" s="277"/>
      <c r="G1589" s="277"/>
      <c r="H1589" s="277"/>
      <c r="I1589" s="277"/>
      <c r="J1589" s="277"/>
      <c r="K1589" s="277"/>
      <c r="L1589" s="277"/>
      <c r="M1589" s="277"/>
      <c r="N1589" s="277"/>
    </row>
    <row r="1590" spans="4:14">
      <c r="D1590" s="277"/>
      <c r="E1590" s="277"/>
      <c r="F1590" s="277"/>
      <c r="G1590" s="277"/>
      <c r="H1590" s="277"/>
      <c r="I1590" s="277"/>
      <c r="J1590" s="277"/>
      <c r="K1590" s="277"/>
      <c r="L1590" s="277"/>
      <c r="M1590" s="277"/>
      <c r="N1590" s="277"/>
    </row>
    <row r="1591" spans="4:14">
      <c r="D1591" s="277"/>
      <c r="E1591" s="277"/>
      <c r="F1591" s="277"/>
      <c r="G1591" s="277"/>
      <c r="H1591" s="277"/>
      <c r="I1591" s="277"/>
      <c r="J1591" s="277"/>
      <c r="K1591" s="277"/>
      <c r="L1591" s="277"/>
      <c r="M1591" s="277"/>
      <c r="N1591" s="277"/>
    </row>
    <row r="1592" spans="4:14">
      <c r="D1592" s="277"/>
      <c r="E1592" s="277"/>
      <c r="F1592" s="277"/>
      <c r="G1592" s="277"/>
      <c r="H1592" s="277"/>
      <c r="I1592" s="277"/>
      <c r="J1592" s="277"/>
      <c r="K1592" s="277"/>
      <c r="L1592" s="277"/>
      <c r="M1592" s="277"/>
      <c r="N1592" s="277"/>
    </row>
    <row r="1593" spans="4:14">
      <c r="D1593" s="277"/>
      <c r="E1593" s="277"/>
      <c r="F1593" s="277"/>
      <c r="G1593" s="277"/>
      <c r="H1593" s="277"/>
      <c r="I1593" s="277"/>
      <c r="J1593" s="277"/>
      <c r="K1593" s="277"/>
      <c r="L1593" s="277"/>
      <c r="M1593" s="277"/>
      <c r="N1593" s="277"/>
    </row>
    <row r="1594" spans="4:14">
      <c r="D1594" s="277"/>
      <c r="E1594" s="277"/>
      <c r="F1594" s="277"/>
      <c r="G1594" s="277"/>
      <c r="H1594" s="277"/>
      <c r="I1594" s="277"/>
      <c r="J1594" s="277"/>
      <c r="K1594" s="277"/>
      <c r="L1594" s="277"/>
      <c r="M1594" s="277"/>
      <c r="N1594" s="277"/>
    </row>
    <row r="1595" spans="4:14">
      <c r="D1595" s="277"/>
      <c r="E1595" s="277"/>
      <c r="F1595" s="277"/>
      <c r="G1595" s="277"/>
      <c r="H1595" s="277"/>
      <c r="I1595" s="277"/>
      <c r="J1595" s="277"/>
      <c r="K1595" s="277"/>
      <c r="L1595" s="277"/>
      <c r="M1595" s="277"/>
      <c r="N1595" s="277"/>
    </row>
    <row r="1596" spans="4:14">
      <c r="D1596" s="277"/>
      <c r="E1596" s="277"/>
      <c r="F1596" s="277"/>
      <c r="G1596" s="277"/>
      <c r="H1596" s="277"/>
      <c r="I1596" s="277"/>
      <c r="J1596" s="277"/>
      <c r="K1596" s="277"/>
      <c r="L1596" s="277"/>
      <c r="M1596" s="277"/>
      <c r="N1596" s="277"/>
    </row>
    <row r="1597" spans="4:14">
      <c r="D1597" s="277"/>
      <c r="E1597" s="277"/>
      <c r="F1597" s="277"/>
      <c r="G1597" s="277"/>
      <c r="H1597" s="277"/>
      <c r="I1597" s="277"/>
      <c r="J1597" s="277"/>
      <c r="K1597" s="277"/>
      <c r="L1597" s="277"/>
      <c r="M1597" s="277"/>
      <c r="N1597" s="277"/>
    </row>
    <row r="1598" spans="4:14">
      <c r="D1598" s="277"/>
      <c r="E1598" s="277"/>
      <c r="F1598" s="277"/>
      <c r="G1598" s="277"/>
      <c r="H1598" s="277"/>
      <c r="I1598" s="277"/>
      <c r="J1598" s="277"/>
      <c r="K1598" s="277"/>
      <c r="L1598" s="277"/>
      <c r="M1598" s="277"/>
      <c r="N1598" s="277"/>
    </row>
    <row r="1599" spans="4:14">
      <c r="D1599" s="277"/>
      <c r="E1599" s="277"/>
      <c r="F1599" s="277"/>
      <c r="G1599" s="277"/>
      <c r="H1599" s="277"/>
      <c r="I1599" s="277"/>
      <c r="J1599" s="277"/>
      <c r="K1599" s="277"/>
      <c r="L1599" s="277"/>
      <c r="M1599" s="277"/>
      <c r="N1599" s="277"/>
    </row>
    <row r="1600" spans="4:14">
      <c r="D1600" s="277"/>
      <c r="E1600" s="277"/>
      <c r="F1600" s="277"/>
      <c r="G1600" s="277"/>
      <c r="H1600" s="277"/>
      <c r="I1600" s="277"/>
      <c r="J1600" s="277"/>
      <c r="K1600" s="277"/>
      <c r="L1600" s="277"/>
      <c r="M1600" s="277"/>
      <c r="N1600" s="277"/>
    </row>
    <row r="1601" spans="4:14">
      <c r="D1601" s="277"/>
      <c r="E1601" s="277"/>
      <c r="F1601" s="277"/>
      <c r="G1601" s="277"/>
      <c r="H1601" s="277"/>
      <c r="I1601" s="277"/>
      <c r="J1601" s="277"/>
      <c r="K1601" s="277"/>
      <c r="L1601" s="277"/>
      <c r="M1601" s="277"/>
      <c r="N1601" s="277"/>
    </row>
    <row r="1602" spans="4:14">
      <c r="D1602" s="277"/>
      <c r="E1602" s="277"/>
      <c r="F1602" s="277"/>
      <c r="G1602" s="277"/>
      <c r="H1602" s="277"/>
      <c r="I1602" s="277"/>
      <c r="J1602" s="277"/>
      <c r="K1602" s="277"/>
      <c r="L1602" s="277"/>
      <c r="M1602" s="277"/>
      <c r="N1602" s="277"/>
    </row>
    <row r="1603" spans="4:14">
      <c r="D1603" s="277"/>
      <c r="E1603" s="277"/>
      <c r="F1603" s="277"/>
      <c r="G1603" s="277"/>
      <c r="H1603" s="277"/>
      <c r="I1603" s="277"/>
      <c r="J1603" s="277"/>
      <c r="K1603" s="277"/>
      <c r="L1603" s="277"/>
      <c r="M1603" s="277"/>
      <c r="N1603" s="277"/>
    </row>
    <row r="1604" spans="4:14">
      <c r="D1604" s="277"/>
      <c r="E1604" s="277"/>
      <c r="F1604" s="277"/>
      <c r="G1604" s="277"/>
      <c r="H1604" s="277"/>
      <c r="I1604" s="277"/>
      <c r="J1604" s="277"/>
      <c r="K1604" s="277"/>
      <c r="L1604" s="277"/>
      <c r="M1604" s="277"/>
      <c r="N1604" s="277"/>
    </row>
    <row r="1605" spans="4:14">
      <c r="D1605" s="277"/>
      <c r="E1605" s="277"/>
      <c r="F1605" s="277"/>
      <c r="G1605" s="277"/>
      <c r="H1605" s="277"/>
      <c r="I1605" s="277"/>
      <c r="J1605" s="277"/>
      <c r="K1605" s="277"/>
      <c r="L1605" s="277"/>
      <c r="M1605" s="277"/>
      <c r="N1605" s="277"/>
    </row>
    <row r="1606" spans="4:14">
      <c r="D1606" s="277"/>
      <c r="E1606" s="277"/>
      <c r="F1606" s="277"/>
      <c r="G1606" s="277"/>
      <c r="H1606" s="277"/>
      <c r="I1606" s="277"/>
      <c r="J1606" s="277"/>
      <c r="K1606" s="277"/>
      <c r="L1606" s="277"/>
      <c r="M1606" s="277"/>
      <c r="N1606" s="277"/>
    </row>
    <row r="1607" spans="4:14">
      <c r="D1607" s="277"/>
      <c r="E1607" s="277"/>
      <c r="F1607" s="277"/>
      <c r="G1607" s="277"/>
      <c r="H1607" s="277"/>
      <c r="I1607" s="277"/>
      <c r="J1607" s="277"/>
      <c r="K1607" s="277"/>
      <c r="L1607" s="277"/>
      <c r="M1607" s="277"/>
      <c r="N1607" s="277"/>
    </row>
    <row r="1608" spans="4:14">
      <c r="D1608" s="277"/>
      <c r="E1608" s="277"/>
      <c r="F1608" s="277"/>
      <c r="G1608" s="277"/>
      <c r="H1608" s="277"/>
      <c r="I1608" s="277"/>
      <c r="J1608" s="277"/>
      <c r="K1608" s="277"/>
      <c r="L1608" s="277"/>
      <c r="M1608" s="277"/>
      <c r="N1608" s="277"/>
    </row>
    <row r="1609" spans="4:14">
      <c r="D1609" s="277"/>
      <c r="E1609" s="277"/>
      <c r="F1609" s="277"/>
      <c r="G1609" s="277"/>
      <c r="H1609" s="277"/>
      <c r="I1609" s="277"/>
      <c r="J1609" s="277"/>
      <c r="K1609" s="277"/>
      <c r="L1609" s="277"/>
      <c r="M1609" s="277"/>
      <c r="N1609" s="277"/>
    </row>
    <row r="1610" spans="4:14">
      <c r="D1610" s="277"/>
      <c r="E1610" s="277"/>
      <c r="F1610" s="277"/>
      <c r="G1610" s="277"/>
      <c r="H1610" s="277"/>
      <c r="I1610" s="277"/>
      <c r="J1610" s="277"/>
      <c r="K1610" s="277"/>
      <c r="L1610" s="277"/>
      <c r="M1610" s="277"/>
      <c r="N1610" s="277"/>
    </row>
    <row r="1611" spans="4:14">
      <c r="D1611" s="277"/>
      <c r="E1611" s="277"/>
      <c r="F1611" s="277"/>
      <c r="G1611" s="277"/>
      <c r="H1611" s="277"/>
      <c r="I1611" s="277"/>
      <c r="J1611" s="277"/>
      <c r="K1611" s="277"/>
      <c r="L1611" s="277"/>
      <c r="M1611" s="277"/>
      <c r="N1611" s="277"/>
    </row>
    <row r="1612" spans="4:14">
      <c r="D1612" s="277"/>
      <c r="E1612" s="277"/>
      <c r="F1612" s="277"/>
      <c r="G1612" s="277"/>
      <c r="H1612" s="277"/>
      <c r="I1612" s="277"/>
      <c r="J1612" s="277"/>
      <c r="K1612" s="277"/>
      <c r="L1612" s="277"/>
      <c r="M1612" s="277"/>
      <c r="N1612" s="277"/>
    </row>
    <row r="1613" spans="4:14">
      <c r="D1613" s="277"/>
      <c r="E1613" s="277"/>
      <c r="F1613" s="277"/>
      <c r="G1613" s="277"/>
      <c r="H1613" s="277"/>
      <c r="I1613" s="277"/>
      <c r="J1613" s="277"/>
      <c r="K1613" s="277"/>
      <c r="L1613" s="277"/>
      <c r="M1613" s="277"/>
      <c r="N1613" s="277"/>
    </row>
    <row r="1614" spans="4:14">
      <c r="D1614" s="277"/>
      <c r="E1614" s="277"/>
      <c r="F1614" s="277"/>
      <c r="G1614" s="277"/>
      <c r="H1614" s="277"/>
      <c r="I1614" s="277"/>
      <c r="J1614" s="277"/>
      <c r="K1614" s="277"/>
      <c r="L1614" s="277"/>
      <c r="M1614" s="277"/>
      <c r="N1614" s="277"/>
    </row>
    <row r="1615" spans="4:14">
      <c r="D1615" s="277"/>
      <c r="E1615" s="277"/>
      <c r="F1615" s="277"/>
      <c r="G1615" s="277"/>
      <c r="H1615" s="277"/>
      <c r="I1615" s="277"/>
      <c r="J1615" s="277"/>
      <c r="K1615" s="277"/>
      <c r="L1615" s="277"/>
      <c r="M1615" s="277"/>
      <c r="N1615" s="277"/>
    </row>
    <row r="1616" spans="4:14">
      <c r="D1616" s="277"/>
      <c r="E1616" s="277"/>
      <c r="F1616" s="277"/>
      <c r="G1616" s="277"/>
      <c r="H1616" s="277"/>
      <c r="I1616" s="277"/>
      <c r="J1616" s="277"/>
      <c r="K1616" s="277"/>
      <c r="L1616" s="277"/>
      <c r="M1616" s="277"/>
      <c r="N1616" s="277"/>
    </row>
    <row r="1617" spans="4:14">
      <c r="D1617" s="277"/>
      <c r="E1617" s="277"/>
      <c r="F1617" s="277"/>
      <c r="G1617" s="277"/>
      <c r="H1617" s="277"/>
      <c r="I1617" s="277"/>
      <c r="J1617" s="277"/>
      <c r="K1617" s="277"/>
      <c r="L1617" s="277"/>
      <c r="M1617" s="277"/>
      <c r="N1617" s="277"/>
    </row>
    <row r="1618" spans="4:14">
      <c r="D1618" s="277"/>
      <c r="E1618" s="277"/>
      <c r="F1618" s="277"/>
      <c r="G1618" s="277"/>
      <c r="H1618" s="277"/>
      <c r="I1618" s="277"/>
      <c r="J1618" s="277"/>
      <c r="K1618" s="277"/>
      <c r="L1618" s="277"/>
      <c r="M1618" s="277"/>
      <c r="N1618" s="277"/>
    </row>
    <row r="1619" spans="4:14">
      <c r="D1619" s="277"/>
      <c r="E1619" s="277"/>
      <c r="F1619" s="277"/>
      <c r="G1619" s="277"/>
      <c r="H1619" s="277"/>
      <c r="I1619" s="277"/>
      <c r="J1619" s="277"/>
      <c r="K1619" s="277"/>
      <c r="L1619" s="277"/>
      <c r="M1619" s="277"/>
      <c r="N1619" s="277"/>
    </row>
    <row r="1620" spans="4:14">
      <c r="D1620" s="277"/>
      <c r="E1620" s="277"/>
      <c r="F1620" s="277"/>
      <c r="G1620" s="277"/>
      <c r="H1620" s="277"/>
      <c r="I1620" s="277"/>
      <c r="J1620" s="277"/>
      <c r="K1620" s="277"/>
      <c r="L1620" s="277"/>
      <c r="M1620" s="277"/>
      <c r="N1620" s="277"/>
    </row>
    <row r="1621" spans="4:14">
      <c r="D1621" s="277"/>
      <c r="E1621" s="277"/>
      <c r="F1621" s="277"/>
      <c r="G1621" s="277"/>
      <c r="H1621" s="277"/>
      <c r="I1621" s="277"/>
      <c r="J1621" s="277"/>
      <c r="K1621" s="277"/>
      <c r="L1621" s="277"/>
      <c r="M1621" s="277"/>
      <c r="N1621" s="277"/>
    </row>
    <row r="1622" spans="4:14">
      <c r="D1622" s="277"/>
      <c r="E1622" s="277"/>
      <c r="F1622" s="277"/>
      <c r="G1622" s="277"/>
      <c r="H1622" s="277"/>
      <c r="I1622" s="277"/>
      <c r="J1622" s="277"/>
      <c r="K1622" s="277"/>
      <c r="L1622" s="277"/>
      <c r="M1622" s="277"/>
      <c r="N1622" s="277"/>
    </row>
    <row r="1623" spans="4:14">
      <c r="D1623" s="277"/>
      <c r="E1623" s="277"/>
      <c r="F1623" s="277"/>
      <c r="G1623" s="277"/>
      <c r="H1623" s="277"/>
      <c r="I1623" s="277"/>
      <c r="J1623" s="277"/>
      <c r="K1623" s="277"/>
      <c r="L1623" s="277"/>
      <c r="M1623" s="277"/>
      <c r="N1623" s="277"/>
    </row>
    <row r="1624" spans="4:14">
      <c r="D1624" s="277"/>
      <c r="E1624" s="277"/>
      <c r="F1624" s="277"/>
      <c r="G1624" s="277"/>
      <c r="H1624" s="277"/>
      <c r="I1624" s="277"/>
      <c r="J1624" s="277"/>
      <c r="K1624" s="277"/>
      <c r="L1624" s="277"/>
      <c r="M1624" s="277"/>
      <c r="N1624" s="277"/>
    </row>
    <row r="1625" spans="4:14">
      <c r="D1625" s="277"/>
      <c r="E1625" s="277"/>
      <c r="F1625" s="277"/>
      <c r="G1625" s="277"/>
      <c r="H1625" s="277"/>
      <c r="I1625" s="277"/>
      <c r="J1625" s="277"/>
      <c r="K1625" s="277"/>
      <c r="L1625" s="277"/>
      <c r="M1625" s="277"/>
      <c r="N1625" s="277"/>
    </row>
    <row r="1626" spans="4:14">
      <c r="D1626" s="277"/>
      <c r="E1626" s="277"/>
      <c r="F1626" s="277"/>
      <c r="G1626" s="277"/>
      <c r="H1626" s="277"/>
      <c r="I1626" s="277"/>
      <c r="J1626" s="277"/>
      <c r="K1626" s="277"/>
      <c r="L1626" s="277"/>
      <c r="M1626" s="277"/>
      <c r="N1626" s="277"/>
    </row>
    <row r="1627" spans="4:14">
      <c r="D1627" s="277"/>
      <c r="E1627" s="277"/>
      <c r="F1627" s="277"/>
      <c r="G1627" s="277"/>
      <c r="H1627" s="277"/>
      <c r="I1627" s="277"/>
      <c r="J1627" s="277"/>
      <c r="K1627" s="277"/>
      <c r="L1627" s="277"/>
      <c r="M1627" s="277"/>
      <c r="N1627" s="277"/>
    </row>
    <row r="1628" spans="4:14">
      <c r="D1628" s="277"/>
      <c r="E1628" s="277"/>
      <c r="F1628" s="277"/>
      <c r="G1628" s="277"/>
      <c r="H1628" s="277"/>
      <c r="I1628" s="277"/>
      <c r="J1628" s="277"/>
      <c r="K1628" s="277"/>
      <c r="L1628" s="277"/>
      <c r="M1628" s="277"/>
      <c r="N1628" s="277"/>
    </row>
    <row r="1629" spans="4:14">
      <c r="D1629" s="277"/>
      <c r="E1629" s="277"/>
      <c r="F1629" s="277"/>
      <c r="G1629" s="277"/>
      <c r="H1629" s="277"/>
      <c r="I1629" s="277"/>
      <c r="J1629" s="277"/>
      <c r="K1629" s="277"/>
      <c r="L1629" s="277"/>
      <c r="M1629" s="277"/>
      <c r="N1629" s="277"/>
    </row>
    <row r="1630" spans="4:14">
      <c r="D1630" s="277"/>
      <c r="E1630" s="277"/>
      <c r="F1630" s="277"/>
      <c r="G1630" s="277"/>
      <c r="H1630" s="277"/>
      <c r="I1630" s="277"/>
      <c r="J1630" s="277"/>
      <c r="K1630" s="277"/>
      <c r="L1630" s="277"/>
      <c r="M1630" s="277"/>
      <c r="N1630" s="277"/>
    </row>
    <row r="1631" spans="4:14">
      <c r="D1631" s="277"/>
      <c r="E1631" s="277"/>
      <c r="F1631" s="277"/>
      <c r="G1631" s="277"/>
      <c r="H1631" s="277"/>
      <c r="I1631" s="277"/>
      <c r="J1631" s="277"/>
      <c r="K1631" s="277"/>
      <c r="L1631" s="277"/>
      <c r="M1631" s="277"/>
      <c r="N1631" s="277"/>
    </row>
    <row r="1632" spans="4:14">
      <c r="D1632" s="277"/>
      <c r="E1632" s="277"/>
      <c r="F1632" s="277"/>
      <c r="G1632" s="277"/>
      <c r="H1632" s="277"/>
      <c r="I1632" s="277"/>
      <c r="J1632" s="277"/>
      <c r="K1632" s="277"/>
      <c r="L1632" s="277"/>
      <c r="M1632" s="277"/>
      <c r="N1632" s="277"/>
    </row>
    <row r="1633" spans="4:14">
      <c r="D1633" s="277"/>
      <c r="E1633" s="277"/>
      <c r="F1633" s="277"/>
      <c r="G1633" s="277"/>
      <c r="H1633" s="277"/>
      <c r="I1633" s="277"/>
      <c r="J1633" s="277"/>
      <c r="K1633" s="277"/>
      <c r="L1633" s="277"/>
      <c r="M1633" s="277"/>
      <c r="N1633" s="277"/>
    </row>
    <row r="1634" spans="4:14">
      <c r="D1634" s="277"/>
      <c r="E1634" s="277"/>
      <c r="F1634" s="277"/>
      <c r="G1634" s="277"/>
      <c r="H1634" s="277"/>
      <c r="I1634" s="277"/>
      <c r="J1634" s="277"/>
      <c r="K1634" s="277"/>
      <c r="L1634" s="277"/>
      <c r="M1634" s="277"/>
      <c r="N1634" s="277"/>
    </row>
    <row r="1635" spans="4:14">
      <c r="D1635" s="277"/>
      <c r="E1635" s="277"/>
      <c r="F1635" s="277"/>
      <c r="G1635" s="277"/>
      <c r="H1635" s="277"/>
      <c r="I1635" s="277"/>
      <c r="J1635" s="277"/>
      <c r="K1635" s="277"/>
      <c r="L1635" s="277"/>
      <c r="M1635" s="277"/>
      <c r="N1635" s="277"/>
    </row>
    <row r="1636" spans="4:14">
      <c r="D1636" s="277"/>
      <c r="E1636" s="277"/>
      <c r="F1636" s="277"/>
      <c r="G1636" s="277"/>
      <c r="H1636" s="277"/>
      <c r="I1636" s="277"/>
      <c r="J1636" s="277"/>
      <c r="K1636" s="277"/>
      <c r="L1636" s="277"/>
      <c r="M1636" s="277"/>
      <c r="N1636" s="277"/>
    </row>
    <row r="1637" spans="4:14">
      <c r="D1637" s="277"/>
      <c r="E1637" s="277"/>
      <c r="F1637" s="277"/>
      <c r="G1637" s="277"/>
      <c r="H1637" s="277"/>
      <c r="I1637" s="277"/>
      <c r="J1637" s="277"/>
      <c r="K1637" s="277"/>
      <c r="L1637" s="277"/>
      <c r="M1637" s="277"/>
      <c r="N1637" s="277"/>
    </row>
    <row r="1638" spans="4:14">
      <c r="D1638" s="277"/>
      <c r="E1638" s="277"/>
      <c r="F1638" s="277"/>
      <c r="G1638" s="277"/>
      <c r="H1638" s="277"/>
      <c r="I1638" s="277"/>
      <c r="J1638" s="277"/>
      <c r="K1638" s="277"/>
      <c r="L1638" s="277"/>
      <c r="M1638" s="277"/>
      <c r="N1638" s="277"/>
    </row>
    <row r="1639" spans="4:14">
      <c r="D1639" s="277"/>
      <c r="E1639" s="277"/>
      <c r="F1639" s="277"/>
      <c r="G1639" s="277"/>
      <c r="H1639" s="277"/>
      <c r="I1639" s="277"/>
      <c r="J1639" s="277"/>
      <c r="K1639" s="277"/>
      <c r="L1639" s="277"/>
      <c r="M1639" s="277"/>
      <c r="N1639" s="277"/>
    </row>
    <row r="1640" spans="4:14">
      <c r="D1640" s="277"/>
      <c r="E1640" s="277"/>
      <c r="F1640" s="277"/>
      <c r="G1640" s="277"/>
      <c r="H1640" s="277"/>
      <c r="I1640" s="277"/>
      <c r="J1640" s="277"/>
      <c r="K1640" s="277"/>
      <c r="L1640" s="277"/>
      <c r="M1640" s="277"/>
      <c r="N1640" s="277"/>
    </row>
    <row r="1641" spans="4:14">
      <c r="D1641" s="277"/>
      <c r="E1641" s="277"/>
      <c r="F1641" s="277"/>
      <c r="G1641" s="277"/>
      <c r="H1641" s="277"/>
      <c r="I1641" s="277"/>
      <c r="J1641" s="277"/>
      <c r="K1641" s="277"/>
      <c r="L1641" s="277"/>
      <c r="M1641" s="277"/>
      <c r="N1641" s="277"/>
    </row>
    <row r="1642" spans="4:14">
      <c r="D1642" s="277"/>
      <c r="E1642" s="277"/>
      <c r="F1642" s="277"/>
      <c r="G1642" s="277"/>
      <c r="H1642" s="277"/>
      <c r="I1642" s="277"/>
      <c r="J1642" s="277"/>
      <c r="K1642" s="277"/>
      <c r="L1642" s="277"/>
      <c r="M1642" s="277"/>
      <c r="N1642" s="277"/>
    </row>
    <row r="1643" spans="4:14">
      <c r="D1643" s="277"/>
      <c r="E1643" s="277"/>
      <c r="F1643" s="277"/>
      <c r="G1643" s="277"/>
      <c r="H1643" s="277"/>
      <c r="I1643" s="277"/>
      <c r="J1643" s="277"/>
      <c r="K1643" s="277"/>
      <c r="L1643" s="277"/>
      <c r="M1643" s="277"/>
      <c r="N1643" s="277"/>
    </row>
    <row r="1644" spans="4:14">
      <c r="D1644" s="277"/>
      <c r="E1644" s="277"/>
      <c r="F1644" s="277"/>
      <c r="G1644" s="277"/>
      <c r="H1644" s="277"/>
      <c r="I1644" s="277"/>
      <c r="J1644" s="277"/>
      <c r="K1644" s="277"/>
      <c r="L1644" s="277"/>
      <c r="M1644" s="277"/>
      <c r="N1644" s="277"/>
    </row>
    <row r="1645" spans="4:14">
      <c r="D1645" s="277"/>
      <c r="E1645" s="277"/>
      <c r="F1645" s="277"/>
      <c r="G1645" s="277"/>
      <c r="H1645" s="277"/>
      <c r="I1645" s="277"/>
      <c r="J1645" s="277"/>
      <c r="K1645" s="277"/>
      <c r="L1645" s="277"/>
      <c r="M1645" s="277"/>
      <c r="N1645" s="277"/>
    </row>
    <row r="1646" spans="4:14">
      <c r="D1646" s="277"/>
      <c r="E1646" s="277"/>
      <c r="F1646" s="277"/>
      <c r="G1646" s="277"/>
      <c r="H1646" s="277"/>
      <c r="I1646" s="277"/>
      <c r="J1646" s="277"/>
      <c r="K1646" s="277"/>
      <c r="L1646" s="277"/>
      <c r="M1646" s="277"/>
      <c r="N1646" s="277"/>
    </row>
    <row r="1647" spans="4:14">
      <c r="D1647" s="277"/>
      <c r="E1647" s="277"/>
      <c r="F1647" s="277"/>
      <c r="G1647" s="277"/>
      <c r="H1647" s="277"/>
      <c r="I1647" s="277"/>
      <c r="J1647" s="277"/>
      <c r="K1647" s="277"/>
      <c r="L1647" s="277"/>
      <c r="M1647" s="277"/>
      <c r="N1647" s="277"/>
    </row>
    <row r="1648" spans="4:14">
      <c r="D1648" s="277"/>
      <c r="E1648" s="277"/>
      <c r="F1648" s="277"/>
      <c r="G1648" s="277"/>
      <c r="H1648" s="277"/>
      <c r="I1648" s="277"/>
      <c r="J1648" s="277"/>
      <c r="K1648" s="277"/>
      <c r="L1648" s="277"/>
      <c r="M1648" s="277"/>
      <c r="N1648" s="277"/>
    </row>
    <row r="1649" spans="4:14">
      <c r="D1649" s="277"/>
      <c r="E1649" s="277"/>
      <c r="F1649" s="277"/>
      <c r="G1649" s="277"/>
      <c r="H1649" s="277"/>
      <c r="I1649" s="277"/>
      <c r="J1649" s="277"/>
      <c r="K1649" s="277"/>
      <c r="L1649" s="277"/>
      <c r="M1649" s="277"/>
      <c r="N1649" s="277"/>
    </row>
    <row r="1650" spans="4:14">
      <c r="D1650" s="277"/>
      <c r="E1650" s="277"/>
      <c r="F1650" s="277"/>
      <c r="G1650" s="277"/>
      <c r="H1650" s="277"/>
      <c r="I1650" s="277"/>
      <c r="J1650" s="277"/>
      <c r="K1650" s="277"/>
      <c r="L1650" s="277"/>
      <c r="M1650" s="277"/>
      <c r="N1650" s="277"/>
    </row>
    <row r="1651" spans="4:14">
      <c r="D1651" s="277"/>
      <c r="E1651" s="277"/>
      <c r="F1651" s="277"/>
      <c r="G1651" s="277"/>
      <c r="H1651" s="277"/>
      <c r="I1651" s="277"/>
      <c r="J1651" s="277"/>
      <c r="K1651" s="277"/>
      <c r="L1651" s="277"/>
      <c r="M1651" s="277"/>
      <c r="N1651" s="277"/>
    </row>
    <row r="1652" spans="4:14">
      <c r="D1652" s="277"/>
      <c r="E1652" s="277"/>
      <c r="F1652" s="277"/>
      <c r="G1652" s="277"/>
      <c r="H1652" s="277"/>
      <c r="I1652" s="277"/>
      <c r="J1652" s="277"/>
      <c r="K1652" s="277"/>
      <c r="L1652" s="277"/>
      <c r="M1652" s="277"/>
      <c r="N1652" s="277"/>
    </row>
    <row r="1653" spans="4:14">
      <c r="D1653" s="277"/>
      <c r="E1653" s="277"/>
      <c r="F1653" s="277"/>
      <c r="G1653" s="277"/>
      <c r="H1653" s="277"/>
      <c r="I1653" s="277"/>
      <c r="J1653" s="277"/>
      <c r="K1653" s="277"/>
      <c r="L1653" s="277"/>
      <c r="M1653" s="277"/>
      <c r="N1653" s="277"/>
    </row>
    <row r="1654" spans="4:14">
      <c r="D1654" s="277"/>
      <c r="E1654" s="277"/>
      <c r="F1654" s="277"/>
      <c r="G1654" s="277"/>
      <c r="H1654" s="277"/>
      <c r="I1654" s="277"/>
      <c r="J1654" s="277"/>
      <c r="K1654" s="277"/>
      <c r="L1654" s="277"/>
      <c r="M1654" s="277"/>
      <c r="N1654" s="277"/>
    </row>
    <row r="1655" spans="4:14">
      <c r="D1655" s="277"/>
      <c r="E1655" s="277"/>
      <c r="F1655" s="277"/>
      <c r="G1655" s="277"/>
      <c r="H1655" s="277"/>
      <c r="I1655" s="277"/>
      <c r="J1655" s="277"/>
      <c r="K1655" s="277"/>
      <c r="L1655" s="277"/>
      <c r="M1655" s="277"/>
      <c r="N1655" s="277"/>
    </row>
    <row r="1656" spans="4:14">
      <c r="D1656" s="277"/>
      <c r="E1656" s="277"/>
      <c r="F1656" s="277"/>
      <c r="G1656" s="277"/>
      <c r="H1656" s="277"/>
      <c r="I1656" s="277"/>
      <c r="J1656" s="277"/>
      <c r="K1656" s="277"/>
      <c r="L1656" s="277"/>
      <c r="M1656" s="277"/>
      <c r="N1656" s="277"/>
    </row>
    <row r="1657" spans="4:14">
      <c r="D1657" s="277"/>
      <c r="E1657" s="277"/>
      <c r="F1657" s="277"/>
      <c r="G1657" s="277"/>
      <c r="H1657" s="277"/>
      <c r="I1657" s="277"/>
      <c r="J1657" s="277"/>
      <c r="K1657" s="277"/>
      <c r="L1657" s="277"/>
      <c r="M1657" s="277"/>
      <c r="N1657" s="277"/>
    </row>
    <row r="1658" spans="4:14">
      <c r="D1658" s="277"/>
      <c r="E1658" s="277"/>
      <c r="F1658" s="277"/>
      <c r="G1658" s="277"/>
      <c r="H1658" s="277"/>
      <c r="I1658" s="277"/>
      <c r="J1658" s="277"/>
      <c r="K1658" s="277"/>
      <c r="L1658" s="277"/>
      <c r="M1658" s="277"/>
      <c r="N1658" s="277"/>
    </row>
    <row r="1659" spans="4:14">
      <c r="D1659" s="277"/>
      <c r="E1659" s="277"/>
      <c r="F1659" s="277"/>
      <c r="G1659" s="277"/>
      <c r="H1659" s="277"/>
      <c r="I1659" s="277"/>
      <c r="J1659" s="277"/>
      <c r="K1659" s="277"/>
      <c r="L1659" s="277"/>
      <c r="M1659" s="277"/>
      <c r="N1659" s="277"/>
    </row>
    <row r="1660" spans="4:14">
      <c r="D1660" s="277"/>
      <c r="E1660" s="277"/>
      <c r="F1660" s="277"/>
      <c r="G1660" s="277"/>
      <c r="H1660" s="277"/>
      <c r="I1660" s="277"/>
      <c r="J1660" s="277"/>
      <c r="K1660" s="277"/>
      <c r="L1660" s="277"/>
      <c r="M1660" s="277"/>
      <c r="N1660" s="277"/>
    </row>
    <row r="1661" spans="4:14">
      <c r="D1661" s="277"/>
      <c r="E1661" s="277"/>
      <c r="F1661" s="277"/>
      <c r="G1661" s="277"/>
      <c r="H1661" s="277"/>
      <c r="I1661" s="277"/>
      <c r="J1661" s="277"/>
      <c r="K1661" s="277"/>
      <c r="L1661" s="277"/>
      <c r="M1661" s="277"/>
      <c r="N1661" s="277"/>
    </row>
    <row r="1662" spans="4:14">
      <c r="D1662" s="277"/>
      <c r="E1662" s="277"/>
      <c r="F1662" s="277"/>
      <c r="G1662" s="277"/>
      <c r="H1662" s="277"/>
      <c r="I1662" s="277"/>
      <c r="J1662" s="277"/>
      <c r="K1662" s="277"/>
      <c r="L1662" s="277"/>
      <c r="M1662" s="277"/>
      <c r="N1662" s="277"/>
    </row>
    <row r="1663" spans="4:14">
      <c r="D1663" s="277"/>
      <c r="E1663" s="277"/>
      <c r="F1663" s="277"/>
      <c r="G1663" s="277"/>
      <c r="H1663" s="277"/>
      <c r="I1663" s="277"/>
      <c r="J1663" s="277"/>
      <c r="K1663" s="277"/>
      <c r="L1663" s="277"/>
      <c r="M1663" s="277"/>
      <c r="N1663" s="277"/>
    </row>
    <row r="1664" spans="4:14">
      <c r="D1664" s="277"/>
      <c r="E1664" s="277"/>
      <c r="F1664" s="277"/>
      <c r="G1664" s="277"/>
      <c r="H1664" s="277"/>
      <c r="I1664" s="277"/>
      <c r="J1664" s="277"/>
      <c r="K1664" s="277"/>
      <c r="L1664" s="277"/>
      <c r="M1664" s="277"/>
      <c r="N1664" s="277"/>
    </row>
    <row r="1665" spans="4:14">
      <c r="D1665" s="277"/>
      <c r="E1665" s="277"/>
      <c r="F1665" s="277"/>
      <c r="G1665" s="277"/>
      <c r="H1665" s="277"/>
      <c r="I1665" s="277"/>
      <c r="J1665" s="277"/>
      <c r="K1665" s="277"/>
      <c r="L1665" s="277"/>
      <c r="M1665" s="277"/>
      <c r="N1665" s="277"/>
    </row>
    <row r="1666" spans="4:14">
      <c r="D1666" s="277"/>
      <c r="E1666" s="277"/>
      <c r="F1666" s="277"/>
      <c r="G1666" s="277"/>
      <c r="H1666" s="277"/>
      <c r="I1666" s="277"/>
      <c r="J1666" s="277"/>
      <c r="K1666" s="277"/>
      <c r="L1666" s="277"/>
      <c r="M1666" s="277"/>
      <c r="N1666" s="277"/>
    </row>
    <row r="1667" spans="4:14">
      <c r="D1667" s="277"/>
      <c r="E1667" s="277"/>
      <c r="F1667" s="277"/>
      <c r="G1667" s="277"/>
      <c r="H1667" s="277"/>
      <c r="I1667" s="277"/>
      <c r="J1667" s="277"/>
      <c r="K1667" s="277"/>
      <c r="L1667" s="277"/>
      <c r="M1667" s="277"/>
      <c r="N1667" s="277"/>
    </row>
    <row r="1668" spans="4:14">
      <c r="D1668" s="277"/>
      <c r="E1668" s="277"/>
      <c r="F1668" s="277"/>
      <c r="G1668" s="277"/>
      <c r="H1668" s="277"/>
      <c r="I1668" s="277"/>
      <c r="J1668" s="277"/>
      <c r="K1668" s="277"/>
      <c r="L1668" s="277"/>
      <c r="M1668" s="277"/>
      <c r="N1668" s="277"/>
    </row>
    <row r="1669" spans="4:14">
      <c r="D1669" s="277"/>
      <c r="E1669" s="277"/>
      <c r="F1669" s="277"/>
      <c r="G1669" s="277"/>
      <c r="H1669" s="277"/>
      <c r="I1669" s="277"/>
      <c r="J1669" s="277"/>
      <c r="K1669" s="277"/>
      <c r="L1669" s="277"/>
      <c r="M1669" s="277"/>
      <c r="N1669" s="277"/>
    </row>
    <row r="1670" spans="4:14">
      <c r="D1670" s="277"/>
      <c r="E1670" s="277"/>
      <c r="F1670" s="277"/>
      <c r="G1670" s="277"/>
      <c r="H1670" s="277"/>
      <c r="I1670" s="277"/>
      <c r="J1670" s="277"/>
      <c r="K1670" s="277"/>
      <c r="L1670" s="277"/>
      <c r="M1670" s="277"/>
      <c r="N1670" s="277"/>
    </row>
    <row r="1671" spans="4:14">
      <c r="D1671" s="277"/>
      <c r="E1671" s="277"/>
      <c r="F1671" s="277"/>
      <c r="G1671" s="277"/>
      <c r="H1671" s="277"/>
      <c r="I1671" s="277"/>
      <c r="J1671" s="277"/>
      <c r="K1671" s="277"/>
      <c r="L1671" s="277"/>
      <c r="M1671" s="277"/>
      <c r="N1671" s="277"/>
    </row>
    <row r="1672" spans="4:14">
      <c r="D1672" s="277"/>
      <c r="E1672" s="277"/>
      <c r="F1672" s="277"/>
      <c r="G1672" s="277"/>
      <c r="H1672" s="277"/>
      <c r="I1672" s="277"/>
      <c r="J1672" s="277"/>
      <c r="K1672" s="277"/>
      <c r="L1672" s="277"/>
      <c r="M1672" s="277"/>
      <c r="N1672" s="277"/>
    </row>
    <row r="1673" spans="4:14">
      <c r="D1673" s="277"/>
      <c r="E1673" s="277"/>
      <c r="F1673" s="277"/>
      <c r="G1673" s="277"/>
      <c r="H1673" s="277"/>
      <c r="I1673" s="277"/>
      <c r="J1673" s="277"/>
      <c r="K1673" s="277"/>
      <c r="L1673" s="277"/>
      <c r="M1673" s="277"/>
      <c r="N1673" s="277"/>
    </row>
    <row r="1674" spans="4:14">
      <c r="D1674" s="277"/>
      <c r="E1674" s="277"/>
      <c r="F1674" s="277"/>
      <c r="G1674" s="277"/>
      <c r="H1674" s="277"/>
      <c r="I1674" s="277"/>
      <c r="J1674" s="277"/>
      <c r="K1674" s="277"/>
      <c r="L1674" s="277"/>
      <c r="M1674" s="277"/>
      <c r="N1674" s="277"/>
    </row>
    <row r="1675" spans="4:14">
      <c r="D1675" s="277"/>
      <c r="E1675" s="277"/>
      <c r="F1675" s="277"/>
      <c r="G1675" s="277"/>
      <c r="H1675" s="277"/>
      <c r="I1675" s="277"/>
      <c r="J1675" s="277"/>
      <c r="K1675" s="277"/>
      <c r="L1675" s="277"/>
      <c r="M1675" s="277"/>
      <c r="N1675" s="277"/>
    </row>
    <row r="1676" spans="4:14">
      <c r="D1676" s="277"/>
      <c r="E1676" s="277"/>
      <c r="F1676" s="277"/>
      <c r="G1676" s="277"/>
      <c r="H1676" s="277"/>
      <c r="I1676" s="277"/>
      <c r="J1676" s="277"/>
      <c r="K1676" s="277"/>
      <c r="L1676" s="277"/>
      <c r="M1676" s="277"/>
      <c r="N1676" s="277"/>
    </row>
    <row r="1677" spans="4:14">
      <c r="D1677" s="277"/>
      <c r="E1677" s="277"/>
      <c r="F1677" s="277"/>
      <c r="G1677" s="277"/>
      <c r="H1677" s="277"/>
      <c r="I1677" s="277"/>
      <c r="J1677" s="277"/>
      <c r="K1677" s="277"/>
      <c r="L1677" s="277"/>
      <c r="M1677" s="277"/>
      <c r="N1677" s="277"/>
    </row>
    <row r="1678" spans="4:14">
      <c r="D1678" s="277"/>
      <c r="E1678" s="277"/>
      <c r="F1678" s="277"/>
      <c r="G1678" s="277"/>
      <c r="H1678" s="277"/>
      <c r="I1678" s="277"/>
      <c r="J1678" s="277"/>
      <c r="K1678" s="277"/>
      <c r="L1678" s="277"/>
      <c r="M1678" s="277"/>
      <c r="N1678" s="277"/>
    </row>
    <row r="1679" spans="4:14">
      <c r="D1679" s="277"/>
      <c r="E1679" s="277"/>
      <c r="F1679" s="277"/>
      <c r="G1679" s="277"/>
      <c r="H1679" s="277"/>
      <c r="I1679" s="277"/>
      <c r="J1679" s="277"/>
      <c r="K1679" s="277"/>
      <c r="L1679" s="277"/>
      <c r="M1679" s="277"/>
      <c r="N1679" s="277"/>
    </row>
    <row r="1680" spans="4:14">
      <c r="D1680" s="277"/>
      <c r="E1680" s="277"/>
      <c r="F1680" s="277"/>
      <c r="G1680" s="277"/>
      <c r="H1680" s="277"/>
      <c r="I1680" s="277"/>
      <c r="J1680" s="277"/>
      <c r="K1680" s="277"/>
      <c r="L1680" s="277"/>
      <c r="M1680" s="277"/>
      <c r="N1680" s="277"/>
    </row>
    <row r="1681" spans="4:14">
      <c r="D1681" s="277"/>
      <c r="E1681" s="277"/>
      <c r="F1681" s="277"/>
      <c r="G1681" s="277"/>
      <c r="H1681" s="277"/>
      <c r="I1681" s="277"/>
      <c r="J1681" s="277"/>
      <c r="K1681" s="277"/>
      <c r="L1681" s="277"/>
      <c r="M1681" s="277"/>
      <c r="N1681" s="277"/>
    </row>
    <row r="1682" spans="4:14">
      <c r="D1682" s="277"/>
      <c r="E1682" s="277"/>
      <c r="F1682" s="277"/>
      <c r="G1682" s="277"/>
      <c r="H1682" s="277"/>
      <c r="I1682" s="277"/>
      <c r="J1682" s="277"/>
      <c r="K1682" s="277"/>
      <c r="L1682" s="277"/>
      <c r="M1682" s="277"/>
      <c r="N1682" s="277"/>
    </row>
    <row r="1683" spans="4:14">
      <c r="D1683" s="277"/>
      <c r="E1683" s="277"/>
      <c r="F1683" s="277"/>
      <c r="G1683" s="277"/>
      <c r="H1683" s="277"/>
      <c r="I1683" s="277"/>
      <c r="J1683" s="277"/>
      <c r="K1683" s="277"/>
      <c r="L1683" s="277"/>
      <c r="M1683" s="277"/>
      <c r="N1683" s="277"/>
    </row>
    <row r="1684" spans="4:14">
      <c r="D1684" s="277"/>
      <c r="E1684" s="277"/>
      <c r="F1684" s="277"/>
      <c r="G1684" s="277"/>
      <c r="H1684" s="277"/>
      <c r="I1684" s="277"/>
      <c r="J1684" s="277"/>
      <c r="K1684" s="277"/>
      <c r="L1684" s="277"/>
      <c r="M1684" s="277"/>
      <c r="N1684" s="277"/>
    </row>
    <row r="1685" spans="4:14">
      <c r="D1685" s="277"/>
      <c r="E1685" s="277"/>
      <c r="F1685" s="277"/>
      <c r="G1685" s="277"/>
      <c r="H1685" s="277"/>
      <c r="I1685" s="277"/>
      <c r="J1685" s="277"/>
      <c r="K1685" s="277"/>
      <c r="L1685" s="277"/>
      <c r="M1685" s="277"/>
      <c r="N1685" s="277"/>
    </row>
    <row r="1686" spans="4:14">
      <c r="D1686" s="277"/>
      <c r="E1686" s="277"/>
      <c r="F1686" s="277"/>
      <c r="G1686" s="277"/>
      <c r="H1686" s="277"/>
      <c r="I1686" s="277"/>
      <c r="J1686" s="277"/>
      <c r="K1686" s="277"/>
      <c r="L1686" s="277"/>
      <c r="M1686" s="277"/>
      <c r="N1686" s="277"/>
    </row>
    <row r="1687" spans="4:14">
      <c r="D1687" s="277"/>
      <c r="E1687" s="277"/>
      <c r="F1687" s="277"/>
      <c r="G1687" s="277"/>
      <c r="H1687" s="277"/>
      <c r="I1687" s="277"/>
      <c r="J1687" s="277"/>
      <c r="K1687" s="277"/>
      <c r="L1687" s="277"/>
      <c r="M1687" s="277"/>
      <c r="N1687" s="277"/>
    </row>
    <row r="1688" spans="4:14">
      <c r="D1688" s="277"/>
      <c r="E1688" s="277"/>
      <c r="F1688" s="277"/>
      <c r="G1688" s="277"/>
      <c r="H1688" s="277"/>
      <c r="I1688" s="277"/>
      <c r="J1688" s="277"/>
      <c r="K1688" s="277"/>
      <c r="L1688" s="277"/>
      <c r="M1688" s="277"/>
      <c r="N1688" s="277"/>
    </row>
    <row r="1689" spans="4:14">
      <c r="D1689" s="277"/>
      <c r="E1689" s="277"/>
      <c r="F1689" s="277"/>
      <c r="G1689" s="277"/>
      <c r="H1689" s="277"/>
      <c r="I1689" s="277"/>
      <c r="J1689" s="277"/>
      <c r="K1689" s="277"/>
      <c r="L1689" s="277"/>
      <c r="M1689" s="277"/>
      <c r="N1689" s="277"/>
    </row>
    <row r="1690" spans="4:14">
      <c r="D1690" s="277"/>
      <c r="E1690" s="277"/>
      <c r="F1690" s="277"/>
      <c r="G1690" s="277"/>
      <c r="H1690" s="277"/>
      <c r="I1690" s="277"/>
      <c r="J1690" s="277"/>
      <c r="K1690" s="277"/>
      <c r="L1690" s="277"/>
      <c r="M1690" s="277"/>
      <c r="N1690" s="277"/>
    </row>
    <row r="1691" spans="4:14">
      <c r="D1691" s="277"/>
      <c r="E1691" s="277"/>
      <c r="F1691" s="277"/>
      <c r="G1691" s="277"/>
      <c r="H1691" s="277"/>
      <c r="I1691" s="277"/>
      <c r="J1691" s="277"/>
      <c r="K1691" s="277"/>
      <c r="L1691" s="277"/>
      <c r="M1691" s="277"/>
      <c r="N1691" s="277"/>
    </row>
    <row r="1692" spans="4:14">
      <c r="D1692" s="277"/>
      <c r="E1692" s="277"/>
      <c r="F1692" s="277"/>
      <c r="G1692" s="277"/>
      <c r="H1692" s="277"/>
      <c r="I1692" s="277"/>
      <c r="J1692" s="277"/>
      <c r="K1692" s="277"/>
      <c r="L1692" s="277"/>
      <c r="M1692" s="277"/>
      <c r="N1692" s="277"/>
    </row>
    <row r="1693" spans="4:14">
      <c r="D1693" s="277"/>
      <c r="E1693" s="277"/>
      <c r="F1693" s="277"/>
      <c r="G1693" s="277"/>
      <c r="H1693" s="277"/>
      <c r="I1693" s="277"/>
      <c r="J1693" s="277"/>
      <c r="K1693" s="277"/>
      <c r="L1693" s="277"/>
      <c r="M1693" s="277"/>
      <c r="N1693" s="277"/>
    </row>
    <row r="1694" spans="4:14">
      <c r="D1694" s="277"/>
      <c r="E1694" s="277"/>
      <c r="F1694" s="277"/>
      <c r="G1694" s="277"/>
      <c r="H1694" s="277"/>
      <c r="I1694" s="277"/>
      <c r="J1694" s="277"/>
      <c r="K1694" s="277"/>
      <c r="L1694" s="277"/>
      <c r="M1694" s="277"/>
      <c r="N1694" s="277"/>
    </row>
    <row r="1695" spans="4:14">
      <c r="D1695" s="277"/>
      <c r="E1695" s="277"/>
      <c r="F1695" s="277"/>
      <c r="G1695" s="277"/>
      <c r="H1695" s="277"/>
      <c r="I1695" s="277"/>
      <c r="J1695" s="277"/>
      <c r="K1695" s="277"/>
      <c r="L1695" s="277"/>
      <c r="M1695" s="277"/>
      <c r="N1695" s="277"/>
    </row>
    <row r="1696" spans="4:14">
      <c r="D1696" s="277"/>
      <c r="E1696" s="277"/>
      <c r="F1696" s="277"/>
      <c r="G1696" s="277"/>
      <c r="H1696" s="277"/>
      <c r="I1696" s="277"/>
      <c r="J1696" s="277"/>
      <c r="K1696" s="277"/>
      <c r="L1696" s="277"/>
      <c r="M1696" s="277"/>
      <c r="N1696" s="277"/>
    </row>
    <row r="1697" spans="4:14">
      <c r="D1697" s="277"/>
      <c r="E1697" s="277"/>
      <c r="F1697" s="277"/>
      <c r="G1697" s="277"/>
      <c r="H1697" s="277"/>
      <c r="I1697" s="277"/>
      <c r="J1697" s="277"/>
      <c r="K1697" s="277"/>
      <c r="L1697" s="277"/>
      <c r="M1697" s="277"/>
      <c r="N1697" s="277"/>
    </row>
    <row r="1698" spans="4:14">
      <c r="D1698" s="277"/>
      <c r="E1698" s="277"/>
      <c r="F1698" s="277"/>
      <c r="G1698" s="277"/>
      <c r="H1698" s="277"/>
      <c r="I1698" s="277"/>
      <c r="J1698" s="277"/>
      <c r="K1698" s="277"/>
      <c r="L1698" s="277"/>
      <c r="M1698" s="277"/>
      <c r="N1698" s="277"/>
    </row>
    <row r="1699" spans="4:14">
      <c r="D1699" s="277"/>
      <c r="E1699" s="277"/>
      <c r="F1699" s="277"/>
      <c r="G1699" s="277"/>
      <c r="H1699" s="277"/>
      <c r="I1699" s="277"/>
      <c r="J1699" s="277"/>
      <c r="K1699" s="277"/>
      <c r="L1699" s="277"/>
      <c r="M1699" s="277"/>
      <c r="N1699" s="277"/>
    </row>
    <row r="1700" spans="4:14">
      <c r="D1700" s="277"/>
      <c r="E1700" s="277"/>
      <c r="F1700" s="277"/>
      <c r="G1700" s="277"/>
      <c r="H1700" s="277"/>
      <c r="I1700" s="277"/>
      <c r="J1700" s="277"/>
      <c r="K1700" s="277"/>
      <c r="L1700" s="277"/>
      <c r="M1700" s="277"/>
      <c r="N1700" s="277"/>
    </row>
    <row r="1701" spans="4:14">
      <c r="D1701" s="277"/>
      <c r="E1701" s="277"/>
      <c r="F1701" s="277"/>
      <c r="G1701" s="277"/>
      <c r="H1701" s="277"/>
      <c r="I1701" s="277"/>
      <c r="J1701" s="277"/>
      <c r="K1701" s="277"/>
      <c r="L1701" s="277"/>
      <c r="M1701" s="277"/>
      <c r="N1701" s="277"/>
    </row>
    <row r="1702" spans="4:14">
      <c r="D1702" s="277"/>
      <c r="E1702" s="277"/>
      <c r="F1702" s="277"/>
      <c r="G1702" s="277"/>
      <c r="H1702" s="277"/>
      <c r="I1702" s="277"/>
      <c r="J1702" s="277"/>
      <c r="K1702" s="277"/>
      <c r="L1702" s="277"/>
      <c r="M1702" s="277"/>
      <c r="N1702" s="277"/>
    </row>
    <row r="1703" spans="4:14">
      <c r="D1703" s="277"/>
      <c r="E1703" s="277"/>
      <c r="F1703" s="277"/>
      <c r="G1703" s="277"/>
      <c r="H1703" s="277"/>
      <c r="I1703" s="277"/>
      <c r="J1703" s="277"/>
      <c r="K1703" s="277"/>
      <c r="L1703" s="277"/>
      <c r="M1703" s="277"/>
      <c r="N1703" s="277"/>
    </row>
    <row r="1704" spans="4:14">
      <c r="D1704" s="277"/>
      <c r="E1704" s="277"/>
      <c r="F1704" s="277"/>
      <c r="G1704" s="277"/>
      <c r="H1704" s="277"/>
      <c r="I1704" s="277"/>
      <c r="J1704" s="277"/>
      <c r="K1704" s="277"/>
      <c r="L1704" s="277"/>
      <c r="M1704" s="277"/>
      <c r="N1704" s="277"/>
    </row>
    <row r="1705" spans="4:14">
      <c r="D1705" s="277"/>
      <c r="E1705" s="277"/>
      <c r="F1705" s="277"/>
      <c r="G1705" s="277"/>
      <c r="H1705" s="277"/>
      <c r="I1705" s="277"/>
      <c r="J1705" s="277"/>
      <c r="K1705" s="277"/>
      <c r="L1705" s="277"/>
      <c r="M1705" s="277"/>
      <c r="N1705" s="277"/>
    </row>
    <row r="1706" spans="4:14">
      <c r="D1706" s="277"/>
      <c r="E1706" s="277"/>
      <c r="F1706" s="277"/>
      <c r="G1706" s="277"/>
      <c r="H1706" s="277"/>
      <c r="I1706" s="277"/>
      <c r="J1706" s="277"/>
      <c r="K1706" s="277"/>
      <c r="L1706" s="277"/>
      <c r="M1706" s="277"/>
      <c r="N1706" s="277"/>
    </row>
    <row r="1707" spans="4:14">
      <c r="D1707" s="277"/>
      <c r="E1707" s="277"/>
      <c r="F1707" s="277"/>
      <c r="G1707" s="277"/>
      <c r="H1707" s="277"/>
      <c r="I1707" s="277"/>
      <c r="J1707" s="277"/>
      <c r="K1707" s="277"/>
      <c r="L1707" s="277"/>
      <c r="M1707" s="277"/>
      <c r="N1707" s="277"/>
    </row>
    <row r="1708" spans="4:14">
      <c r="D1708" s="277"/>
      <c r="E1708" s="277"/>
      <c r="F1708" s="277"/>
      <c r="G1708" s="277"/>
      <c r="H1708" s="277"/>
      <c r="I1708" s="277"/>
      <c r="J1708" s="277"/>
      <c r="K1708" s="277"/>
      <c r="L1708" s="277"/>
      <c r="M1708" s="277"/>
      <c r="N1708" s="277"/>
    </row>
    <row r="1709" spans="4:14">
      <c r="D1709" s="277"/>
      <c r="E1709" s="277"/>
      <c r="F1709" s="277"/>
      <c r="G1709" s="277"/>
      <c r="H1709" s="277"/>
      <c r="I1709" s="277"/>
      <c r="J1709" s="277"/>
      <c r="K1709" s="277"/>
      <c r="L1709" s="277"/>
      <c r="M1709" s="277"/>
      <c r="N1709" s="277"/>
    </row>
    <row r="1710" spans="4:14">
      <c r="D1710" s="277"/>
      <c r="E1710" s="277"/>
      <c r="F1710" s="277"/>
      <c r="G1710" s="277"/>
      <c r="H1710" s="277"/>
      <c r="I1710" s="277"/>
      <c r="J1710" s="277"/>
      <c r="K1710" s="277"/>
      <c r="L1710" s="277"/>
      <c r="M1710" s="277"/>
      <c r="N1710" s="277"/>
    </row>
    <row r="1711" spans="4:14">
      <c r="D1711" s="277"/>
      <c r="E1711" s="277"/>
      <c r="F1711" s="277"/>
      <c r="G1711" s="277"/>
      <c r="H1711" s="277"/>
      <c r="I1711" s="277"/>
      <c r="J1711" s="277"/>
      <c r="K1711" s="277"/>
      <c r="L1711" s="277"/>
      <c r="M1711" s="277"/>
      <c r="N1711" s="277"/>
    </row>
    <row r="1712" spans="4:14">
      <c r="D1712" s="277"/>
      <c r="E1712" s="277"/>
      <c r="F1712" s="277"/>
      <c r="G1712" s="277"/>
      <c r="H1712" s="277"/>
      <c r="I1712" s="277"/>
      <c r="J1712" s="277"/>
      <c r="K1712" s="277"/>
      <c r="L1712" s="277"/>
      <c r="M1712" s="277"/>
      <c r="N1712" s="277"/>
    </row>
    <row r="1713" spans="4:14">
      <c r="D1713" s="277"/>
      <c r="E1713" s="277"/>
      <c r="F1713" s="277"/>
      <c r="G1713" s="277"/>
      <c r="H1713" s="277"/>
      <c r="I1713" s="277"/>
      <c r="J1713" s="277"/>
      <c r="K1713" s="277"/>
      <c r="L1713" s="277"/>
      <c r="M1713" s="277"/>
      <c r="N1713" s="277"/>
    </row>
    <row r="1714" spans="4:14">
      <c r="D1714" s="277"/>
      <c r="E1714" s="277"/>
      <c r="F1714" s="277"/>
      <c r="G1714" s="277"/>
      <c r="H1714" s="277"/>
      <c r="I1714" s="277"/>
      <c r="J1714" s="277"/>
      <c r="K1714" s="277"/>
      <c r="L1714" s="277"/>
      <c r="M1714" s="277"/>
      <c r="N1714" s="277"/>
    </row>
    <row r="1715" spans="4:14">
      <c r="D1715" s="277"/>
      <c r="E1715" s="277"/>
      <c r="F1715" s="277"/>
      <c r="G1715" s="277"/>
      <c r="H1715" s="277"/>
      <c r="I1715" s="277"/>
      <c r="J1715" s="277"/>
      <c r="K1715" s="277"/>
      <c r="L1715" s="277"/>
      <c r="M1715" s="277"/>
      <c r="N1715" s="277"/>
    </row>
    <row r="1716" spans="4:14">
      <c r="D1716" s="277"/>
      <c r="E1716" s="277"/>
      <c r="F1716" s="277"/>
      <c r="G1716" s="277"/>
      <c r="H1716" s="277"/>
      <c r="I1716" s="277"/>
      <c r="J1716" s="277"/>
      <c r="K1716" s="277"/>
      <c r="L1716" s="277"/>
      <c r="M1716" s="277"/>
      <c r="N1716" s="277"/>
    </row>
    <row r="1717" spans="4:14">
      <c r="D1717" s="277"/>
      <c r="E1717" s="277"/>
      <c r="F1717" s="277"/>
      <c r="G1717" s="277"/>
      <c r="H1717" s="277"/>
      <c r="I1717" s="277"/>
      <c r="J1717" s="277"/>
      <c r="K1717" s="277"/>
      <c r="L1717" s="277"/>
      <c r="M1717" s="277"/>
      <c r="N1717" s="277"/>
    </row>
    <row r="1718" spans="4:14">
      <c r="D1718" s="277"/>
      <c r="E1718" s="277"/>
      <c r="F1718" s="277"/>
      <c r="G1718" s="277"/>
      <c r="H1718" s="277"/>
      <c r="I1718" s="277"/>
      <c r="J1718" s="277"/>
      <c r="K1718" s="277"/>
      <c r="L1718" s="277"/>
      <c r="M1718" s="277"/>
      <c r="N1718" s="277"/>
    </row>
    <row r="1719" spans="4:14">
      <c r="D1719" s="277"/>
      <c r="E1719" s="277"/>
      <c r="F1719" s="277"/>
      <c r="G1719" s="277"/>
      <c r="H1719" s="277"/>
      <c r="I1719" s="277"/>
      <c r="J1719" s="277"/>
      <c r="K1719" s="277"/>
      <c r="L1719" s="277"/>
      <c r="M1719" s="277"/>
      <c r="N1719" s="277"/>
    </row>
    <row r="1720" spans="4:14">
      <c r="D1720" s="277"/>
      <c r="E1720" s="277"/>
      <c r="F1720" s="277"/>
      <c r="G1720" s="277"/>
      <c r="H1720" s="277"/>
      <c r="I1720" s="277"/>
      <c r="J1720" s="277"/>
      <c r="K1720" s="277"/>
      <c r="L1720" s="277"/>
      <c r="M1720" s="277"/>
      <c r="N1720" s="277"/>
    </row>
    <row r="1721" spans="4:14">
      <c r="D1721" s="277"/>
      <c r="E1721" s="277"/>
      <c r="F1721" s="277"/>
      <c r="G1721" s="277"/>
      <c r="H1721" s="277"/>
      <c r="I1721" s="277"/>
      <c r="J1721" s="277"/>
      <c r="K1721" s="277"/>
      <c r="L1721" s="277"/>
      <c r="M1721" s="277"/>
      <c r="N1721" s="277"/>
    </row>
    <row r="1722" spans="4:14">
      <c r="D1722" s="277"/>
      <c r="E1722" s="277"/>
      <c r="F1722" s="277"/>
      <c r="G1722" s="277"/>
      <c r="H1722" s="277"/>
      <c r="I1722" s="277"/>
      <c r="J1722" s="277"/>
      <c r="K1722" s="277"/>
      <c r="L1722" s="277"/>
      <c r="M1722" s="277"/>
      <c r="N1722" s="277"/>
    </row>
    <row r="1723" spans="4:14">
      <c r="D1723" s="277"/>
      <c r="E1723" s="277"/>
      <c r="F1723" s="277"/>
      <c r="G1723" s="277"/>
      <c r="H1723" s="277"/>
      <c r="I1723" s="277"/>
      <c r="J1723" s="277"/>
      <c r="K1723" s="277"/>
      <c r="L1723" s="277"/>
      <c r="M1723" s="277"/>
      <c r="N1723" s="277"/>
    </row>
    <row r="1724" spans="4:14">
      <c r="D1724" s="277"/>
      <c r="E1724" s="277"/>
      <c r="F1724" s="277"/>
      <c r="G1724" s="277"/>
      <c r="H1724" s="277"/>
      <c r="I1724" s="277"/>
      <c r="J1724" s="277"/>
      <c r="K1724" s="277"/>
      <c r="L1724" s="277"/>
      <c r="M1724" s="277"/>
      <c r="N1724" s="277"/>
    </row>
    <row r="1725" spans="4:14">
      <c r="D1725" s="277"/>
      <c r="E1725" s="277"/>
      <c r="F1725" s="277"/>
      <c r="G1725" s="277"/>
      <c r="H1725" s="277"/>
      <c r="I1725" s="277"/>
      <c r="J1725" s="277"/>
      <c r="K1725" s="277"/>
      <c r="L1725" s="277"/>
      <c r="M1725" s="277"/>
      <c r="N1725" s="277"/>
    </row>
    <row r="1726" spans="4:14">
      <c r="D1726" s="277"/>
      <c r="E1726" s="277"/>
      <c r="F1726" s="277"/>
      <c r="G1726" s="277"/>
      <c r="H1726" s="277"/>
      <c r="I1726" s="277"/>
      <c r="J1726" s="277"/>
      <c r="K1726" s="277"/>
      <c r="L1726" s="277"/>
      <c r="M1726" s="277"/>
      <c r="N1726" s="277"/>
    </row>
    <row r="1727" spans="4:14">
      <c r="D1727" s="277"/>
      <c r="E1727" s="277"/>
      <c r="F1727" s="277"/>
      <c r="G1727" s="277"/>
      <c r="H1727" s="277"/>
      <c r="I1727" s="277"/>
      <c r="J1727" s="277"/>
      <c r="K1727" s="277"/>
      <c r="L1727" s="277"/>
      <c r="M1727" s="277"/>
      <c r="N1727" s="277"/>
    </row>
    <row r="1728" spans="4:14">
      <c r="D1728" s="277"/>
      <c r="E1728" s="277"/>
      <c r="F1728" s="277"/>
      <c r="G1728" s="277"/>
      <c r="H1728" s="277"/>
      <c r="I1728" s="277"/>
      <c r="J1728" s="277"/>
      <c r="K1728" s="277"/>
      <c r="L1728" s="277"/>
      <c r="M1728" s="277"/>
      <c r="N1728" s="277"/>
    </row>
    <row r="1729" spans="4:14">
      <c r="D1729" s="277"/>
      <c r="E1729" s="277"/>
      <c r="F1729" s="277"/>
      <c r="G1729" s="277"/>
      <c r="H1729" s="277"/>
      <c r="I1729" s="277"/>
      <c r="J1729" s="277"/>
      <c r="K1729" s="277"/>
      <c r="L1729" s="277"/>
      <c r="M1729" s="277"/>
      <c r="N1729" s="277"/>
    </row>
    <row r="1730" spans="4:14">
      <c r="D1730" s="277"/>
      <c r="E1730" s="277"/>
      <c r="F1730" s="277"/>
      <c r="G1730" s="277"/>
      <c r="H1730" s="277"/>
      <c r="I1730" s="277"/>
      <c r="J1730" s="277"/>
      <c r="K1730" s="277"/>
      <c r="L1730" s="277"/>
      <c r="M1730" s="277"/>
      <c r="N1730" s="277"/>
    </row>
    <row r="1731" spans="4:14">
      <c r="D1731" s="277"/>
      <c r="E1731" s="277"/>
      <c r="F1731" s="277"/>
      <c r="G1731" s="277"/>
      <c r="H1731" s="277"/>
      <c r="I1731" s="277"/>
      <c r="J1731" s="277"/>
      <c r="K1731" s="277"/>
      <c r="L1731" s="277"/>
      <c r="M1731" s="277"/>
      <c r="N1731" s="277"/>
    </row>
    <row r="1732" spans="4:14">
      <c r="D1732" s="277"/>
      <c r="E1732" s="277"/>
      <c r="F1732" s="277"/>
      <c r="G1732" s="277"/>
      <c r="H1732" s="277"/>
      <c r="I1732" s="277"/>
      <c r="J1732" s="277"/>
      <c r="K1732" s="277"/>
      <c r="L1732" s="277"/>
      <c r="M1732" s="277"/>
      <c r="N1732" s="277"/>
    </row>
    <row r="1733" spans="4:14">
      <c r="D1733" s="277"/>
      <c r="E1733" s="277"/>
      <c r="F1733" s="277"/>
      <c r="G1733" s="277"/>
      <c r="H1733" s="277"/>
      <c r="I1733" s="277"/>
      <c r="J1733" s="277"/>
      <c r="K1733" s="277"/>
      <c r="L1733" s="277"/>
      <c r="M1733" s="277"/>
      <c r="N1733" s="277"/>
    </row>
    <row r="1734" spans="4:14">
      <c r="D1734" s="277"/>
      <c r="E1734" s="277"/>
      <c r="F1734" s="277"/>
      <c r="G1734" s="277"/>
      <c r="H1734" s="277"/>
      <c r="I1734" s="277"/>
      <c r="J1734" s="277"/>
      <c r="K1734" s="277"/>
      <c r="L1734" s="277"/>
      <c r="M1734" s="277"/>
      <c r="N1734" s="277"/>
    </row>
    <row r="1735" spans="4:14">
      <c r="D1735" s="277"/>
      <c r="E1735" s="277"/>
      <c r="F1735" s="277"/>
      <c r="G1735" s="277"/>
      <c r="H1735" s="277"/>
      <c r="I1735" s="277"/>
      <c r="J1735" s="277"/>
      <c r="K1735" s="277"/>
      <c r="L1735" s="277"/>
      <c r="M1735" s="277"/>
      <c r="N1735" s="277"/>
    </row>
    <row r="1736" spans="4:14">
      <c r="D1736" s="277"/>
      <c r="E1736" s="277"/>
      <c r="F1736" s="277"/>
      <c r="G1736" s="277"/>
      <c r="H1736" s="277"/>
      <c r="I1736" s="277"/>
      <c r="J1736" s="277"/>
      <c r="K1736" s="277"/>
      <c r="L1736" s="277"/>
      <c r="M1736" s="277"/>
      <c r="N1736" s="277"/>
    </row>
    <row r="1737" spans="4:14">
      <c r="D1737" s="277"/>
      <c r="E1737" s="277"/>
      <c r="F1737" s="277"/>
      <c r="G1737" s="277"/>
      <c r="H1737" s="277"/>
      <c r="I1737" s="277"/>
      <c r="J1737" s="277"/>
      <c r="K1737" s="277"/>
      <c r="L1737" s="277"/>
      <c r="M1737" s="277"/>
      <c r="N1737" s="277"/>
    </row>
    <row r="1738" spans="4:14">
      <c r="D1738" s="277"/>
      <c r="E1738" s="277"/>
      <c r="F1738" s="277"/>
      <c r="G1738" s="277"/>
      <c r="H1738" s="277"/>
      <c r="I1738" s="277"/>
      <c r="J1738" s="277"/>
      <c r="K1738" s="277"/>
      <c r="L1738" s="277"/>
      <c r="M1738" s="277"/>
      <c r="N1738" s="277"/>
    </row>
    <row r="1739" spans="4:14">
      <c r="D1739" s="277"/>
      <c r="E1739" s="277"/>
      <c r="F1739" s="277"/>
      <c r="G1739" s="277"/>
      <c r="H1739" s="277"/>
      <c r="I1739" s="277"/>
      <c r="J1739" s="277"/>
      <c r="K1739" s="277"/>
      <c r="L1739" s="277"/>
      <c r="M1739" s="277"/>
      <c r="N1739" s="277"/>
    </row>
    <row r="1740" spans="4:14">
      <c r="D1740" s="277"/>
      <c r="E1740" s="277"/>
      <c r="F1740" s="277"/>
      <c r="G1740" s="277"/>
      <c r="H1740" s="277"/>
      <c r="I1740" s="277"/>
      <c r="J1740" s="277"/>
      <c r="K1740" s="277"/>
      <c r="L1740" s="277"/>
      <c r="M1740" s="277"/>
      <c r="N1740" s="277"/>
    </row>
    <row r="1741" spans="4:14">
      <c r="D1741" s="277"/>
      <c r="E1741" s="277"/>
      <c r="F1741" s="277"/>
      <c r="G1741" s="277"/>
      <c r="H1741" s="277"/>
      <c r="I1741" s="277"/>
      <c r="J1741" s="277"/>
      <c r="K1741" s="277"/>
      <c r="L1741" s="277"/>
      <c r="M1741" s="277"/>
      <c r="N1741" s="277"/>
    </row>
    <row r="1742" spans="4:14">
      <c r="D1742" s="277"/>
      <c r="E1742" s="277"/>
      <c r="F1742" s="277"/>
      <c r="G1742" s="277"/>
      <c r="H1742" s="277"/>
      <c r="I1742" s="277"/>
      <c r="J1742" s="277"/>
      <c r="K1742" s="277"/>
      <c r="L1742" s="277"/>
      <c r="M1742" s="277"/>
      <c r="N1742" s="277"/>
    </row>
    <row r="1743" spans="4:14">
      <c r="D1743" s="277"/>
      <c r="E1743" s="277"/>
      <c r="F1743" s="277"/>
      <c r="G1743" s="277"/>
      <c r="H1743" s="277"/>
      <c r="I1743" s="277"/>
      <c r="J1743" s="277"/>
      <c r="K1743" s="277"/>
      <c r="L1743" s="277"/>
      <c r="M1743" s="277"/>
      <c r="N1743" s="277"/>
    </row>
    <row r="1744" spans="4:14">
      <c r="D1744" s="277"/>
      <c r="E1744" s="277"/>
      <c r="F1744" s="277"/>
      <c r="G1744" s="277"/>
      <c r="H1744" s="277"/>
      <c r="I1744" s="277"/>
      <c r="J1744" s="277"/>
      <c r="K1744" s="277"/>
      <c r="L1744" s="277"/>
      <c r="M1744" s="277"/>
      <c r="N1744" s="277"/>
    </row>
    <row r="1745" spans="4:14">
      <c r="D1745" s="277"/>
      <c r="E1745" s="277"/>
      <c r="F1745" s="277"/>
      <c r="G1745" s="277"/>
      <c r="H1745" s="277"/>
      <c r="I1745" s="277"/>
      <c r="J1745" s="277"/>
      <c r="K1745" s="277"/>
      <c r="L1745" s="277"/>
      <c r="M1745" s="277"/>
      <c r="N1745" s="277"/>
    </row>
    <row r="1746" spans="4:14">
      <c r="D1746" s="277"/>
      <c r="E1746" s="277"/>
      <c r="F1746" s="277"/>
      <c r="G1746" s="277"/>
      <c r="H1746" s="277"/>
      <c r="I1746" s="277"/>
      <c r="J1746" s="277"/>
      <c r="K1746" s="277"/>
      <c r="L1746" s="277"/>
      <c r="M1746" s="277"/>
      <c r="N1746" s="277"/>
    </row>
    <row r="1747" spans="4:14">
      <c r="D1747" s="277"/>
      <c r="E1747" s="277"/>
      <c r="F1747" s="277"/>
      <c r="G1747" s="277"/>
      <c r="H1747" s="277"/>
      <c r="I1747" s="277"/>
      <c r="J1747" s="277"/>
      <c r="K1747" s="277"/>
      <c r="L1747" s="277"/>
      <c r="M1747" s="277"/>
      <c r="N1747" s="277"/>
    </row>
    <row r="1748" spans="4:14">
      <c r="D1748" s="277"/>
      <c r="E1748" s="277"/>
      <c r="F1748" s="277"/>
      <c r="G1748" s="277"/>
      <c r="H1748" s="277"/>
      <c r="I1748" s="277"/>
      <c r="J1748" s="277"/>
      <c r="K1748" s="277"/>
      <c r="L1748" s="277"/>
      <c r="M1748" s="277"/>
      <c r="N1748" s="277"/>
    </row>
    <row r="1749" spans="4:14">
      <c r="D1749" s="277"/>
      <c r="E1749" s="277"/>
      <c r="F1749" s="277"/>
      <c r="G1749" s="277"/>
      <c r="H1749" s="277"/>
      <c r="I1749" s="277"/>
      <c r="J1749" s="277"/>
      <c r="K1749" s="277"/>
      <c r="L1749" s="277"/>
      <c r="M1749" s="277"/>
      <c r="N1749" s="277"/>
    </row>
    <row r="1750" spans="4:14">
      <c r="D1750" s="277"/>
      <c r="E1750" s="277"/>
      <c r="F1750" s="277"/>
      <c r="G1750" s="277"/>
      <c r="H1750" s="277"/>
      <c r="I1750" s="277"/>
      <c r="J1750" s="277"/>
      <c r="K1750" s="277"/>
      <c r="L1750" s="277"/>
      <c r="M1750" s="277"/>
      <c r="N1750" s="277"/>
    </row>
    <row r="1751" spans="4:14">
      <c r="D1751" s="277"/>
      <c r="E1751" s="277"/>
      <c r="F1751" s="277"/>
      <c r="G1751" s="277"/>
      <c r="H1751" s="277"/>
      <c r="I1751" s="277"/>
      <c r="J1751" s="277"/>
      <c r="K1751" s="277"/>
      <c r="L1751" s="277"/>
      <c r="M1751" s="277"/>
      <c r="N1751" s="277"/>
    </row>
    <row r="1752" spans="4:14">
      <c r="D1752" s="277"/>
      <c r="E1752" s="277"/>
      <c r="F1752" s="277"/>
      <c r="G1752" s="277"/>
      <c r="H1752" s="277"/>
      <c r="I1752" s="277"/>
      <c r="J1752" s="277"/>
      <c r="K1752" s="277"/>
      <c r="L1752" s="277"/>
      <c r="M1752" s="277"/>
      <c r="N1752" s="277"/>
    </row>
    <row r="1753" spans="4:14">
      <c r="D1753" s="277"/>
      <c r="E1753" s="277"/>
      <c r="F1753" s="277"/>
      <c r="G1753" s="277"/>
      <c r="H1753" s="277"/>
      <c r="I1753" s="277"/>
      <c r="J1753" s="277"/>
      <c r="K1753" s="277"/>
      <c r="L1753" s="277"/>
      <c r="M1753" s="277"/>
      <c r="N1753" s="277"/>
    </row>
    <row r="1754" spans="4:14">
      <c r="D1754" s="277"/>
      <c r="E1754" s="277"/>
      <c r="F1754" s="277"/>
      <c r="G1754" s="277"/>
      <c r="H1754" s="277"/>
      <c r="I1754" s="277"/>
      <c r="J1754" s="277"/>
      <c r="K1754" s="277"/>
      <c r="L1754" s="277"/>
      <c r="M1754" s="277"/>
      <c r="N1754" s="277"/>
    </row>
    <row r="1755" spans="4:14">
      <c r="D1755" s="277"/>
      <c r="E1755" s="277"/>
      <c r="F1755" s="277"/>
      <c r="G1755" s="277"/>
      <c r="H1755" s="277"/>
      <c r="I1755" s="277"/>
      <c r="J1755" s="277"/>
      <c r="K1755" s="277"/>
      <c r="L1755" s="277"/>
      <c r="M1755" s="277"/>
      <c r="N1755" s="277"/>
    </row>
    <row r="1756" spans="4:14">
      <c r="D1756" s="277"/>
      <c r="E1756" s="277"/>
      <c r="F1756" s="277"/>
      <c r="G1756" s="277"/>
      <c r="H1756" s="277"/>
      <c r="I1756" s="277"/>
      <c r="J1756" s="277"/>
      <c r="K1756" s="277"/>
      <c r="L1756" s="277"/>
      <c r="M1756" s="277"/>
      <c r="N1756" s="277"/>
    </row>
    <row r="1757" spans="4:14">
      <c r="D1757" s="277"/>
      <c r="E1757" s="277"/>
      <c r="F1757" s="277"/>
      <c r="G1757" s="277"/>
      <c r="H1757" s="277"/>
      <c r="I1757" s="277"/>
      <c r="J1757" s="277"/>
      <c r="K1757" s="277"/>
      <c r="L1757" s="277"/>
      <c r="M1757" s="277"/>
      <c r="N1757" s="277"/>
    </row>
    <row r="1758" spans="4:14">
      <c r="D1758" s="277"/>
      <c r="E1758" s="277"/>
      <c r="F1758" s="277"/>
      <c r="G1758" s="277"/>
      <c r="H1758" s="277"/>
      <c r="I1758" s="277"/>
      <c r="J1758" s="277"/>
      <c r="K1758" s="277"/>
      <c r="L1758" s="277"/>
      <c r="M1758" s="277"/>
      <c r="N1758" s="277"/>
    </row>
    <row r="1759" spans="4:14">
      <c r="D1759" s="277"/>
      <c r="E1759" s="277"/>
      <c r="F1759" s="277"/>
      <c r="G1759" s="277"/>
      <c r="H1759" s="277"/>
      <c r="I1759" s="277"/>
      <c r="J1759" s="277"/>
      <c r="K1759" s="277"/>
      <c r="L1759" s="277"/>
      <c r="M1759" s="277"/>
      <c r="N1759" s="277"/>
    </row>
    <row r="1760" spans="4:14">
      <c r="D1760" s="277"/>
      <c r="E1760" s="277"/>
      <c r="F1760" s="277"/>
      <c r="G1760" s="277"/>
      <c r="H1760" s="277"/>
      <c r="I1760" s="277"/>
      <c r="J1760" s="277"/>
      <c r="K1760" s="277"/>
      <c r="L1760" s="277"/>
      <c r="M1760" s="277"/>
      <c r="N1760" s="277"/>
    </row>
    <row r="1761" spans="4:14">
      <c r="D1761" s="277"/>
      <c r="E1761" s="277"/>
      <c r="F1761" s="277"/>
      <c r="G1761" s="277"/>
      <c r="H1761" s="277"/>
      <c r="I1761" s="277"/>
      <c r="J1761" s="277"/>
      <c r="K1761" s="277"/>
      <c r="L1761" s="277"/>
      <c r="M1761" s="277"/>
      <c r="N1761" s="277"/>
    </row>
    <row r="1762" spans="4:14">
      <c r="D1762" s="277"/>
      <c r="E1762" s="277"/>
      <c r="F1762" s="277"/>
      <c r="G1762" s="277"/>
      <c r="H1762" s="277"/>
      <c r="I1762" s="277"/>
      <c r="J1762" s="277"/>
      <c r="K1762" s="277"/>
      <c r="L1762" s="277"/>
      <c r="M1762" s="277"/>
      <c r="N1762" s="277"/>
    </row>
    <row r="1763" spans="4:14">
      <c r="D1763" s="277"/>
      <c r="E1763" s="277"/>
      <c r="F1763" s="277"/>
      <c r="G1763" s="277"/>
      <c r="H1763" s="277"/>
      <c r="I1763" s="277"/>
      <c r="J1763" s="277"/>
      <c r="K1763" s="277"/>
      <c r="L1763" s="277"/>
      <c r="M1763" s="277"/>
      <c r="N1763" s="277"/>
    </row>
    <row r="1764" spans="4:14">
      <c r="D1764" s="277"/>
      <c r="E1764" s="277"/>
      <c r="F1764" s="277"/>
      <c r="G1764" s="277"/>
      <c r="H1764" s="277"/>
      <c r="I1764" s="277"/>
      <c r="J1764" s="277"/>
      <c r="K1764" s="277"/>
      <c r="L1764" s="277"/>
      <c r="M1764" s="277"/>
      <c r="N1764" s="277"/>
    </row>
    <row r="1765" spans="4:14">
      <c r="D1765" s="277"/>
      <c r="E1765" s="277"/>
      <c r="F1765" s="277"/>
      <c r="G1765" s="277"/>
      <c r="H1765" s="277"/>
      <c r="I1765" s="277"/>
      <c r="J1765" s="277"/>
      <c r="K1765" s="277"/>
      <c r="L1765" s="277"/>
      <c r="M1765" s="277"/>
      <c r="N1765" s="277"/>
    </row>
    <row r="1766" spans="4:14">
      <c r="D1766" s="277"/>
      <c r="E1766" s="277"/>
      <c r="F1766" s="277"/>
      <c r="G1766" s="277"/>
      <c r="H1766" s="277"/>
      <c r="I1766" s="277"/>
      <c r="J1766" s="277"/>
      <c r="K1766" s="277"/>
      <c r="L1766" s="277"/>
      <c r="M1766" s="277"/>
      <c r="N1766" s="277"/>
    </row>
    <row r="1767" spans="4:14">
      <c r="D1767" s="277"/>
      <c r="E1767" s="277"/>
      <c r="F1767" s="277"/>
      <c r="G1767" s="277"/>
      <c r="H1767" s="277"/>
      <c r="I1767" s="277"/>
      <c r="J1767" s="277"/>
      <c r="K1767" s="277"/>
      <c r="L1767" s="277"/>
      <c r="M1767" s="277"/>
      <c r="N1767" s="277"/>
    </row>
    <row r="1768" spans="4:14">
      <c r="D1768" s="277"/>
      <c r="E1768" s="277"/>
      <c r="F1768" s="277"/>
      <c r="G1768" s="277"/>
      <c r="H1768" s="277"/>
      <c r="I1768" s="277"/>
      <c r="J1768" s="277"/>
      <c r="K1768" s="277"/>
      <c r="L1768" s="277"/>
      <c r="M1768" s="277"/>
      <c r="N1768" s="277"/>
    </row>
    <row r="1769" spans="4:14">
      <c r="D1769" s="277"/>
      <c r="E1769" s="277"/>
      <c r="F1769" s="277"/>
      <c r="G1769" s="277"/>
      <c r="H1769" s="277"/>
      <c r="I1769" s="277"/>
      <c r="J1769" s="277"/>
      <c r="K1769" s="277"/>
      <c r="L1769" s="277"/>
      <c r="M1769" s="277"/>
      <c r="N1769" s="277"/>
    </row>
    <row r="1770" spans="4:14">
      <c r="D1770" s="277"/>
      <c r="E1770" s="277"/>
      <c r="F1770" s="277"/>
      <c r="G1770" s="277"/>
      <c r="H1770" s="277"/>
      <c r="I1770" s="277"/>
      <c r="J1770" s="277"/>
      <c r="K1770" s="277"/>
      <c r="L1770" s="277"/>
      <c r="M1770" s="277"/>
      <c r="N1770" s="277"/>
    </row>
    <row r="1771" spans="4:14">
      <c r="D1771" s="277"/>
      <c r="E1771" s="277"/>
      <c r="F1771" s="277"/>
      <c r="G1771" s="277"/>
      <c r="H1771" s="277"/>
      <c r="I1771" s="277"/>
      <c r="J1771" s="277"/>
      <c r="K1771" s="277"/>
      <c r="L1771" s="277"/>
      <c r="M1771" s="277"/>
      <c r="N1771" s="277"/>
    </row>
    <row r="1772" spans="4:14">
      <c r="D1772" s="277"/>
      <c r="E1772" s="277"/>
      <c r="F1772" s="277"/>
      <c r="G1772" s="277"/>
      <c r="H1772" s="277"/>
      <c r="I1772" s="277"/>
      <c r="J1772" s="277"/>
      <c r="K1772" s="277"/>
      <c r="L1772" s="277"/>
      <c r="M1772" s="277"/>
      <c r="N1772" s="277"/>
    </row>
    <row r="1773" spans="4:14">
      <c r="D1773" s="277"/>
      <c r="E1773" s="277"/>
      <c r="F1773" s="277"/>
      <c r="G1773" s="277"/>
      <c r="H1773" s="277"/>
      <c r="I1773" s="277"/>
      <c r="J1773" s="277"/>
      <c r="K1773" s="277"/>
      <c r="L1773" s="277"/>
      <c r="M1773" s="277"/>
      <c r="N1773" s="277"/>
    </row>
    <row r="1774" spans="4:14">
      <c r="D1774" s="277"/>
      <c r="E1774" s="277"/>
      <c r="F1774" s="277"/>
      <c r="G1774" s="277"/>
      <c r="H1774" s="277"/>
      <c r="I1774" s="277"/>
      <c r="J1774" s="277"/>
      <c r="K1774" s="277"/>
      <c r="L1774" s="277"/>
      <c r="M1774" s="277"/>
      <c r="N1774" s="277"/>
    </row>
    <row r="1775" spans="4:14">
      <c r="D1775" s="277"/>
      <c r="E1775" s="277"/>
      <c r="F1775" s="277"/>
      <c r="G1775" s="277"/>
      <c r="H1775" s="277"/>
      <c r="I1775" s="277"/>
      <c r="J1775" s="277"/>
      <c r="K1775" s="277"/>
      <c r="L1775" s="277"/>
      <c r="M1775" s="277"/>
      <c r="N1775" s="277"/>
    </row>
    <row r="1776" spans="4:14">
      <c r="D1776" s="277"/>
      <c r="E1776" s="277"/>
      <c r="F1776" s="277"/>
      <c r="G1776" s="277"/>
      <c r="H1776" s="277"/>
      <c r="I1776" s="277"/>
      <c r="J1776" s="277"/>
      <c r="K1776" s="277"/>
      <c r="L1776" s="277"/>
      <c r="M1776" s="277"/>
      <c r="N1776" s="277"/>
    </row>
    <row r="1777" spans="4:14">
      <c r="D1777" s="277"/>
      <c r="E1777" s="277"/>
      <c r="F1777" s="277"/>
      <c r="G1777" s="277"/>
      <c r="H1777" s="277"/>
      <c r="I1777" s="277"/>
      <c r="J1777" s="277"/>
      <c r="K1777" s="277"/>
      <c r="L1777" s="277"/>
      <c r="M1777" s="277"/>
      <c r="N1777" s="277"/>
    </row>
    <row r="1778" spans="4:14">
      <c r="D1778" s="277"/>
      <c r="E1778" s="277"/>
      <c r="F1778" s="277"/>
      <c r="G1778" s="277"/>
      <c r="H1778" s="277"/>
      <c r="I1778" s="277"/>
      <c r="J1778" s="277"/>
      <c r="K1778" s="277"/>
      <c r="L1778" s="277"/>
      <c r="M1778" s="277"/>
      <c r="N1778" s="277"/>
    </row>
    <row r="1779" spans="4:14">
      <c r="D1779" s="277"/>
      <c r="E1779" s="277"/>
      <c r="F1779" s="277"/>
      <c r="G1779" s="277"/>
      <c r="H1779" s="277"/>
      <c r="I1779" s="277"/>
      <c r="J1779" s="277"/>
      <c r="K1779" s="277"/>
      <c r="L1779" s="277"/>
      <c r="M1779" s="277"/>
      <c r="N1779" s="277"/>
    </row>
    <row r="1780" spans="4:14">
      <c r="D1780" s="277"/>
      <c r="E1780" s="277"/>
      <c r="F1780" s="277"/>
      <c r="G1780" s="277"/>
      <c r="H1780" s="277"/>
      <c r="I1780" s="277"/>
      <c r="J1780" s="277"/>
      <c r="K1780" s="277"/>
      <c r="L1780" s="277"/>
      <c r="M1780" s="277"/>
      <c r="N1780" s="277"/>
    </row>
    <row r="1781" spans="4:14">
      <c r="D1781" s="277"/>
      <c r="E1781" s="277"/>
      <c r="F1781" s="277"/>
      <c r="G1781" s="277"/>
      <c r="H1781" s="277"/>
      <c r="I1781" s="277"/>
      <c r="J1781" s="277"/>
      <c r="K1781" s="277"/>
      <c r="L1781" s="277"/>
      <c r="M1781" s="277"/>
      <c r="N1781" s="277"/>
    </row>
    <row r="1782" spans="4:14">
      <c r="D1782" s="277"/>
      <c r="E1782" s="277"/>
      <c r="F1782" s="277"/>
      <c r="G1782" s="277"/>
      <c r="H1782" s="277"/>
      <c r="I1782" s="277"/>
      <c r="J1782" s="277"/>
      <c r="K1782" s="277"/>
      <c r="L1782" s="277"/>
      <c r="M1782" s="277"/>
      <c r="N1782" s="277"/>
    </row>
    <row r="1783" spans="4:14">
      <c r="D1783" s="277"/>
      <c r="E1783" s="277"/>
      <c r="F1783" s="277"/>
      <c r="G1783" s="277"/>
      <c r="H1783" s="277"/>
      <c r="I1783" s="277"/>
      <c r="J1783" s="277"/>
      <c r="K1783" s="277"/>
      <c r="L1783" s="277"/>
      <c r="M1783" s="277"/>
      <c r="N1783" s="277"/>
    </row>
    <row r="1784" spans="4:14">
      <c r="D1784" s="277"/>
      <c r="E1784" s="277"/>
      <c r="F1784" s="277"/>
      <c r="G1784" s="277"/>
      <c r="H1784" s="277"/>
      <c r="I1784" s="277"/>
      <c r="J1784" s="277"/>
      <c r="K1784" s="277"/>
      <c r="L1784" s="277"/>
      <c r="M1784" s="277"/>
      <c r="N1784" s="277"/>
    </row>
    <row r="1785" spans="4:14">
      <c r="D1785" s="277"/>
      <c r="E1785" s="277"/>
      <c r="F1785" s="277"/>
      <c r="G1785" s="277"/>
      <c r="H1785" s="277"/>
      <c r="I1785" s="277"/>
      <c r="J1785" s="277"/>
      <c r="K1785" s="277"/>
      <c r="L1785" s="277"/>
      <c r="M1785" s="277"/>
      <c r="N1785" s="277"/>
    </row>
    <row r="1786" spans="4:14">
      <c r="D1786" s="277"/>
      <c r="E1786" s="277"/>
      <c r="F1786" s="277"/>
      <c r="G1786" s="277"/>
      <c r="H1786" s="277"/>
      <c r="I1786" s="277"/>
      <c r="J1786" s="277"/>
      <c r="K1786" s="277"/>
      <c r="L1786" s="277"/>
      <c r="M1786" s="277"/>
      <c r="N1786" s="277"/>
    </row>
    <row r="1787" spans="4:14">
      <c r="D1787" s="277"/>
      <c r="E1787" s="277"/>
      <c r="F1787" s="277"/>
      <c r="G1787" s="277"/>
      <c r="H1787" s="277"/>
      <c r="I1787" s="277"/>
      <c r="J1787" s="277"/>
      <c r="K1787" s="277"/>
      <c r="L1787" s="277"/>
      <c r="M1787" s="277"/>
      <c r="N1787" s="277"/>
    </row>
    <row r="1788" spans="4:14">
      <c r="D1788" s="277"/>
      <c r="E1788" s="277"/>
      <c r="F1788" s="277"/>
      <c r="G1788" s="277"/>
      <c r="H1788" s="277"/>
      <c r="I1788" s="277"/>
      <c r="J1788" s="277"/>
      <c r="K1788" s="277"/>
      <c r="L1788" s="277"/>
      <c r="M1788" s="277"/>
      <c r="N1788" s="277"/>
    </row>
    <row r="1789" spans="4:14">
      <c r="D1789" s="277"/>
      <c r="E1789" s="277"/>
      <c r="F1789" s="277"/>
      <c r="G1789" s="277"/>
      <c r="H1789" s="277"/>
      <c r="I1789" s="277"/>
      <c r="J1789" s="277"/>
      <c r="K1789" s="277"/>
      <c r="L1789" s="277"/>
      <c r="M1789" s="277"/>
      <c r="N1789" s="277"/>
    </row>
    <row r="1790" spans="4:14">
      <c r="D1790" s="277"/>
      <c r="E1790" s="277"/>
      <c r="F1790" s="277"/>
      <c r="G1790" s="277"/>
      <c r="H1790" s="277"/>
      <c r="I1790" s="277"/>
      <c r="J1790" s="277"/>
      <c r="K1790" s="277"/>
      <c r="L1790" s="277"/>
      <c r="M1790" s="277"/>
      <c r="N1790" s="277"/>
    </row>
    <row r="1791" spans="4:14">
      <c r="D1791" s="277"/>
      <c r="E1791" s="277"/>
      <c r="F1791" s="277"/>
      <c r="G1791" s="277"/>
      <c r="H1791" s="277"/>
      <c r="I1791" s="277"/>
      <c r="J1791" s="277"/>
      <c r="K1791" s="277"/>
      <c r="L1791" s="277"/>
      <c r="M1791" s="277"/>
      <c r="N1791" s="277"/>
    </row>
    <row r="1792" spans="4:14">
      <c r="D1792" s="277"/>
      <c r="E1792" s="277"/>
      <c r="F1792" s="277"/>
      <c r="G1792" s="277"/>
      <c r="H1792" s="277"/>
      <c r="I1792" s="277"/>
      <c r="J1792" s="277"/>
      <c r="K1792" s="277"/>
      <c r="L1792" s="277"/>
      <c r="M1792" s="277"/>
      <c r="N1792" s="277"/>
    </row>
    <row r="1793" spans="4:14">
      <c r="D1793" s="277"/>
      <c r="E1793" s="277"/>
      <c r="F1793" s="277"/>
      <c r="G1793" s="277"/>
      <c r="H1793" s="277"/>
      <c r="I1793" s="277"/>
      <c r="J1793" s="277"/>
      <c r="K1793" s="277"/>
      <c r="L1793" s="277"/>
      <c r="M1793" s="277"/>
      <c r="N1793" s="277"/>
    </row>
    <row r="1794" spans="4:14">
      <c r="D1794" s="277"/>
      <c r="E1794" s="277"/>
      <c r="F1794" s="277"/>
      <c r="G1794" s="277"/>
      <c r="H1794" s="277"/>
      <c r="I1794" s="277"/>
      <c r="J1794" s="277"/>
      <c r="K1794" s="277"/>
      <c r="L1794" s="277"/>
      <c r="M1794" s="277"/>
      <c r="N1794" s="277"/>
    </row>
    <row r="1795" spans="4:14">
      <c r="D1795" s="277"/>
      <c r="E1795" s="277"/>
      <c r="F1795" s="277"/>
      <c r="G1795" s="277"/>
      <c r="H1795" s="277"/>
      <c r="I1795" s="277"/>
      <c r="J1795" s="277"/>
      <c r="K1795" s="277"/>
      <c r="L1795" s="277"/>
      <c r="M1795" s="277"/>
      <c r="N1795" s="277"/>
    </row>
    <row r="1796" spans="4:14">
      <c r="D1796" s="277"/>
      <c r="E1796" s="277"/>
      <c r="F1796" s="277"/>
      <c r="G1796" s="277"/>
      <c r="H1796" s="277"/>
      <c r="I1796" s="277"/>
      <c r="J1796" s="277"/>
      <c r="K1796" s="277"/>
      <c r="L1796" s="277"/>
      <c r="M1796" s="277"/>
      <c r="N1796" s="277"/>
    </row>
    <row r="1797" spans="4:14">
      <c r="D1797" s="277"/>
      <c r="E1797" s="277"/>
      <c r="F1797" s="277"/>
      <c r="G1797" s="277"/>
      <c r="H1797" s="277"/>
      <c r="I1797" s="277"/>
      <c r="J1797" s="277"/>
      <c r="K1797" s="277"/>
      <c r="L1797" s="277"/>
      <c r="M1797" s="277"/>
      <c r="N1797" s="277"/>
    </row>
    <row r="1798" spans="4:14">
      <c r="D1798" s="277"/>
      <c r="E1798" s="277"/>
      <c r="F1798" s="277"/>
      <c r="G1798" s="277"/>
      <c r="H1798" s="277"/>
      <c r="I1798" s="277"/>
      <c r="J1798" s="277"/>
      <c r="K1798" s="277"/>
      <c r="L1798" s="277"/>
      <c r="M1798" s="277"/>
      <c r="N1798" s="277"/>
    </row>
    <row r="1799" spans="4:14">
      <c r="D1799" s="277"/>
      <c r="E1799" s="277"/>
      <c r="F1799" s="277"/>
      <c r="G1799" s="277"/>
      <c r="H1799" s="277"/>
      <c r="I1799" s="277"/>
      <c r="J1799" s="277"/>
      <c r="K1799" s="277"/>
      <c r="L1799" s="277"/>
      <c r="M1799" s="277"/>
      <c r="N1799" s="277"/>
    </row>
    <row r="1800" spans="4:14">
      <c r="D1800" s="277"/>
      <c r="E1800" s="277"/>
      <c r="F1800" s="277"/>
      <c r="G1800" s="277"/>
      <c r="H1800" s="277"/>
      <c r="I1800" s="277"/>
      <c r="J1800" s="277"/>
      <c r="K1800" s="277"/>
      <c r="L1800" s="277"/>
      <c r="M1800" s="277"/>
      <c r="N1800" s="277"/>
    </row>
    <row r="1801" spans="4:14">
      <c r="D1801" s="277"/>
      <c r="E1801" s="277"/>
      <c r="F1801" s="277"/>
      <c r="G1801" s="277"/>
      <c r="H1801" s="277"/>
      <c r="I1801" s="277"/>
      <c r="J1801" s="277"/>
      <c r="K1801" s="277"/>
      <c r="L1801" s="277"/>
      <c r="M1801" s="277"/>
      <c r="N1801" s="277"/>
    </row>
    <row r="1802" spans="4:14">
      <c r="D1802" s="277"/>
      <c r="E1802" s="277"/>
      <c r="F1802" s="277"/>
      <c r="G1802" s="277"/>
      <c r="H1802" s="277"/>
      <c r="I1802" s="277"/>
      <c r="J1802" s="277"/>
      <c r="K1802" s="277"/>
      <c r="L1802" s="277"/>
      <c r="M1802" s="277"/>
      <c r="N1802" s="277"/>
    </row>
    <row r="1803" spans="4:14">
      <c r="D1803" s="277"/>
      <c r="E1803" s="277"/>
      <c r="F1803" s="277"/>
      <c r="G1803" s="277"/>
      <c r="H1803" s="277"/>
      <c r="I1803" s="277"/>
      <c r="J1803" s="277"/>
      <c r="K1803" s="277"/>
      <c r="L1803" s="277"/>
      <c r="M1803" s="277"/>
      <c r="N1803" s="277"/>
    </row>
    <row r="1804" spans="4:14">
      <c r="D1804" s="277"/>
      <c r="E1804" s="277"/>
      <c r="F1804" s="277"/>
      <c r="G1804" s="277"/>
      <c r="H1804" s="277"/>
      <c r="I1804" s="277"/>
      <c r="J1804" s="277"/>
      <c r="K1804" s="277"/>
      <c r="L1804" s="277"/>
      <c r="M1804" s="277"/>
      <c r="N1804" s="277"/>
    </row>
    <row r="1805" spans="4:14">
      <c r="D1805" s="277"/>
      <c r="E1805" s="277"/>
      <c r="F1805" s="277"/>
      <c r="G1805" s="277"/>
      <c r="H1805" s="277"/>
      <c r="I1805" s="277"/>
      <c r="J1805" s="277"/>
      <c r="K1805" s="277"/>
      <c r="L1805" s="277"/>
      <c r="M1805" s="277"/>
      <c r="N1805" s="277"/>
    </row>
    <row r="1806" spans="4:14">
      <c r="D1806" s="277"/>
      <c r="E1806" s="277"/>
      <c r="F1806" s="277"/>
      <c r="G1806" s="277"/>
      <c r="H1806" s="277"/>
      <c r="I1806" s="277"/>
      <c r="J1806" s="277"/>
      <c r="K1806" s="277"/>
      <c r="L1806" s="277"/>
      <c r="M1806" s="277"/>
      <c r="N1806" s="277"/>
    </row>
    <row r="1807" spans="4:14">
      <c r="D1807" s="277"/>
      <c r="E1807" s="277"/>
      <c r="F1807" s="277"/>
      <c r="G1807" s="277"/>
      <c r="H1807" s="277"/>
      <c r="I1807" s="277"/>
      <c r="J1807" s="277"/>
      <c r="K1807" s="277"/>
      <c r="L1807" s="277"/>
      <c r="M1807" s="277"/>
      <c r="N1807" s="277"/>
    </row>
    <row r="1808" spans="4:14">
      <c r="D1808" s="277"/>
      <c r="E1808" s="277"/>
      <c r="F1808" s="277"/>
      <c r="G1808" s="277"/>
      <c r="H1808" s="277"/>
      <c r="I1808" s="277"/>
      <c r="J1808" s="277"/>
      <c r="K1808" s="277"/>
      <c r="L1808" s="277"/>
      <c r="M1808" s="277"/>
      <c r="N1808" s="277"/>
    </row>
    <row r="1809" spans="4:14">
      <c r="D1809" s="277"/>
      <c r="E1809" s="277"/>
      <c r="F1809" s="277"/>
      <c r="G1809" s="277"/>
      <c r="H1809" s="277"/>
      <c r="I1809" s="277"/>
      <c r="J1809" s="277"/>
      <c r="K1809" s="277"/>
      <c r="L1809" s="277"/>
      <c r="M1809" s="277"/>
      <c r="N1809" s="277"/>
    </row>
    <row r="1810" spans="4:14">
      <c r="D1810" s="277"/>
      <c r="E1810" s="277"/>
      <c r="F1810" s="277"/>
      <c r="G1810" s="277"/>
      <c r="H1810" s="277"/>
      <c r="I1810" s="277"/>
      <c r="J1810" s="277"/>
      <c r="K1810" s="277"/>
      <c r="L1810" s="277"/>
      <c r="M1810" s="277"/>
      <c r="N1810" s="277"/>
    </row>
    <row r="1811" spans="4:14">
      <c r="D1811" s="277"/>
      <c r="E1811" s="277"/>
      <c r="F1811" s="277"/>
      <c r="G1811" s="277"/>
      <c r="H1811" s="277"/>
      <c r="I1811" s="277"/>
      <c r="J1811" s="277"/>
      <c r="K1811" s="277"/>
      <c r="L1811" s="277"/>
      <c r="M1811" s="277"/>
      <c r="N1811" s="277"/>
    </row>
    <row r="1812" spans="4:14">
      <c r="D1812" s="277"/>
      <c r="E1812" s="277"/>
      <c r="F1812" s="277"/>
      <c r="G1812" s="277"/>
      <c r="H1812" s="277"/>
      <c r="I1812" s="277"/>
      <c r="J1812" s="277"/>
      <c r="K1812" s="277"/>
      <c r="L1812" s="277"/>
      <c r="M1812" s="277"/>
      <c r="N1812" s="277"/>
    </row>
    <row r="1813" spans="4:14">
      <c r="D1813" s="277"/>
      <c r="E1813" s="277"/>
      <c r="F1813" s="277"/>
      <c r="G1813" s="277"/>
      <c r="H1813" s="277"/>
      <c r="I1813" s="277"/>
      <c r="J1813" s="277"/>
      <c r="K1813" s="277"/>
      <c r="L1813" s="277"/>
      <c r="M1813" s="277"/>
      <c r="N1813" s="277"/>
    </row>
    <row r="1814" spans="4:14">
      <c r="D1814" s="277"/>
      <c r="E1814" s="277"/>
      <c r="F1814" s="277"/>
      <c r="G1814" s="277"/>
      <c r="H1814" s="277"/>
      <c r="I1814" s="277"/>
      <c r="J1814" s="277"/>
      <c r="K1814" s="277"/>
      <c r="L1814" s="277"/>
      <c r="M1814" s="277"/>
      <c r="N1814" s="277"/>
    </row>
    <row r="1815" spans="4:14">
      <c r="D1815" s="277"/>
      <c r="E1815" s="277"/>
      <c r="F1815" s="277"/>
      <c r="G1815" s="277"/>
      <c r="H1815" s="277"/>
      <c r="I1815" s="277"/>
      <c r="J1815" s="277"/>
      <c r="K1815" s="277"/>
      <c r="L1815" s="277"/>
      <c r="M1815" s="277"/>
      <c r="N1815" s="277"/>
    </row>
    <row r="1816" spans="4:14">
      <c r="D1816" s="277"/>
      <c r="E1816" s="277"/>
      <c r="F1816" s="277"/>
      <c r="G1816" s="277"/>
      <c r="H1816" s="277"/>
      <c r="I1816" s="277"/>
      <c r="J1816" s="277"/>
      <c r="K1816" s="277"/>
      <c r="L1816" s="277"/>
      <c r="M1816" s="277"/>
      <c r="N1816" s="277"/>
    </row>
    <row r="1817" spans="4:14">
      <c r="D1817" s="277"/>
      <c r="E1817" s="277"/>
      <c r="F1817" s="277"/>
      <c r="G1817" s="277"/>
      <c r="H1817" s="277"/>
      <c r="I1817" s="277"/>
      <c r="J1817" s="277"/>
      <c r="K1817" s="277"/>
      <c r="L1817" s="277"/>
      <c r="M1817" s="277"/>
      <c r="N1817" s="277"/>
    </row>
    <row r="1818" spans="4:14">
      <c r="D1818" s="277"/>
      <c r="E1818" s="277"/>
      <c r="F1818" s="277"/>
      <c r="G1818" s="277"/>
      <c r="H1818" s="277"/>
      <c r="I1818" s="277"/>
      <c r="J1818" s="277"/>
      <c r="K1818" s="277"/>
      <c r="L1818" s="277"/>
      <c r="M1818" s="277"/>
      <c r="N1818" s="277"/>
    </row>
    <row r="1819" spans="4:14">
      <c r="D1819" s="277"/>
      <c r="E1819" s="277"/>
      <c r="F1819" s="277"/>
      <c r="G1819" s="277"/>
      <c r="H1819" s="277"/>
      <c r="I1819" s="277"/>
      <c r="J1819" s="277"/>
      <c r="K1819" s="277"/>
      <c r="L1819" s="277"/>
      <c r="M1819" s="277"/>
      <c r="N1819" s="277"/>
    </row>
    <row r="1820" spans="4:14">
      <c r="D1820" s="277"/>
      <c r="E1820" s="277"/>
      <c r="F1820" s="277"/>
      <c r="G1820" s="277"/>
      <c r="H1820" s="277"/>
      <c r="I1820" s="277"/>
      <c r="J1820" s="277"/>
      <c r="K1820" s="277"/>
      <c r="L1820" s="277"/>
      <c r="M1820" s="277"/>
      <c r="N1820" s="277"/>
    </row>
    <row r="1821" spans="4:14">
      <c r="D1821" s="277"/>
      <c r="E1821" s="277"/>
      <c r="F1821" s="277"/>
      <c r="G1821" s="277"/>
      <c r="H1821" s="277"/>
      <c r="I1821" s="277"/>
      <c r="J1821" s="277"/>
      <c r="K1821" s="277"/>
      <c r="L1821" s="277"/>
      <c r="M1821" s="277"/>
      <c r="N1821" s="277"/>
    </row>
    <row r="1822" spans="4:14">
      <c r="D1822" s="277"/>
      <c r="E1822" s="277"/>
      <c r="F1822" s="277"/>
      <c r="G1822" s="277"/>
      <c r="H1822" s="277"/>
      <c r="I1822" s="277"/>
      <c r="J1822" s="277"/>
      <c r="K1822" s="277"/>
      <c r="L1822" s="277"/>
      <c r="M1822" s="277"/>
      <c r="N1822" s="277"/>
    </row>
    <row r="1823" spans="4:14">
      <c r="D1823" s="277"/>
      <c r="E1823" s="277"/>
      <c r="F1823" s="277"/>
      <c r="G1823" s="277"/>
      <c r="H1823" s="277"/>
      <c r="I1823" s="277"/>
      <c r="J1823" s="277"/>
      <c r="K1823" s="277"/>
      <c r="L1823" s="277"/>
      <c r="M1823" s="277"/>
      <c r="N1823" s="277"/>
    </row>
    <row r="1824" spans="4:14">
      <c r="D1824" s="277"/>
      <c r="E1824" s="277"/>
      <c r="F1824" s="277"/>
      <c r="G1824" s="277"/>
      <c r="H1824" s="277"/>
      <c r="I1824" s="277"/>
      <c r="J1824" s="277"/>
      <c r="K1824" s="277"/>
      <c r="L1824" s="277"/>
      <c r="M1824" s="277"/>
      <c r="N1824" s="277"/>
    </row>
    <row r="1825" spans="4:14">
      <c r="D1825" s="277"/>
      <c r="E1825" s="277"/>
      <c r="F1825" s="277"/>
      <c r="G1825" s="277"/>
      <c r="H1825" s="277"/>
      <c r="I1825" s="277"/>
      <c r="J1825" s="277"/>
      <c r="K1825" s="277"/>
      <c r="L1825" s="277"/>
      <c r="M1825" s="277"/>
      <c r="N1825" s="277"/>
    </row>
    <row r="1826" spans="4:14">
      <c r="D1826" s="277"/>
      <c r="E1826" s="277"/>
      <c r="F1826" s="277"/>
      <c r="G1826" s="277"/>
      <c r="H1826" s="277"/>
      <c r="I1826" s="277"/>
      <c r="J1826" s="277"/>
      <c r="K1826" s="277"/>
      <c r="L1826" s="277"/>
      <c r="M1826" s="277"/>
      <c r="N1826" s="277"/>
    </row>
    <row r="1827" spans="4:14">
      <c r="D1827" s="277"/>
      <c r="E1827" s="277"/>
      <c r="F1827" s="277"/>
      <c r="G1827" s="277"/>
      <c r="H1827" s="277"/>
      <c r="I1827" s="277"/>
      <c r="J1827" s="277"/>
      <c r="K1827" s="277"/>
      <c r="L1827" s="277"/>
      <c r="M1827" s="277"/>
      <c r="N1827" s="277"/>
    </row>
    <row r="1828" spans="4:14">
      <c r="D1828" s="277"/>
      <c r="E1828" s="277"/>
      <c r="F1828" s="277"/>
      <c r="G1828" s="277"/>
      <c r="H1828" s="277"/>
      <c r="I1828" s="277"/>
      <c r="J1828" s="277"/>
      <c r="K1828" s="277"/>
      <c r="L1828" s="277"/>
      <c r="M1828" s="277"/>
      <c r="N1828" s="277"/>
    </row>
    <row r="1829" spans="4:14">
      <c r="D1829" s="277"/>
      <c r="E1829" s="277"/>
      <c r="F1829" s="277"/>
      <c r="G1829" s="277"/>
      <c r="H1829" s="277"/>
      <c r="I1829" s="277"/>
      <c r="J1829" s="277"/>
      <c r="K1829" s="277"/>
      <c r="L1829" s="277"/>
      <c r="M1829" s="277"/>
      <c r="N1829" s="277"/>
    </row>
    <row r="1830" spans="4:14">
      <c r="D1830" s="277"/>
      <c r="E1830" s="277"/>
      <c r="F1830" s="277"/>
      <c r="G1830" s="277"/>
      <c r="H1830" s="277"/>
      <c r="I1830" s="277"/>
      <c r="J1830" s="277"/>
      <c r="K1830" s="277"/>
      <c r="L1830" s="277"/>
      <c r="M1830" s="277"/>
      <c r="N1830" s="277"/>
    </row>
    <row r="1831" spans="4:14">
      <c r="D1831" s="277"/>
      <c r="E1831" s="277"/>
      <c r="F1831" s="277"/>
      <c r="G1831" s="277"/>
      <c r="H1831" s="277"/>
      <c r="I1831" s="277"/>
      <c r="J1831" s="277"/>
      <c r="K1831" s="277"/>
      <c r="L1831" s="277"/>
      <c r="M1831" s="277"/>
      <c r="N1831" s="277"/>
    </row>
    <row r="1832" spans="4:14">
      <c r="D1832" s="277"/>
      <c r="E1832" s="277"/>
      <c r="F1832" s="277"/>
      <c r="G1832" s="277"/>
      <c r="H1832" s="277"/>
      <c r="I1832" s="277"/>
      <c r="J1832" s="277"/>
      <c r="K1832" s="277"/>
      <c r="L1832" s="277"/>
      <c r="M1832" s="277"/>
      <c r="N1832" s="277"/>
    </row>
    <row r="1833" spans="4:14">
      <c r="D1833" s="277"/>
      <c r="E1833" s="277"/>
      <c r="F1833" s="277"/>
      <c r="G1833" s="277"/>
      <c r="H1833" s="277"/>
      <c r="I1833" s="277"/>
      <c r="J1833" s="277"/>
      <c r="K1833" s="277"/>
      <c r="L1833" s="277"/>
      <c r="M1833" s="277"/>
      <c r="N1833" s="277"/>
    </row>
    <row r="1834" spans="4:14">
      <c r="D1834" s="277"/>
      <c r="E1834" s="277"/>
      <c r="F1834" s="277"/>
      <c r="G1834" s="277"/>
      <c r="H1834" s="277"/>
      <c r="I1834" s="277"/>
      <c r="J1834" s="277"/>
      <c r="K1834" s="277"/>
      <c r="L1834" s="277"/>
      <c r="M1834" s="277"/>
      <c r="N1834" s="277"/>
    </row>
    <row r="1835" spans="4:14">
      <c r="D1835" s="277"/>
      <c r="E1835" s="277"/>
      <c r="F1835" s="277"/>
      <c r="G1835" s="277"/>
      <c r="H1835" s="277"/>
      <c r="I1835" s="277"/>
      <c r="J1835" s="277"/>
      <c r="K1835" s="277"/>
      <c r="L1835" s="277"/>
      <c r="M1835" s="277"/>
      <c r="N1835" s="277"/>
    </row>
    <row r="1836" spans="4:14">
      <c r="D1836" s="277"/>
      <c r="E1836" s="277"/>
      <c r="F1836" s="277"/>
      <c r="G1836" s="277"/>
      <c r="H1836" s="277"/>
      <c r="I1836" s="277"/>
      <c r="J1836" s="277"/>
      <c r="K1836" s="277"/>
      <c r="L1836" s="277"/>
      <c r="M1836" s="277"/>
      <c r="N1836" s="277"/>
    </row>
    <row r="1837" spans="4:14">
      <c r="D1837" s="277"/>
      <c r="E1837" s="277"/>
      <c r="F1837" s="277"/>
      <c r="G1837" s="277"/>
      <c r="H1837" s="277"/>
      <c r="I1837" s="277"/>
      <c r="J1837" s="277"/>
      <c r="K1837" s="277"/>
      <c r="L1837" s="277"/>
      <c r="M1837" s="277"/>
      <c r="N1837" s="277"/>
    </row>
    <row r="1838" spans="4:14">
      <c r="D1838" s="277"/>
      <c r="E1838" s="277"/>
      <c r="F1838" s="277"/>
      <c r="G1838" s="277"/>
      <c r="H1838" s="277"/>
      <c r="I1838" s="277"/>
      <c r="J1838" s="277"/>
      <c r="K1838" s="277"/>
      <c r="L1838" s="277"/>
      <c r="M1838" s="277"/>
      <c r="N1838" s="277"/>
    </row>
    <row r="1839" spans="4:14">
      <c r="D1839" s="277"/>
      <c r="E1839" s="277"/>
      <c r="F1839" s="277"/>
      <c r="G1839" s="277"/>
      <c r="H1839" s="277"/>
      <c r="I1839" s="277"/>
      <c r="J1839" s="277"/>
      <c r="K1839" s="277"/>
      <c r="L1839" s="277"/>
      <c r="M1839" s="277"/>
      <c r="N1839" s="277"/>
    </row>
    <row r="1840" spans="4:14">
      <c r="D1840" s="277"/>
      <c r="E1840" s="277"/>
      <c r="F1840" s="277"/>
      <c r="G1840" s="277"/>
      <c r="H1840" s="277"/>
      <c r="I1840" s="277"/>
      <c r="J1840" s="277"/>
      <c r="K1840" s="277"/>
      <c r="L1840" s="277"/>
      <c r="M1840" s="277"/>
      <c r="N1840" s="277"/>
    </row>
    <row r="1841" spans="4:14">
      <c r="D1841" s="277"/>
      <c r="E1841" s="277"/>
      <c r="F1841" s="277"/>
      <c r="G1841" s="277"/>
      <c r="H1841" s="277"/>
      <c r="I1841" s="277"/>
      <c r="J1841" s="277"/>
      <c r="K1841" s="277"/>
      <c r="L1841" s="277"/>
      <c r="M1841" s="277"/>
      <c r="N1841" s="277"/>
    </row>
    <row r="1842" spans="4:14">
      <c r="D1842" s="277"/>
      <c r="E1842" s="277"/>
      <c r="F1842" s="277"/>
      <c r="G1842" s="277"/>
      <c r="H1842" s="277"/>
      <c r="I1842" s="277"/>
      <c r="J1842" s="277"/>
      <c r="K1842" s="277"/>
      <c r="L1842" s="277"/>
      <c r="M1842" s="277"/>
      <c r="N1842" s="277"/>
    </row>
    <row r="1843" spans="4:14">
      <c r="D1843" s="277"/>
      <c r="E1843" s="277"/>
      <c r="F1843" s="277"/>
      <c r="G1843" s="277"/>
      <c r="H1843" s="277"/>
      <c r="I1843" s="277"/>
      <c r="J1843" s="277"/>
      <c r="K1843" s="277"/>
      <c r="L1843" s="277"/>
      <c r="M1843" s="277"/>
      <c r="N1843" s="277"/>
    </row>
    <row r="1844" spans="4:14">
      <c r="D1844" s="277"/>
      <c r="E1844" s="277"/>
      <c r="F1844" s="277"/>
      <c r="G1844" s="277"/>
      <c r="H1844" s="277"/>
      <c r="I1844" s="277"/>
      <c r="J1844" s="277"/>
      <c r="K1844" s="277"/>
      <c r="L1844" s="277"/>
      <c r="M1844" s="277"/>
      <c r="N1844" s="277"/>
    </row>
    <row r="1845" spans="4:14">
      <c r="D1845" s="277"/>
      <c r="E1845" s="277"/>
      <c r="F1845" s="277"/>
      <c r="G1845" s="277"/>
      <c r="H1845" s="277"/>
      <c r="I1845" s="277"/>
      <c r="J1845" s="277"/>
      <c r="K1845" s="277"/>
      <c r="L1845" s="277"/>
      <c r="M1845" s="277"/>
      <c r="N1845" s="277"/>
    </row>
    <row r="1846" spans="4:14">
      <c r="D1846" s="277"/>
      <c r="E1846" s="277"/>
      <c r="F1846" s="277"/>
      <c r="G1846" s="277"/>
      <c r="H1846" s="277"/>
      <c r="I1846" s="277"/>
      <c r="J1846" s="277"/>
      <c r="K1846" s="277"/>
      <c r="L1846" s="277"/>
      <c r="M1846" s="277"/>
      <c r="N1846" s="277"/>
    </row>
    <row r="1847" spans="4:14">
      <c r="D1847" s="277"/>
      <c r="E1847" s="277"/>
      <c r="F1847" s="277"/>
      <c r="G1847" s="277"/>
      <c r="H1847" s="277"/>
      <c r="I1847" s="277"/>
      <c r="J1847" s="277"/>
      <c r="K1847" s="277"/>
      <c r="L1847" s="277"/>
      <c r="M1847" s="277"/>
      <c r="N1847" s="277"/>
    </row>
    <row r="1848" spans="4:14">
      <c r="D1848" s="277"/>
      <c r="E1848" s="277"/>
      <c r="F1848" s="277"/>
      <c r="G1848" s="277"/>
      <c r="H1848" s="277"/>
      <c r="I1848" s="277"/>
      <c r="J1848" s="277"/>
      <c r="K1848" s="277"/>
      <c r="L1848" s="277"/>
      <c r="M1848" s="277"/>
      <c r="N1848" s="277"/>
    </row>
    <row r="1849" spans="4:14">
      <c r="D1849" s="277"/>
      <c r="E1849" s="277"/>
      <c r="F1849" s="277"/>
      <c r="G1849" s="277"/>
      <c r="H1849" s="277"/>
      <c r="I1849" s="277"/>
      <c r="J1849" s="277"/>
      <c r="K1849" s="277"/>
      <c r="L1849" s="277"/>
      <c r="M1849" s="277"/>
      <c r="N1849" s="277"/>
    </row>
    <row r="1850" spans="4:14">
      <c r="D1850" s="277"/>
      <c r="E1850" s="277"/>
      <c r="F1850" s="277"/>
      <c r="G1850" s="277"/>
      <c r="H1850" s="277"/>
      <c r="I1850" s="277"/>
      <c r="J1850" s="277"/>
      <c r="K1850" s="277"/>
      <c r="L1850" s="277"/>
      <c r="M1850" s="277"/>
      <c r="N1850" s="277"/>
    </row>
    <row r="1851" spans="4:14">
      <c r="D1851" s="277"/>
      <c r="E1851" s="277"/>
      <c r="F1851" s="277"/>
      <c r="G1851" s="277"/>
      <c r="H1851" s="277"/>
      <c r="I1851" s="277"/>
      <c r="J1851" s="277"/>
      <c r="K1851" s="277"/>
      <c r="L1851" s="277"/>
      <c r="M1851" s="277"/>
      <c r="N1851" s="277"/>
    </row>
    <row r="1852" spans="4:14">
      <c r="D1852" s="277"/>
      <c r="E1852" s="277"/>
      <c r="F1852" s="277"/>
      <c r="G1852" s="277"/>
      <c r="H1852" s="277"/>
      <c r="I1852" s="277"/>
      <c r="J1852" s="277"/>
      <c r="K1852" s="277"/>
      <c r="L1852" s="277"/>
      <c r="M1852" s="277"/>
      <c r="N1852" s="277"/>
    </row>
    <row r="1853" spans="4:14">
      <c r="D1853" s="277"/>
      <c r="E1853" s="277"/>
      <c r="F1853" s="277"/>
      <c r="G1853" s="277"/>
      <c r="H1853" s="277"/>
      <c r="I1853" s="277"/>
      <c r="J1853" s="277"/>
      <c r="K1853" s="277"/>
      <c r="L1853" s="277"/>
      <c r="M1853" s="277"/>
      <c r="N1853" s="277"/>
    </row>
    <row r="1854" spans="4:14">
      <c r="D1854" s="277"/>
      <c r="E1854" s="277"/>
      <c r="F1854" s="277"/>
      <c r="G1854" s="277"/>
      <c r="H1854" s="277"/>
      <c r="I1854" s="277"/>
      <c r="J1854" s="277"/>
      <c r="K1854" s="277"/>
      <c r="L1854" s="277"/>
      <c r="M1854" s="277"/>
      <c r="N1854" s="277"/>
    </row>
    <row r="1855" spans="4:14">
      <c r="D1855" s="277"/>
      <c r="E1855" s="277"/>
      <c r="F1855" s="277"/>
      <c r="G1855" s="277"/>
      <c r="H1855" s="277"/>
      <c r="I1855" s="277"/>
      <c r="J1855" s="277"/>
      <c r="K1855" s="277"/>
      <c r="L1855" s="277"/>
      <c r="M1855" s="277"/>
      <c r="N1855" s="277"/>
    </row>
    <row r="1856" spans="4:14">
      <c r="D1856" s="277"/>
      <c r="E1856" s="277"/>
      <c r="F1856" s="277"/>
      <c r="G1856" s="277"/>
      <c r="H1856" s="277"/>
      <c r="I1856" s="277"/>
      <c r="J1856" s="277"/>
      <c r="K1856" s="277"/>
      <c r="L1856" s="277"/>
      <c r="M1856" s="277"/>
      <c r="N1856" s="277"/>
    </row>
    <row r="1857" spans="4:14">
      <c r="D1857" s="277"/>
      <c r="E1857" s="277"/>
      <c r="F1857" s="277"/>
      <c r="G1857" s="277"/>
      <c r="H1857" s="277"/>
      <c r="I1857" s="277"/>
      <c r="J1857" s="277"/>
      <c r="K1857" s="277"/>
      <c r="L1857" s="277"/>
      <c r="M1857" s="277"/>
      <c r="N1857" s="277"/>
    </row>
    <row r="1858" spans="4:14">
      <c r="D1858" s="277"/>
      <c r="E1858" s="277"/>
      <c r="F1858" s="277"/>
      <c r="G1858" s="277"/>
      <c r="H1858" s="277"/>
      <c r="I1858" s="277"/>
      <c r="J1858" s="277"/>
      <c r="K1858" s="277"/>
      <c r="L1858" s="277"/>
      <c r="M1858" s="277"/>
      <c r="N1858" s="277"/>
    </row>
    <row r="1859" spans="4:14">
      <c r="D1859" s="277"/>
      <c r="E1859" s="277"/>
      <c r="F1859" s="277"/>
      <c r="G1859" s="277"/>
      <c r="H1859" s="277"/>
      <c r="I1859" s="277"/>
      <c r="J1859" s="277"/>
      <c r="K1859" s="277"/>
      <c r="L1859" s="277"/>
      <c r="M1859" s="277"/>
      <c r="N1859" s="277"/>
    </row>
    <row r="1860" spans="4:14">
      <c r="D1860" s="277"/>
      <c r="E1860" s="277"/>
      <c r="F1860" s="277"/>
      <c r="G1860" s="277"/>
      <c r="H1860" s="277"/>
      <c r="I1860" s="277"/>
      <c r="J1860" s="277"/>
      <c r="K1860" s="277"/>
      <c r="L1860" s="277"/>
      <c r="M1860" s="277"/>
      <c r="N1860" s="277"/>
    </row>
    <row r="1861" spans="4:14">
      <c r="D1861" s="277"/>
      <c r="E1861" s="277"/>
      <c r="F1861" s="277"/>
      <c r="G1861" s="277"/>
      <c r="H1861" s="277"/>
      <c r="I1861" s="277"/>
      <c r="J1861" s="277"/>
      <c r="K1861" s="277"/>
      <c r="L1861" s="277"/>
      <c r="M1861" s="277"/>
      <c r="N1861" s="277"/>
    </row>
    <row r="1862" spans="4:14">
      <c r="D1862" s="277"/>
      <c r="E1862" s="277"/>
      <c r="F1862" s="277"/>
      <c r="G1862" s="277"/>
      <c r="H1862" s="277"/>
      <c r="I1862" s="277"/>
      <c r="J1862" s="277"/>
      <c r="K1862" s="277"/>
      <c r="L1862" s="277"/>
      <c r="M1862" s="277"/>
      <c r="N1862" s="277"/>
    </row>
    <row r="1863" spans="4:14">
      <c r="D1863" s="277"/>
      <c r="E1863" s="277"/>
      <c r="F1863" s="277"/>
      <c r="G1863" s="277"/>
      <c r="H1863" s="277"/>
      <c r="I1863" s="277"/>
      <c r="J1863" s="277"/>
      <c r="K1863" s="277"/>
      <c r="L1863" s="277"/>
      <c r="M1863" s="277"/>
      <c r="N1863" s="277"/>
    </row>
    <row r="1864" spans="4:14">
      <c r="D1864" s="277"/>
      <c r="E1864" s="277"/>
      <c r="F1864" s="277"/>
      <c r="G1864" s="277"/>
      <c r="H1864" s="277"/>
      <c r="I1864" s="277"/>
      <c r="J1864" s="277"/>
      <c r="K1864" s="277"/>
      <c r="L1864" s="277"/>
      <c r="M1864" s="277"/>
      <c r="N1864" s="277"/>
    </row>
    <row r="1865" spans="4:14">
      <c r="D1865" s="277"/>
      <c r="E1865" s="277"/>
      <c r="F1865" s="277"/>
      <c r="G1865" s="277"/>
      <c r="H1865" s="277"/>
      <c r="I1865" s="277"/>
      <c r="J1865" s="277"/>
      <c r="K1865" s="277"/>
      <c r="L1865" s="277"/>
      <c r="M1865" s="277"/>
      <c r="N1865" s="277"/>
    </row>
    <row r="1866" spans="4:14">
      <c r="D1866" s="277"/>
      <c r="E1866" s="277"/>
      <c r="F1866" s="277"/>
      <c r="G1866" s="277"/>
      <c r="H1866" s="277"/>
      <c r="I1866" s="277"/>
      <c r="J1866" s="277"/>
      <c r="K1866" s="277"/>
      <c r="L1866" s="277"/>
      <c r="M1866" s="277"/>
      <c r="N1866" s="277"/>
    </row>
    <row r="1867" spans="4:14">
      <c r="D1867" s="277"/>
      <c r="E1867" s="277"/>
      <c r="F1867" s="277"/>
      <c r="G1867" s="277"/>
      <c r="H1867" s="277"/>
      <c r="I1867" s="277"/>
      <c r="J1867" s="277"/>
      <c r="K1867" s="277"/>
      <c r="L1867" s="277"/>
      <c r="M1867" s="277"/>
      <c r="N1867" s="277"/>
    </row>
    <row r="1868" spans="4:14">
      <c r="D1868" s="277"/>
      <c r="E1868" s="277"/>
      <c r="F1868" s="277"/>
      <c r="G1868" s="277"/>
      <c r="H1868" s="277"/>
      <c r="I1868" s="277"/>
      <c r="J1868" s="277"/>
      <c r="K1868" s="277"/>
      <c r="L1868" s="277"/>
      <c r="M1868" s="277"/>
      <c r="N1868" s="277"/>
    </row>
    <row r="1869" spans="4:14">
      <c r="D1869" s="277"/>
      <c r="E1869" s="277"/>
      <c r="F1869" s="277"/>
      <c r="G1869" s="277"/>
      <c r="H1869" s="277"/>
      <c r="I1869" s="277"/>
      <c r="J1869" s="277"/>
      <c r="K1869" s="277"/>
      <c r="L1869" s="277"/>
      <c r="M1869" s="277"/>
      <c r="N1869" s="277"/>
    </row>
    <row r="1870" spans="4:14">
      <c r="D1870" s="277"/>
      <c r="E1870" s="277"/>
      <c r="F1870" s="277"/>
      <c r="G1870" s="277"/>
      <c r="H1870" s="277"/>
      <c r="I1870" s="277"/>
      <c r="J1870" s="277"/>
      <c r="K1870" s="277"/>
      <c r="L1870" s="277"/>
      <c r="M1870" s="277"/>
      <c r="N1870" s="277"/>
    </row>
    <row r="1871" spans="4:14">
      <c r="D1871" s="277"/>
      <c r="E1871" s="277"/>
      <c r="F1871" s="277"/>
      <c r="G1871" s="277"/>
      <c r="H1871" s="277"/>
      <c r="I1871" s="277"/>
      <c r="J1871" s="277"/>
      <c r="K1871" s="277"/>
      <c r="L1871" s="277"/>
      <c r="M1871" s="277"/>
      <c r="N1871" s="277"/>
    </row>
    <row r="1872" spans="4:14">
      <c r="D1872" s="277"/>
      <c r="E1872" s="277"/>
      <c r="F1872" s="277"/>
      <c r="G1872" s="277"/>
      <c r="H1872" s="277"/>
      <c r="I1872" s="277"/>
      <c r="J1872" s="277"/>
      <c r="K1872" s="277"/>
      <c r="L1872" s="277"/>
      <c r="M1872" s="277"/>
      <c r="N1872" s="277"/>
    </row>
    <row r="1873" spans="4:14">
      <c r="D1873" s="277"/>
      <c r="E1873" s="277"/>
      <c r="F1873" s="277"/>
      <c r="G1873" s="277"/>
      <c r="H1873" s="277"/>
      <c r="I1873" s="277"/>
      <c r="J1873" s="277"/>
      <c r="K1873" s="277"/>
      <c r="L1873" s="277"/>
      <c r="M1873" s="277"/>
      <c r="N1873" s="277"/>
    </row>
    <row r="1874" spans="4:14">
      <c r="D1874" s="277"/>
      <c r="E1874" s="277"/>
      <c r="F1874" s="277"/>
      <c r="G1874" s="277"/>
      <c r="H1874" s="277"/>
      <c r="I1874" s="277"/>
      <c r="J1874" s="277"/>
      <c r="K1874" s="277"/>
      <c r="L1874" s="277"/>
      <c r="M1874" s="277"/>
      <c r="N1874" s="277"/>
    </row>
    <row r="1875" spans="4:14">
      <c r="D1875" s="277"/>
      <c r="E1875" s="277"/>
      <c r="F1875" s="277"/>
      <c r="G1875" s="277"/>
      <c r="H1875" s="277"/>
      <c r="I1875" s="277"/>
      <c r="J1875" s="277"/>
      <c r="K1875" s="277"/>
      <c r="L1875" s="277"/>
      <c r="M1875" s="277"/>
      <c r="N1875" s="277"/>
    </row>
    <row r="1876" spans="4:14">
      <c r="D1876" s="277"/>
      <c r="E1876" s="277"/>
      <c r="F1876" s="277"/>
      <c r="G1876" s="277"/>
      <c r="H1876" s="277"/>
      <c r="I1876" s="277"/>
      <c r="J1876" s="277"/>
      <c r="K1876" s="277"/>
      <c r="L1876" s="277"/>
      <c r="M1876" s="277"/>
      <c r="N1876" s="277"/>
    </row>
    <row r="1877" spans="4:14">
      <c r="D1877" s="277"/>
      <c r="E1877" s="277"/>
      <c r="F1877" s="277"/>
      <c r="G1877" s="277"/>
      <c r="H1877" s="277"/>
      <c r="I1877" s="277"/>
      <c r="J1877" s="277"/>
      <c r="K1877" s="277"/>
      <c r="L1877" s="277"/>
      <c r="M1877" s="277"/>
      <c r="N1877" s="277"/>
    </row>
    <row r="1878" spans="4:14">
      <c r="D1878" s="277"/>
      <c r="E1878" s="277"/>
      <c r="F1878" s="277"/>
      <c r="G1878" s="277"/>
      <c r="H1878" s="277"/>
      <c r="I1878" s="277"/>
      <c r="J1878" s="277"/>
      <c r="K1878" s="277"/>
      <c r="L1878" s="277"/>
      <c r="M1878" s="277"/>
      <c r="N1878" s="277"/>
    </row>
    <row r="1879" spans="4:14">
      <c r="D1879" s="277"/>
      <c r="E1879" s="277"/>
      <c r="F1879" s="277"/>
      <c r="G1879" s="277"/>
      <c r="H1879" s="277"/>
      <c r="I1879" s="277"/>
      <c r="J1879" s="277"/>
      <c r="K1879" s="277"/>
      <c r="L1879" s="277"/>
      <c r="M1879" s="277"/>
      <c r="N1879" s="277"/>
    </row>
    <row r="1880" spans="4:14">
      <c r="D1880" s="277"/>
      <c r="E1880" s="277"/>
      <c r="F1880" s="277"/>
      <c r="G1880" s="277"/>
      <c r="H1880" s="277"/>
      <c r="I1880" s="277"/>
      <c r="J1880" s="277"/>
      <c r="K1880" s="277"/>
      <c r="L1880" s="277"/>
      <c r="M1880" s="277"/>
      <c r="N1880" s="277"/>
    </row>
    <row r="1881" spans="4:14">
      <c r="D1881" s="277"/>
      <c r="E1881" s="277"/>
      <c r="F1881" s="277"/>
      <c r="G1881" s="277"/>
      <c r="H1881" s="277"/>
      <c r="I1881" s="277"/>
      <c r="J1881" s="277"/>
      <c r="K1881" s="277"/>
      <c r="L1881" s="277"/>
      <c r="M1881" s="277"/>
      <c r="N1881" s="277"/>
    </row>
    <row r="1882" spans="4:14">
      <c r="D1882" s="277"/>
      <c r="E1882" s="277"/>
      <c r="F1882" s="277"/>
      <c r="G1882" s="277"/>
      <c r="H1882" s="277"/>
      <c r="I1882" s="277"/>
      <c r="J1882" s="277"/>
      <c r="K1882" s="277"/>
      <c r="L1882" s="277"/>
      <c r="M1882" s="277"/>
      <c r="N1882" s="277"/>
    </row>
    <row r="1883" spans="4:14">
      <c r="D1883" s="277"/>
      <c r="E1883" s="277"/>
      <c r="F1883" s="277"/>
      <c r="G1883" s="277"/>
      <c r="H1883" s="277"/>
      <c r="I1883" s="277"/>
      <c r="J1883" s="277"/>
      <c r="K1883" s="277"/>
      <c r="L1883" s="277"/>
      <c r="M1883" s="277"/>
      <c r="N1883" s="277"/>
    </row>
    <row r="1884" spans="4:14">
      <c r="D1884" s="277"/>
      <c r="E1884" s="277"/>
      <c r="F1884" s="277"/>
      <c r="G1884" s="277"/>
      <c r="H1884" s="277"/>
      <c r="I1884" s="277"/>
      <c r="J1884" s="277"/>
      <c r="K1884" s="277"/>
      <c r="L1884" s="277"/>
      <c r="M1884" s="277"/>
      <c r="N1884" s="277"/>
    </row>
    <row r="1885" spans="4:14">
      <c r="D1885" s="277"/>
      <c r="E1885" s="277"/>
      <c r="F1885" s="277"/>
      <c r="G1885" s="277"/>
      <c r="H1885" s="277"/>
      <c r="I1885" s="277"/>
      <c r="J1885" s="277"/>
      <c r="K1885" s="277"/>
      <c r="L1885" s="277"/>
      <c r="M1885" s="277"/>
      <c r="N1885" s="277"/>
    </row>
    <row r="1886" spans="4:14">
      <c r="D1886" s="277"/>
      <c r="E1886" s="277"/>
      <c r="F1886" s="277"/>
      <c r="G1886" s="277"/>
      <c r="H1886" s="277"/>
      <c r="I1886" s="277"/>
      <c r="J1886" s="277"/>
      <c r="K1886" s="277"/>
      <c r="L1886" s="277"/>
      <c r="M1886" s="277"/>
      <c r="N1886" s="277"/>
    </row>
    <row r="1887" spans="4:14">
      <c r="D1887" s="277"/>
      <c r="E1887" s="277"/>
      <c r="F1887" s="277"/>
      <c r="G1887" s="277"/>
      <c r="H1887" s="277"/>
      <c r="I1887" s="277"/>
      <c r="J1887" s="277"/>
      <c r="K1887" s="277"/>
      <c r="L1887" s="277"/>
      <c r="M1887" s="277"/>
      <c r="N1887" s="277"/>
    </row>
    <row r="1888" spans="4:14">
      <c r="D1888" s="277"/>
      <c r="E1888" s="277"/>
      <c r="F1888" s="277"/>
      <c r="G1888" s="277"/>
      <c r="H1888" s="277"/>
      <c r="I1888" s="277"/>
      <c r="J1888" s="277"/>
      <c r="K1888" s="277"/>
      <c r="L1888" s="277"/>
      <c r="M1888" s="277"/>
      <c r="N1888" s="277"/>
    </row>
    <row r="1889" spans="4:14">
      <c r="D1889" s="277"/>
      <c r="E1889" s="277"/>
      <c r="F1889" s="277"/>
      <c r="G1889" s="277"/>
      <c r="H1889" s="277"/>
      <c r="I1889" s="277"/>
      <c r="J1889" s="277"/>
      <c r="K1889" s="277"/>
      <c r="L1889" s="277"/>
      <c r="M1889" s="277"/>
      <c r="N1889" s="277"/>
    </row>
    <row r="1890" spans="4:14">
      <c r="D1890" s="277"/>
      <c r="E1890" s="277"/>
      <c r="F1890" s="277"/>
      <c r="G1890" s="277"/>
      <c r="H1890" s="277"/>
      <c r="I1890" s="277"/>
      <c r="J1890" s="277"/>
      <c r="K1890" s="277"/>
      <c r="L1890" s="277"/>
      <c r="M1890" s="277"/>
      <c r="N1890" s="277"/>
    </row>
    <row r="1891" spans="4:14">
      <c r="D1891" s="277"/>
      <c r="E1891" s="277"/>
      <c r="F1891" s="277"/>
      <c r="G1891" s="277"/>
      <c r="H1891" s="277"/>
      <c r="I1891" s="277"/>
      <c r="J1891" s="277"/>
      <c r="K1891" s="277"/>
      <c r="L1891" s="277"/>
      <c r="M1891" s="277"/>
      <c r="N1891" s="277"/>
    </row>
    <row r="1892" spans="4:14">
      <c r="D1892" s="277"/>
      <c r="E1892" s="277"/>
      <c r="F1892" s="277"/>
      <c r="G1892" s="277"/>
      <c r="H1892" s="277"/>
      <c r="I1892" s="277"/>
      <c r="J1892" s="277"/>
      <c r="K1892" s="277"/>
      <c r="L1892" s="277"/>
      <c r="M1892" s="277"/>
      <c r="N1892" s="277"/>
    </row>
    <row r="1893" spans="4:14">
      <c r="D1893" s="277"/>
      <c r="E1893" s="277"/>
      <c r="F1893" s="277"/>
      <c r="G1893" s="277"/>
      <c r="H1893" s="277"/>
      <c r="I1893" s="277"/>
      <c r="J1893" s="277"/>
      <c r="K1893" s="277"/>
      <c r="L1893" s="277"/>
      <c r="M1893" s="277"/>
      <c r="N1893" s="277"/>
    </row>
    <row r="1894" spans="4:14">
      <c r="D1894" s="277"/>
      <c r="E1894" s="277"/>
      <c r="F1894" s="277"/>
      <c r="G1894" s="277"/>
      <c r="H1894" s="277"/>
      <c r="I1894" s="277"/>
      <c r="J1894" s="277"/>
      <c r="K1894" s="277"/>
      <c r="L1894" s="277"/>
      <c r="M1894" s="277"/>
      <c r="N1894" s="277"/>
    </row>
    <row r="1895" spans="4:14">
      <c r="D1895" s="277"/>
      <c r="E1895" s="277"/>
      <c r="F1895" s="277"/>
      <c r="G1895" s="277"/>
      <c r="H1895" s="277"/>
      <c r="I1895" s="277"/>
      <c r="J1895" s="277"/>
      <c r="K1895" s="277"/>
      <c r="L1895" s="277"/>
      <c r="M1895" s="277"/>
      <c r="N1895" s="277"/>
    </row>
    <row r="1896" spans="4:14">
      <c r="D1896" s="277"/>
      <c r="E1896" s="277"/>
      <c r="F1896" s="277"/>
      <c r="G1896" s="277"/>
      <c r="H1896" s="277"/>
      <c r="I1896" s="277"/>
      <c r="J1896" s="277"/>
      <c r="K1896" s="277"/>
      <c r="L1896" s="277"/>
      <c r="M1896" s="277"/>
      <c r="N1896" s="277"/>
    </row>
    <row r="1897" spans="4:14">
      <c r="D1897" s="277"/>
      <c r="E1897" s="277"/>
      <c r="F1897" s="277"/>
      <c r="G1897" s="277"/>
      <c r="H1897" s="277"/>
      <c r="I1897" s="277"/>
      <c r="J1897" s="277"/>
      <c r="K1897" s="277"/>
      <c r="L1897" s="277"/>
      <c r="M1897" s="277"/>
      <c r="N1897" s="277"/>
    </row>
    <row r="1898" spans="4:14">
      <c r="D1898" s="277"/>
      <c r="E1898" s="277"/>
      <c r="F1898" s="277"/>
      <c r="G1898" s="277"/>
      <c r="H1898" s="277"/>
      <c r="I1898" s="277"/>
      <c r="J1898" s="277"/>
      <c r="K1898" s="277"/>
      <c r="L1898" s="277"/>
      <c r="M1898" s="277"/>
      <c r="N1898" s="277"/>
    </row>
    <row r="1899" spans="4:14">
      <c r="D1899" s="277"/>
      <c r="E1899" s="277"/>
      <c r="F1899" s="277"/>
      <c r="G1899" s="277"/>
      <c r="H1899" s="277"/>
      <c r="I1899" s="277"/>
      <c r="J1899" s="277"/>
      <c r="K1899" s="277"/>
      <c r="L1899" s="277"/>
      <c r="M1899" s="277"/>
      <c r="N1899" s="277"/>
    </row>
    <row r="1900" spans="4:14">
      <c r="D1900" s="277"/>
      <c r="E1900" s="277"/>
      <c r="F1900" s="277"/>
      <c r="G1900" s="277"/>
      <c r="H1900" s="277"/>
      <c r="I1900" s="277"/>
      <c r="J1900" s="277"/>
      <c r="K1900" s="277"/>
      <c r="L1900" s="277"/>
      <c r="M1900" s="277"/>
      <c r="N1900" s="277"/>
    </row>
    <row r="1901" spans="4:14">
      <c r="D1901" s="277"/>
      <c r="E1901" s="277"/>
      <c r="F1901" s="277"/>
      <c r="G1901" s="277"/>
      <c r="H1901" s="277"/>
      <c r="I1901" s="277"/>
      <c r="J1901" s="277"/>
      <c r="K1901" s="277"/>
      <c r="L1901" s="277"/>
      <c r="M1901" s="277"/>
      <c r="N1901" s="277"/>
    </row>
    <row r="1902" spans="4:14">
      <c r="D1902" s="277"/>
      <c r="E1902" s="277"/>
      <c r="F1902" s="277"/>
      <c r="G1902" s="277"/>
      <c r="H1902" s="277"/>
      <c r="I1902" s="277"/>
      <c r="J1902" s="277"/>
      <c r="K1902" s="277"/>
      <c r="L1902" s="277"/>
      <c r="M1902" s="277"/>
      <c r="N1902" s="277"/>
    </row>
    <row r="1903" spans="4:14">
      <c r="D1903" s="277"/>
      <c r="E1903" s="277"/>
      <c r="F1903" s="277"/>
      <c r="G1903" s="277"/>
      <c r="H1903" s="277"/>
      <c r="I1903" s="277"/>
      <c r="J1903" s="277"/>
      <c r="K1903" s="277"/>
      <c r="L1903" s="277"/>
      <c r="M1903" s="277"/>
      <c r="N1903" s="277"/>
    </row>
    <row r="1904" spans="4:14">
      <c r="D1904" s="277"/>
      <c r="E1904" s="277"/>
      <c r="F1904" s="277"/>
      <c r="G1904" s="277"/>
      <c r="H1904" s="277"/>
      <c r="I1904" s="277"/>
      <c r="J1904" s="277"/>
      <c r="K1904" s="277"/>
      <c r="L1904" s="277"/>
      <c r="M1904" s="277"/>
      <c r="N1904" s="277"/>
    </row>
    <row r="1905" spans="4:14">
      <c r="D1905" s="277"/>
      <c r="E1905" s="277"/>
      <c r="F1905" s="277"/>
      <c r="G1905" s="277"/>
      <c r="H1905" s="277"/>
      <c r="I1905" s="277"/>
      <c r="J1905" s="277"/>
      <c r="K1905" s="277"/>
      <c r="L1905" s="277"/>
      <c r="M1905" s="277"/>
      <c r="N1905" s="277"/>
    </row>
    <row r="1906" spans="4:14">
      <c r="D1906" s="277"/>
      <c r="E1906" s="277"/>
      <c r="F1906" s="277"/>
      <c r="G1906" s="277"/>
      <c r="H1906" s="277"/>
      <c r="I1906" s="277"/>
      <c r="J1906" s="277"/>
      <c r="K1906" s="277"/>
      <c r="L1906" s="277"/>
      <c r="M1906" s="277"/>
      <c r="N1906" s="277"/>
    </row>
    <row r="1907" spans="4:14">
      <c r="D1907" s="277"/>
      <c r="E1907" s="277"/>
      <c r="F1907" s="277"/>
      <c r="G1907" s="277"/>
      <c r="H1907" s="277"/>
      <c r="I1907" s="277"/>
      <c r="J1907" s="277"/>
      <c r="K1907" s="277"/>
      <c r="L1907" s="277"/>
      <c r="M1907" s="277"/>
      <c r="N1907" s="277"/>
    </row>
    <row r="1908" spans="4:14">
      <c r="D1908" s="277"/>
      <c r="E1908" s="277"/>
      <c r="F1908" s="277"/>
      <c r="G1908" s="277"/>
      <c r="H1908" s="277"/>
      <c r="I1908" s="277"/>
      <c r="J1908" s="277"/>
      <c r="K1908" s="277"/>
      <c r="L1908" s="277"/>
      <c r="M1908" s="277"/>
      <c r="N1908" s="277"/>
    </row>
    <row r="1909" spans="4:14">
      <c r="D1909" s="277"/>
      <c r="E1909" s="277"/>
      <c r="F1909" s="277"/>
      <c r="G1909" s="277"/>
      <c r="H1909" s="277"/>
      <c r="I1909" s="277"/>
      <c r="J1909" s="277"/>
      <c r="K1909" s="277"/>
      <c r="L1909" s="277"/>
      <c r="M1909" s="277"/>
      <c r="N1909" s="277"/>
    </row>
    <row r="1910" spans="4:14">
      <c r="D1910" s="277"/>
      <c r="E1910" s="277"/>
      <c r="F1910" s="277"/>
      <c r="G1910" s="277"/>
      <c r="H1910" s="277"/>
      <c r="I1910" s="277"/>
      <c r="J1910" s="277"/>
      <c r="K1910" s="277"/>
      <c r="L1910" s="277"/>
      <c r="M1910" s="277"/>
      <c r="N1910" s="277"/>
    </row>
    <row r="1911" spans="4:14">
      <c r="D1911" s="277"/>
      <c r="E1911" s="277"/>
      <c r="F1911" s="277"/>
      <c r="G1911" s="277"/>
      <c r="H1911" s="277"/>
      <c r="I1911" s="277"/>
      <c r="J1911" s="277"/>
      <c r="K1911" s="277"/>
      <c r="L1911" s="277"/>
      <c r="M1911" s="277"/>
      <c r="N1911" s="277"/>
    </row>
    <row r="1912" spans="4:14">
      <c r="D1912" s="277"/>
      <c r="E1912" s="277"/>
      <c r="F1912" s="277"/>
      <c r="G1912" s="277"/>
      <c r="H1912" s="277"/>
      <c r="I1912" s="277"/>
      <c r="J1912" s="277"/>
      <c r="K1912" s="277"/>
      <c r="L1912" s="277"/>
      <c r="M1912" s="277"/>
      <c r="N1912" s="277"/>
    </row>
    <row r="1913" spans="4:14">
      <c r="D1913" s="277"/>
      <c r="E1913" s="277"/>
      <c r="F1913" s="277"/>
      <c r="G1913" s="277"/>
      <c r="H1913" s="277"/>
      <c r="I1913" s="277"/>
      <c r="J1913" s="277"/>
      <c r="K1913" s="277"/>
      <c r="L1913" s="277"/>
      <c r="M1913" s="277"/>
      <c r="N1913" s="277"/>
    </row>
    <row r="1914" spans="4:14">
      <c r="D1914" s="277"/>
      <c r="E1914" s="277"/>
      <c r="F1914" s="277"/>
      <c r="G1914" s="277"/>
      <c r="H1914" s="277"/>
      <c r="I1914" s="277"/>
      <c r="J1914" s="277"/>
      <c r="K1914" s="277"/>
      <c r="L1914" s="277"/>
      <c r="M1914" s="277"/>
      <c r="N1914" s="277"/>
    </row>
    <row r="1915" spans="4:14">
      <c r="D1915" s="277"/>
      <c r="E1915" s="277"/>
      <c r="F1915" s="277"/>
      <c r="G1915" s="277"/>
      <c r="H1915" s="277"/>
      <c r="I1915" s="277"/>
      <c r="J1915" s="277"/>
      <c r="K1915" s="277"/>
      <c r="L1915" s="277"/>
      <c r="M1915" s="277"/>
      <c r="N1915" s="277"/>
    </row>
    <row r="1916" spans="4:14">
      <c r="D1916" s="277"/>
      <c r="E1916" s="277"/>
      <c r="F1916" s="277"/>
      <c r="G1916" s="277"/>
      <c r="H1916" s="277"/>
      <c r="I1916" s="277"/>
      <c r="J1916" s="277"/>
      <c r="K1916" s="277"/>
      <c r="L1916" s="277"/>
      <c r="M1916" s="277"/>
      <c r="N1916" s="277"/>
    </row>
    <row r="1917" spans="4:14">
      <c r="D1917" s="277"/>
      <c r="E1917" s="277"/>
      <c r="F1917" s="277"/>
      <c r="G1917" s="277"/>
      <c r="H1917" s="277"/>
      <c r="I1917" s="277"/>
      <c r="J1917" s="277"/>
      <c r="K1917" s="277"/>
      <c r="L1917" s="277"/>
      <c r="M1917" s="277"/>
      <c r="N1917" s="277"/>
    </row>
    <row r="1918" spans="4:14">
      <c r="D1918" s="277"/>
      <c r="E1918" s="277"/>
      <c r="F1918" s="277"/>
      <c r="G1918" s="277"/>
      <c r="H1918" s="277"/>
      <c r="I1918" s="277"/>
      <c r="J1918" s="277"/>
      <c r="K1918" s="277"/>
      <c r="L1918" s="277"/>
      <c r="M1918" s="277"/>
      <c r="N1918" s="277"/>
    </row>
    <row r="1919" spans="4:14">
      <c r="D1919" s="277"/>
      <c r="E1919" s="277"/>
      <c r="F1919" s="277"/>
      <c r="G1919" s="277"/>
      <c r="H1919" s="277"/>
      <c r="I1919" s="277"/>
      <c r="J1919" s="277"/>
      <c r="K1919" s="277"/>
      <c r="L1919" s="277"/>
      <c r="M1919" s="277"/>
      <c r="N1919" s="277"/>
    </row>
    <row r="1920" spans="4:14">
      <c r="D1920" s="277"/>
      <c r="E1920" s="277"/>
      <c r="F1920" s="277"/>
      <c r="G1920" s="277"/>
      <c r="H1920" s="277"/>
      <c r="I1920" s="277"/>
      <c r="J1920" s="277"/>
      <c r="K1920" s="277"/>
      <c r="L1920" s="277"/>
      <c r="M1920" s="277"/>
      <c r="N1920" s="277"/>
    </row>
    <row r="1921" spans="4:14">
      <c r="D1921" s="277"/>
      <c r="E1921" s="277"/>
      <c r="F1921" s="277"/>
      <c r="G1921" s="277"/>
      <c r="H1921" s="277"/>
      <c r="I1921" s="277"/>
      <c r="J1921" s="277"/>
      <c r="K1921" s="277"/>
      <c r="L1921" s="277"/>
      <c r="M1921" s="277"/>
      <c r="N1921" s="277"/>
    </row>
    <row r="1922" spans="4:14">
      <c r="D1922" s="277"/>
      <c r="E1922" s="277"/>
      <c r="F1922" s="277"/>
      <c r="G1922" s="277"/>
      <c r="H1922" s="277"/>
      <c r="I1922" s="277"/>
      <c r="J1922" s="277"/>
      <c r="K1922" s="277"/>
      <c r="L1922" s="277"/>
      <c r="M1922" s="277"/>
      <c r="N1922" s="277"/>
    </row>
    <row r="1923" spans="4:14">
      <c r="D1923" s="277"/>
      <c r="E1923" s="277"/>
      <c r="F1923" s="277"/>
      <c r="G1923" s="277"/>
      <c r="H1923" s="277"/>
      <c r="I1923" s="277"/>
      <c r="J1923" s="277"/>
      <c r="K1923" s="277"/>
      <c r="L1923" s="277"/>
      <c r="M1923" s="277"/>
      <c r="N1923" s="277"/>
    </row>
    <row r="1924" spans="4:14">
      <c r="D1924" s="277"/>
      <c r="E1924" s="277"/>
      <c r="F1924" s="277"/>
      <c r="G1924" s="277"/>
      <c r="H1924" s="277"/>
      <c r="I1924" s="277"/>
      <c r="J1924" s="277"/>
      <c r="K1924" s="277"/>
      <c r="L1924" s="277"/>
      <c r="M1924" s="277"/>
      <c r="N1924" s="277"/>
    </row>
    <row r="1925" spans="4:14">
      <c r="D1925" s="277"/>
      <c r="E1925" s="277"/>
      <c r="F1925" s="277"/>
      <c r="G1925" s="277"/>
      <c r="H1925" s="277"/>
      <c r="I1925" s="277"/>
      <c r="J1925" s="277"/>
      <c r="K1925" s="277"/>
      <c r="L1925" s="277"/>
      <c r="M1925" s="277"/>
      <c r="N1925" s="277"/>
    </row>
    <row r="1926" spans="4:14">
      <c r="D1926" s="277"/>
      <c r="E1926" s="277"/>
      <c r="F1926" s="277"/>
      <c r="G1926" s="277"/>
      <c r="H1926" s="277"/>
      <c r="I1926" s="277"/>
      <c r="J1926" s="277"/>
      <c r="K1926" s="277"/>
      <c r="L1926" s="277"/>
      <c r="M1926" s="277"/>
      <c r="N1926" s="277"/>
    </row>
    <row r="1927" spans="4:14">
      <c r="D1927" s="277"/>
      <c r="E1927" s="277"/>
      <c r="F1927" s="277"/>
      <c r="G1927" s="277"/>
      <c r="H1927" s="277"/>
      <c r="I1927" s="277"/>
      <c r="J1927" s="277"/>
      <c r="K1927" s="277"/>
      <c r="L1927" s="277"/>
      <c r="M1927" s="277"/>
      <c r="N1927" s="277"/>
    </row>
    <row r="1928" spans="4:14">
      <c r="D1928" s="277"/>
      <c r="E1928" s="277"/>
      <c r="F1928" s="277"/>
      <c r="G1928" s="277"/>
      <c r="H1928" s="277"/>
      <c r="I1928" s="277"/>
      <c r="J1928" s="277"/>
      <c r="K1928" s="277"/>
      <c r="L1928" s="277"/>
      <c r="M1928" s="277"/>
      <c r="N1928" s="277"/>
    </row>
    <row r="1929" spans="4:14">
      <c r="D1929" s="277"/>
      <c r="E1929" s="277"/>
      <c r="F1929" s="277"/>
      <c r="G1929" s="277"/>
      <c r="H1929" s="277"/>
      <c r="I1929" s="277"/>
      <c r="J1929" s="277"/>
      <c r="K1929" s="277"/>
      <c r="L1929" s="277"/>
      <c r="M1929" s="277"/>
      <c r="N1929" s="277"/>
    </row>
    <row r="1930" spans="4:14">
      <c r="D1930" s="277"/>
      <c r="E1930" s="277"/>
      <c r="F1930" s="277"/>
      <c r="G1930" s="277"/>
      <c r="H1930" s="277"/>
      <c r="I1930" s="277"/>
      <c r="J1930" s="277"/>
      <c r="K1930" s="277"/>
      <c r="L1930" s="277"/>
      <c r="M1930" s="277"/>
      <c r="N1930" s="277"/>
    </row>
    <row r="1931" spans="4:14">
      <c r="D1931" s="277"/>
      <c r="E1931" s="277"/>
      <c r="F1931" s="277"/>
      <c r="G1931" s="277"/>
      <c r="H1931" s="277"/>
      <c r="I1931" s="277"/>
      <c r="J1931" s="277"/>
      <c r="K1931" s="277"/>
      <c r="L1931" s="277"/>
      <c r="M1931" s="277"/>
      <c r="N1931" s="277"/>
    </row>
    <row r="1932" spans="4:14">
      <c r="D1932" s="277"/>
      <c r="E1932" s="277"/>
      <c r="F1932" s="277"/>
      <c r="G1932" s="277"/>
      <c r="H1932" s="277"/>
      <c r="I1932" s="277"/>
      <c r="J1932" s="277"/>
      <c r="K1932" s="277"/>
      <c r="L1932" s="277"/>
      <c r="M1932" s="277"/>
      <c r="N1932" s="277"/>
    </row>
    <row r="1933" spans="4:14">
      <c r="D1933" s="277"/>
      <c r="E1933" s="277"/>
      <c r="F1933" s="277"/>
      <c r="G1933" s="277"/>
      <c r="H1933" s="277"/>
      <c r="I1933" s="277"/>
      <c r="J1933" s="277"/>
      <c r="K1933" s="277"/>
      <c r="L1933" s="277"/>
      <c r="M1933" s="277"/>
      <c r="N1933" s="277"/>
    </row>
    <row r="1934" spans="4:14">
      <c r="D1934" s="277"/>
      <c r="E1934" s="277"/>
      <c r="F1934" s="277"/>
      <c r="G1934" s="277"/>
      <c r="H1934" s="277"/>
      <c r="I1934" s="277"/>
      <c r="J1934" s="277"/>
      <c r="K1934" s="277"/>
      <c r="L1934" s="277"/>
      <c r="M1934" s="277"/>
      <c r="N1934" s="277"/>
    </row>
    <row r="1935" spans="4:14">
      <c r="D1935" s="277"/>
      <c r="E1935" s="277"/>
      <c r="F1935" s="277"/>
      <c r="G1935" s="277"/>
      <c r="H1935" s="277"/>
      <c r="I1935" s="277"/>
      <c r="J1935" s="277"/>
      <c r="K1935" s="277"/>
      <c r="L1935" s="277"/>
      <c r="M1935" s="277"/>
      <c r="N1935" s="277"/>
    </row>
    <row r="1936" spans="4:14">
      <c r="D1936" s="277"/>
      <c r="E1936" s="277"/>
      <c r="F1936" s="277"/>
      <c r="G1936" s="277"/>
      <c r="H1936" s="277"/>
      <c r="I1936" s="277"/>
      <c r="J1936" s="277"/>
      <c r="K1936" s="277"/>
      <c r="L1936" s="277"/>
      <c r="M1936" s="277"/>
      <c r="N1936" s="277"/>
    </row>
    <row r="1937" spans="4:14">
      <c r="D1937" s="277"/>
      <c r="E1937" s="277"/>
      <c r="F1937" s="277"/>
      <c r="G1937" s="277"/>
      <c r="H1937" s="277"/>
      <c r="I1937" s="277"/>
      <c r="J1937" s="277"/>
      <c r="K1937" s="277"/>
      <c r="L1937" s="277"/>
      <c r="M1937" s="277"/>
      <c r="N1937" s="277"/>
    </row>
    <row r="1938" spans="4:14">
      <c r="D1938" s="277"/>
      <c r="E1938" s="277"/>
      <c r="F1938" s="277"/>
      <c r="G1938" s="277"/>
      <c r="H1938" s="277"/>
      <c r="I1938" s="277"/>
      <c r="J1938" s="277"/>
      <c r="K1938" s="277"/>
      <c r="L1938" s="277"/>
      <c r="M1938" s="277"/>
      <c r="N1938" s="277"/>
    </row>
    <row r="1939" spans="4:14">
      <c r="D1939" s="277"/>
      <c r="E1939" s="277"/>
      <c r="F1939" s="277"/>
      <c r="G1939" s="277"/>
      <c r="H1939" s="277"/>
      <c r="I1939" s="277"/>
      <c r="J1939" s="277"/>
      <c r="K1939" s="277"/>
      <c r="L1939" s="277"/>
      <c r="M1939" s="277"/>
      <c r="N1939" s="277"/>
    </row>
    <row r="1940" spans="4:14">
      <c r="D1940" s="277"/>
      <c r="E1940" s="277"/>
      <c r="F1940" s="277"/>
      <c r="G1940" s="277"/>
      <c r="H1940" s="277"/>
      <c r="I1940" s="277"/>
      <c r="J1940" s="277"/>
      <c r="K1940" s="277"/>
      <c r="L1940" s="277"/>
      <c r="M1940" s="277"/>
      <c r="N1940" s="277"/>
    </row>
    <row r="1941" spans="4:14">
      <c r="D1941" s="277"/>
      <c r="E1941" s="277"/>
      <c r="F1941" s="277"/>
      <c r="G1941" s="277"/>
      <c r="H1941" s="277"/>
      <c r="I1941" s="277"/>
      <c r="J1941" s="277"/>
      <c r="K1941" s="277"/>
      <c r="L1941" s="277"/>
      <c r="M1941" s="277"/>
      <c r="N1941" s="277"/>
    </row>
    <row r="1942" spans="4:14">
      <c r="D1942" s="277"/>
      <c r="E1942" s="277"/>
      <c r="F1942" s="277"/>
      <c r="G1942" s="277"/>
      <c r="H1942" s="277"/>
      <c r="I1942" s="277"/>
      <c r="J1942" s="277"/>
      <c r="K1942" s="277"/>
      <c r="L1942" s="277"/>
      <c r="M1942" s="277"/>
      <c r="N1942" s="277"/>
    </row>
    <row r="1943" spans="4:14">
      <c r="D1943" s="277"/>
      <c r="E1943" s="277"/>
      <c r="F1943" s="277"/>
      <c r="G1943" s="277"/>
      <c r="H1943" s="277"/>
      <c r="I1943" s="277"/>
      <c r="J1943" s="277"/>
      <c r="K1943" s="277"/>
      <c r="L1943" s="277"/>
      <c r="M1943" s="277"/>
      <c r="N1943" s="277"/>
    </row>
    <row r="1944" spans="4:14">
      <c r="D1944" s="277"/>
      <c r="E1944" s="277"/>
      <c r="F1944" s="277"/>
      <c r="G1944" s="277"/>
      <c r="H1944" s="277"/>
      <c r="I1944" s="277"/>
      <c r="J1944" s="277"/>
      <c r="K1944" s="277"/>
      <c r="L1944" s="277"/>
      <c r="M1944" s="277"/>
      <c r="N1944" s="277"/>
    </row>
    <row r="1945" spans="4:14">
      <c r="D1945" s="277"/>
      <c r="E1945" s="277"/>
      <c r="F1945" s="277"/>
      <c r="G1945" s="277"/>
      <c r="H1945" s="277"/>
      <c r="I1945" s="277"/>
      <c r="J1945" s="277"/>
      <c r="K1945" s="277"/>
      <c r="L1945" s="277"/>
      <c r="M1945" s="277"/>
      <c r="N1945" s="277"/>
    </row>
    <row r="1946" spans="4:14">
      <c r="D1946" s="277"/>
      <c r="E1946" s="277"/>
      <c r="F1946" s="277"/>
      <c r="G1946" s="277"/>
      <c r="H1946" s="277"/>
      <c r="I1946" s="277"/>
      <c r="J1946" s="277"/>
      <c r="K1946" s="277"/>
      <c r="L1946" s="277"/>
      <c r="M1946" s="277"/>
      <c r="N1946" s="277"/>
    </row>
    <row r="1947" spans="4:14">
      <c r="D1947" s="277"/>
      <c r="E1947" s="277"/>
      <c r="F1947" s="277"/>
      <c r="G1947" s="277"/>
      <c r="H1947" s="277"/>
      <c r="I1947" s="277"/>
      <c r="J1947" s="277"/>
      <c r="K1947" s="277"/>
      <c r="L1947" s="277"/>
      <c r="M1947" s="277"/>
      <c r="N1947" s="277"/>
    </row>
    <row r="1948" spans="4:14">
      <c r="D1948" s="277"/>
      <c r="E1948" s="277"/>
      <c r="F1948" s="277"/>
      <c r="G1948" s="277"/>
      <c r="H1948" s="277"/>
      <c r="I1948" s="277"/>
      <c r="J1948" s="277"/>
      <c r="K1948" s="277"/>
      <c r="L1948" s="277"/>
      <c r="M1948" s="277"/>
      <c r="N1948" s="277"/>
    </row>
    <row r="1949" spans="4:14">
      <c r="D1949" s="277"/>
      <c r="E1949" s="277"/>
      <c r="F1949" s="277"/>
      <c r="G1949" s="277"/>
      <c r="H1949" s="277"/>
      <c r="I1949" s="277"/>
      <c r="J1949" s="277"/>
      <c r="K1949" s="277"/>
      <c r="L1949" s="277"/>
      <c r="M1949" s="277"/>
      <c r="N1949" s="277"/>
    </row>
    <row r="1950" spans="4:14">
      <c r="D1950" s="277"/>
      <c r="E1950" s="277"/>
      <c r="F1950" s="277"/>
      <c r="G1950" s="277"/>
      <c r="H1950" s="277"/>
      <c r="I1950" s="277"/>
      <c r="J1950" s="277"/>
      <c r="K1950" s="277"/>
      <c r="L1950" s="277"/>
      <c r="M1950" s="277"/>
      <c r="N1950" s="277"/>
    </row>
    <row r="1951" spans="4:14">
      <c r="D1951" s="277"/>
      <c r="E1951" s="277"/>
      <c r="F1951" s="277"/>
      <c r="G1951" s="277"/>
      <c r="H1951" s="277"/>
      <c r="I1951" s="277"/>
      <c r="J1951" s="277"/>
      <c r="K1951" s="277"/>
      <c r="L1951" s="277"/>
      <c r="M1951" s="277"/>
      <c r="N1951" s="277"/>
    </row>
    <row r="1952" spans="4:14">
      <c r="D1952" s="277"/>
      <c r="E1952" s="277"/>
      <c r="F1952" s="277"/>
      <c r="G1952" s="277"/>
      <c r="H1952" s="277"/>
      <c r="I1952" s="277"/>
      <c r="J1952" s="277"/>
      <c r="K1952" s="277"/>
      <c r="L1952" s="277"/>
      <c r="M1952" s="277"/>
      <c r="N1952" s="277"/>
    </row>
    <row r="1953" spans="4:14">
      <c r="D1953" s="277"/>
      <c r="E1953" s="277"/>
      <c r="F1953" s="277"/>
      <c r="G1953" s="277"/>
      <c r="H1953" s="277"/>
      <c r="I1953" s="277"/>
      <c r="J1953" s="277"/>
      <c r="K1953" s="277"/>
      <c r="L1953" s="277"/>
      <c r="M1953" s="277"/>
      <c r="N1953" s="277"/>
    </row>
    <row r="1954" spans="4:14">
      <c r="D1954" s="277"/>
      <c r="E1954" s="277"/>
      <c r="F1954" s="277"/>
      <c r="G1954" s="277"/>
      <c r="H1954" s="277"/>
      <c r="I1954" s="277"/>
      <c r="J1954" s="277"/>
      <c r="K1954" s="277"/>
      <c r="L1954" s="277"/>
      <c r="M1954" s="277"/>
      <c r="N1954" s="277"/>
    </row>
    <row r="1955" spans="4:14">
      <c r="D1955" s="277"/>
      <c r="E1955" s="277"/>
      <c r="F1955" s="277"/>
      <c r="G1955" s="277"/>
      <c r="H1955" s="277"/>
      <c r="I1955" s="277"/>
      <c r="J1955" s="277"/>
      <c r="K1955" s="277"/>
      <c r="L1955" s="277"/>
      <c r="M1955" s="277"/>
      <c r="N1955" s="277"/>
    </row>
    <row r="1956" spans="4:14">
      <c r="D1956" s="277"/>
      <c r="E1956" s="277"/>
      <c r="F1956" s="277"/>
      <c r="G1956" s="277"/>
      <c r="H1956" s="277"/>
      <c r="I1956" s="277"/>
      <c r="J1956" s="277"/>
      <c r="K1956" s="277"/>
      <c r="L1956" s="277"/>
      <c r="M1956" s="277"/>
      <c r="N1956" s="277"/>
    </row>
    <row r="1957" spans="4:14">
      <c r="D1957" s="277"/>
      <c r="E1957" s="277"/>
      <c r="F1957" s="277"/>
      <c r="G1957" s="277"/>
      <c r="H1957" s="277"/>
      <c r="I1957" s="277"/>
      <c r="J1957" s="277"/>
      <c r="K1957" s="277"/>
      <c r="L1957" s="277"/>
      <c r="M1957" s="277"/>
      <c r="N1957" s="277"/>
    </row>
    <row r="1958" spans="4:14">
      <c r="D1958" s="277"/>
      <c r="E1958" s="277"/>
      <c r="F1958" s="277"/>
      <c r="G1958" s="277"/>
      <c r="H1958" s="277"/>
      <c r="I1958" s="277"/>
      <c r="J1958" s="277"/>
      <c r="K1958" s="277"/>
      <c r="L1958" s="277"/>
      <c r="M1958" s="277"/>
      <c r="N1958" s="277"/>
    </row>
    <row r="1959" spans="4:14">
      <c r="D1959" s="277"/>
      <c r="E1959" s="277"/>
      <c r="F1959" s="277"/>
      <c r="G1959" s="277"/>
      <c r="H1959" s="277"/>
      <c r="I1959" s="277"/>
      <c r="J1959" s="277"/>
      <c r="K1959" s="277"/>
      <c r="L1959" s="277"/>
      <c r="M1959" s="277"/>
      <c r="N1959" s="277"/>
    </row>
    <row r="1960" spans="4:14">
      <c r="D1960" s="277"/>
      <c r="E1960" s="277"/>
      <c r="F1960" s="277"/>
      <c r="G1960" s="277"/>
      <c r="H1960" s="277"/>
      <c r="I1960" s="277"/>
      <c r="J1960" s="277"/>
      <c r="K1960" s="277"/>
      <c r="L1960" s="277"/>
      <c r="M1960" s="277"/>
      <c r="N1960" s="277"/>
    </row>
    <row r="1961" spans="4:14">
      <c r="D1961" s="277"/>
      <c r="E1961" s="277"/>
      <c r="F1961" s="277"/>
      <c r="G1961" s="277"/>
      <c r="H1961" s="277"/>
      <c r="I1961" s="277"/>
      <c r="J1961" s="277"/>
      <c r="K1961" s="277"/>
      <c r="L1961" s="277"/>
      <c r="M1961" s="277"/>
      <c r="N1961" s="277"/>
    </row>
    <row r="1962" spans="4:14">
      <c r="D1962" s="277"/>
      <c r="E1962" s="277"/>
      <c r="F1962" s="277"/>
      <c r="G1962" s="277"/>
      <c r="H1962" s="277"/>
      <c r="I1962" s="277"/>
      <c r="J1962" s="277"/>
      <c r="K1962" s="277"/>
      <c r="L1962" s="277"/>
      <c r="M1962" s="277"/>
      <c r="N1962" s="277"/>
    </row>
    <row r="1963" spans="4:14">
      <c r="D1963" s="277"/>
      <c r="E1963" s="277"/>
      <c r="F1963" s="277"/>
      <c r="G1963" s="277"/>
      <c r="H1963" s="277"/>
      <c r="I1963" s="277"/>
      <c r="J1963" s="277"/>
      <c r="K1963" s="277"/>
      <c r="L1963" s="277"/>
      <c r="M1963" s="277"/>
      <c r="N1963" s="277"/>
    </row>
    <row r="1964" spans="4:14">
      <c r="D1964" s="277"/>
      <c r="E1964" s="277"/>
      <c r="F1964" s="277"/>
      <c r="G1964" s="277"/>
      <c r="H1964" s="277"/>
      <c r="I1964" s="277"/>
      <c r="J1964" s="277"/>
      <c r="K1964" s="277"/>
      <c r="L1964" s="277"/>
      <c r="M1964" s="277"/>
      <c r="N1964" s="277"/>
    </row>
    <row r="1965" spans="4:14">
      <c r="D1965" s="277"/>
      <c r="E1965" s="277"/>
      <c r="F1965" s="277"/>
      <c r="G1965" s="277"/>
      <c r="H1965" s="277"/>
      <c r="I1965" s="277"/>
      <c r="J1965" s="277"/>
      <c r="K1965" s="277"/>
      <c r="L1965" s="277"/>
      <c r="M1965" s="277"/>
      <c r="N1965" s="277"/>
    </row>
    <row r="1966" spans="4:14">
      <c r="D1966" s="277"/>
      <c r="E1966" s="277"/>
      <c r="F1966" s="277"/>
      <c r="G1966" s="277"/>
      <c r="H1966" s="277"/>
      <c r="I1966" s="277"/>
      <c r="J1966" s="277"/>
      <c r="K1966" s="277"/>
      <c r="L1966" s="277"/>
      <c r="M1966" s="277"/>
      <c r="N1966" s="277"/>
    </row>
    <row r="1967" spans="4:14">
      <c r="D1967" s="277"/>
      <c r="E1967" s="277"/>
      <c r="F1967" s="277"/>
      <c r="G1967" s="277"/>
      <c r="H1967" s="277"/>
      <c r="I1967" s="277"/>
      <c r="J1967" s="277"/>
      <c r="K1967" s="277"/>
      <c r="L1967" s="277"/>
      <c r="M1967" s="277"/>
      <c r="N1967" s="277"/>
    </row>
    <row r="1968" spans="4:14">
      <c r="D1968" s="277"/>
      <c r="E1968" s="277"/>
      <c r="F1968" s="277"/>
      <c r="G1968" s="277"/>
      <c r="H1968" s="277"/>
      <c r="I1968" s="277"/>
      <c r="J1968" s="277"/>
      <c r="K1968" s="277"/>
      <c r="L1968" s="277"/>
      <c r="M1968" s="277"/>
      <c r="N1968" s="277"/>
    </row>
    <row r="1969" spans="4:14">
      <c r="D1969" s="277"/>
      <c r="E1969" s="277"/>
      <c r="F1969" s="277"/>
      <c r="G1969" s="277"/>
      <c r="H1969" s="277"/>
      <c r="I1969" s="277"/>
      <c r="J1969" s="277"/>
      <c r="K1969" s="277"/>
      <c r="L1969" s="277"/>
      <c r="M1969" s="277"/>
      <c r="N1969" s="277"/>
    </row>
    <row r="1970" spans="4:14">
      <c r="D1970" s="277"/>
      <c r="E1970" s="277"/>
      <c r="F1970" s="277"/>
      <c r="G1970" s="277"/>
      <c r="H1970" s="277"/>
      <c r="I1970" s="277"/>
      <c r="J1970" s="277"/>
      <c r="K1970" s="277"/>
      <c r="L1970" s="277"/>
      <c r="M1970" s="277"/>
      <c r="N1970" s="277"/>
    </row>
    <row r="1971" spans="4:14">
      <c r="D1971" s="277"/>
      <c r="E1971" s="277"/>
      <c r="F1971" s="277"/>
      <c r="G1971" s="277"/>
      <c r="H1971" s="277"/>
      <c r="I1971" s="277"/>
      <c r="J1971" s="277"/>
      <c r="K1971" s="277"/>
      <c r="L1971" s="277"/>
      <c r="M1971" s="277"/>
      <c r="N1971" s="277"/>
    </row>
    <row r="1972" spans="4:14">
      <c r="D1972" s="277"/>
      <c r="E1972" s="277"/>
      <c r="F1972" s="277"/>
      <c r="G1972" s="277"/>
      <c r="H1972" s="277"/>
      <c r="I1972" s="277"/>
      <c r="J1972" s="277"/>
      <c r="K1972" s="277"/>
      <c r="L1972" s="277"/>
      <c r="M1972" s="277"/>
      <c r="N1972" s="277"/>
    </row>
    <row r="1973" spans="4:14">
      <c r="D1973" s="277"/>
      <c r="E1973" s="277"/>
      <c r="F1973" s="277"/>
      <c r="G1973" s="277"/>
      <c r="H1973" s="277"/>
      <c r="I1973" s="277"/>
      <c r="J1973" s="277"/>
      <c r="K1973" s="277"/>
      <c r="L1973" s="277"/>
      <c r="M1973" s="277"/>
      <c r="N1973" s="277"/>
    </row>
    <row r="1974" spans="4:14">
      <c r="D1974" s="277"/>
      <c r="E1974" s="277"/>
      <c r="F1974" s="277"/>
      <c r="G1974" s="277"/>
      <c r="H1974" s="277"/>
      <c r="I1974" s="277"/>
      <c r="J1974" s="277"/>
      <c r="K1974" s="277"/>
      <c r="L1974" s="277"/>
      <c r="M1974" s="277"/>
      <c r="N1974" s="277"/>
    </row>
    <row r="1975" spans="4:14">
      <c r="D1975" s="277"/>
      <c r="E1975" s="277"/>
      <c r="F1975" s="277"/>
      <c r="G1975" s="277"/>
      <c r="H1975" s="277"/>
      <c r="I1975" s="277"/>
      <c r="J1975" s="277"/>
      <c r="K1975" s="277"/>
      <c r="L1975" s="277"/>
      <c r="M1975" s="277"/>
      <c r="N1975" s="277"/>
    </row>
    <row r="1976" spans="4:14">
      <c r="D1976" s="277"/>
      <c r="E1976" s="277"/>
      <c r="F1976" s="277"/>
      <c r="G1976" s="277"/>
      <c r="H1976" s="277"/>
      <c r="I1976" s="277"/>
      <c r="J1976" s="277"/>
      <c r="K1976" s="277"/>
      <c r="L1976" s="277"/>
      <c r="M1976" s="277"/>
      <c r="N1976" s="277"/>
    </row>
    <row r="1977" spans="4:14">
      <c r="D1977" s="277"/>
      <c r="E1977" s="277"/>
      <c r="F1977" s="277"/>
      <c r="G1977" s="277"/>
      <c r="H1977" s="277"/>
      <c r="I1977" s="277"/>
      <c r="J1977" s="277"/>
      <c r="K1977" s="277"/>
      <c r="L1977" s="277"/>
      <c r="M1977" s="277"/>
      <c r="N1977" s="277"/>
    </row>
    <row r="1978" spans="4:14">
      <c r="D1978" s="277"/>
      <c r="E1978" s="277"/>
      <c r="F1978" s="277"/>
      <c r="G1978" s="277"/>
      <c r="H1978" s="277"/>
      <c r="I1978" s="277"/>
      <c r="J1978" s="277"/>
      <c r="K1978" s="277"/>
      <c r="L1978" s="277"/>
      <c r="M1978" s="277"/>
      <c r="N1978" s="277"/>
    </row>
    <row r="1979" spans="4:14">
      <c r="D1979" s="277"/>
      <c r="E1979" s="277"/>
      <c r="F1979" s="277"/>
      <c r="G1979" s="277"/>
      <c r="H1979" s="277"/>
      <c r="I1979" s="277"/>
      <c r="J1979" s="277"/>
      <c r="K1979" s="277"/>
      <c r="L1979" s="277"/>
      <c r="M1979" s="277"/>
      <c r="N1979" s="277"/>
    </row>
    <row r="1980" spans="4:14">
      <c r="D1980" s="277"/>
      <c r="E1980" s="277"/>
      <c r="F1980" s="277"/>
      <c r="G1980" s="277"/>
      <c r="H1980" s="277"/>
      <c r="I1980" s="277"/>
      <c r="J1980" s="277"/>
      <c r="K1980" s="277"/>
      <c r="L1980" s="277"/>
      <c r="M1980" s="277"/>
      <c r="N1980" s="277"/>
    </row>
    <row r="1981" spans="4:14">
      <c r="D1981" s="277"/>
      <c r="E1981" s="277"/>
      <c r="F1981" s="277"/>
      <c r="G1981" s="277"/>
      <c r="H1981" s="277"/>
      <c r="I1981" s="277"/>
      <c r="J1981" s="277"/>
      <c r="K1981" s="277"/>
      <c r="L1981" s="277"/>
      <c r="M1981" s="277"/>
      <c r="N1981" s="277"/>
    </row>
    <row r="1982" spans="4:14">
      <c r="D1982" s="277"/>
      <c r="E1982" s="277"/>
      <c r="F1982" s="277"/>
      <c r="G1982" s="277"/>
      <c r="H1982" s="277"/>
      <c r="I1982" s="277"/>
      <c r="J1982" s="277"/>
      <c r="K1982" s="277"/>
      <c r="L1982" s="277"/>
      <c r="M1982" s="277"/>
      <c r="N1982" s="277"/>
    </row>
    <row r="1983" spans="4:14">
      <c r="D1983" s="277"/>
      <c r="E1983" s="277"/>
      <c r="F1983" s="277"/>
      <c r="G1983" s="277"/>
      <c r="H1983" s="277"/>
      <c r="I1983" s="277"/>
      <c r="J1983" s="277"/>
      <c r="K1983" s="277"/>
      <c r="L1983" s="277"/>
      <c r="M1983" s="277"/>
      <c r="N1983" s="277"/>
    </row>
    <row r="1984" spans="4:14">
      <c r="D1984" s="277"/>
      <c r="E1984" s="277"/>
      <c r="F1984" s="277"/>
      <c r="G1984" s="277"/>
      <c r="H1984" s="277"/>
      <c r="I1984" s="277"/>
      <c r="J1984" s="277"/>
      <c r="K1984" s="277"/>
      <c r="L1984" s="277"/>
      <c r="M1984" s="277"/>
      <c r="N1984" s="277"/>
    </row>
    <row r="1985" spans="4:14">
      <c r="D1985" s="277"/>
      <c r="E1985" s="277"/>
      <c r="F1985" s="277"/>
      <c r="G1985" s="277"/>
      <c r="H1985" s="277"/>
      <c r="I1985" s="277"/>
      <c r="J1985" s="277"/>
      <c r="K1985" s="277"/>
      <c r="L1985" s="277"/>
      <c r="M1985" s="277"/>
      <c r="N1985" s="277"/>
    </row>
    <row r="1986" spans="4:14">
      <c r="D1986" s="277"/>
      <c r="E1986" s="277"/>
      <c r="F1986" s="277"/>
      <c r="G1986" s="277"/>
      <c r="H1986" s="277"/>
      <c r="I1986" s="277"/>
      <c r="J1986" s="277"/>
      <c r="K1986" s="277"/>
      <c r="L1986" s="277"/>
      <c r="M1986" s="277"/>
      <c r="N1986" s="277"/>
    </row>
    <row r="1987" spans="4:14">
      <c r="D1987" s="277"/>
      <c r="E1987" s="277"/>
      <c r="F1987" s="277"/>
      <c r="G1987" s="277"/>
      <c r="H1987" s="277"/>
      <c r="I1987" s="277"/>
      <c r="J1987" s="277"/>
      <c r="K1987" s="277"/>
      <c r="L1987" s="277"/>
      <c r="M1987" s="277"/>
      <c r="N1987" s="277"/>
    </row>
    <row r="1988" spans="4:14">
      <c r="D1988" s="277"/>
      <c r="E1988" s="277"/>
      <c r="F1988" s="277"/>
      <c r="G1988" s="277"/>
      <c r="H1988" s="277"/>
      <c r="I1988" s="277"/>
      <c r="J1988" s="277"/>
      <c r="K1988" s="277"/>
      <c r="L1988" s="277"/>
      <c r="M1988" s="277"/>
      <c r="N1988" s="277"/>
    </row>
    <row r="1989" spans="4:14">
      <c r="D1989" s="277"/>
      <c r="E1989" s="277"/>
      <c r="F1989" s="277"/>
      <c r="G1989" s="277"/>
      <c r="H1989" s="277"/>
      <c r="I1989" s="277"/>
      <c r="J1989" s="277"/>
      <c r="K1989" s="277"/>
      <c r="L1989" s="277"/>
      <c r="M1989" s="277"/>
      <c r="N1989" s="277"/>
    </row>
    <row r="1990" spans="4:14">
      <c r="D1990" s="277"/>
      <c r="E1990" s="277"/>
      <c r="F1990" s="277"/>
      <c r="G1990" s="277"/>
      <c r="H1990" s="277"/>
      <c r="I1990" s="277"/>
      <c r="J1990" s="277"/>
      <c r="K1990" s="277"/>
      <c r="L1990" s="277"/>
      <c r="M1990" s="277"/>
      <c r="N1990" s="277"/>
    </row>
    <row r="1991" spans="4:14">
      <c r="D1991" s="277"/>
      <c r="E1991" s="277"/>
      <c r="F1991" s="277"/>
      <c r="G1991" s="277"/>
      <c r="H1991" s="277"/>
      <c r="I1991" s="277"/>
      <c r="J1991" s="277"/>
      <c r="K1991" s="277"/>
      <c r="L1991" s="277"/>
      <c r="M1991" s="277"/>
      <c r="N1991" s="277"/>
    </row>
    <row r="1992" spans="4:14">
      <c r="D1992" s="277"/>
      <c r="E1992" s="277"/>
      <c r="F1992" s="277"/>
      <c r="G1992" s="277"/>
      <c r="H1992" s="277"/>
      <c r="I1992" s="277"/>
      <c r="J1992" s="277"/>
      <c r="K1992" s="277"/>
      <c r="L1992" s="277"/>
      <c r="M1992" s="277"/>
      <c r="N1992" s="277"/>
    </row>
    <row r="1993" spans="4:14">
      <c r="D1993" s="277"/>
      <c r="E1993" s="277"/>
      <c r="F1993" s="277"/>
      <c r="G1993" s="277"/>
      <c r="H1993" s="277"/>
      <c r="I1993" s="277"/>
      <c r="J1993" s="277"/>
      <c r="K1993" s="277"/>
      <c r="L1993" s="277"/>
      <c r="M1993" s="277"/>
      <c r="N1993" s="277"/>
    </row>
    <row r="1994" spans="4:14">
      <c r="D1994" s="277"/>
      <c r="E1994" s="277"/>
      <c r="F1994" s="277"/>
      <c r="G1994" s="277"/>
      <c r="H1994" s="277"/>
      <c r="I1994" s="277"/>
      <c r="J1994" s="277"/>
      <c r="K1994" s="277"/>
      <c r="L1994" s="277"/>
      <c r="M1994" s="277"/>
      <c r="N1994" s="277"/>
    </row>
    <row r="1995" spans="4:14">
      <c r="D1995" s="277"/>
      <c r="E1995" s="277"/>
      <c r="F1995" s="277"/>
      <c r="G1995" s="277"/>
      <c r="H1995" s="277"/>
      <c r="I1995" s="277"/>
      <c r="J1995" s="277"/>
      <c r="K1995" s="277"/>
      <c r="L1995" s="277"/>
      <c r="M1995" s="277"/>
      <c r="N1995" s="277"/>
    </row>
    <row r="1996" spans="4:14">
      <c r="D1996" s="277"/>
      <c r="E1996" s="277"/>
      <c r="F1996" s="277"/>
      <c r="G1996" s="277"/>
      <c r="H1996" s="277"/>
      <c r="I1996" s="277"/>
      <c r="J1996" s="277"/>
      <c r="K1996" s="277"/>
      <c r="L1996" s="277"/>
      <c r="M1996" s="277"/>
      <c r="N1996" s="277"/>
    </row>
    <row r="1997" spans="4:14">
      <c r="D1997" s="277"/>
      <c r="E1997" s="277"/>
      <c r="F1997" s="277"/>
      <c r="G1997" s="277"/>
      <c r="H1997" s="277"/>
      <c r="I1997" s="277"/>
      <c r="J1997" s="277"/>
      <c r="K1997" s="277"/>
      <c r="L1997" s="277"/>
      <c r="M1997" s="277"/>
      <c r="N1997" s="277"/>
    </row>
    <row r="1998" spans="4:14">
      <c r="D1998" s="277"/>
      <c r="E1998" s="277"/>
      <c r="F1998" s="277"/>
      <c r="G1998" s="277"/>
      <c r="H1998" s="277"/>
      <c r="I1998" s="277"/>
      <c r="J1998" s="277"/>
      <c r="K1998" s="277"/>
      <c r="L1998" s="277"/>
      <c r="M1998" s="277"/>
      <c r="N1998" s="277"/>
    </row>
    <row r="1999" spans="4:14">
      <c r="D1999" s="277"/>
      <c r="E1999" s="277"/>
      <c r="F1999" s="277"/>
      <c r="G1999" s="277"/>
      <c r="H1999" s="277"/>
      <c r="I1999" s="277"/>
      <c r="J1999" s="277"/>
      <c r="K1999" s="277"/>
      <c r="L1999" s="277"/>
      <c r="M1999" s="277"/>
      <c r="N1999" s="277"/>
    </row>
    <row r="2000" spans="4:14">
      <c r="D2000" s="277"/>
      <c r="E2000" s="277"/>
      <c r="F2000" s="277"/>
      <c r="G2000" s="277"/>
      <c r="H2000" s="277"/>
      <c r="I2000" s="277"/>
      <c r="J2000" s="277"/>
      <c r="K2000" s="277"/>
      <c r="L2000" s="277"/>
      <c r="M2000" s="277"/>
      <c r="N2000" s="277"/>
    </row>
    <row r="2001" spans="4:14">
      <c r="D2001" s="277"/>
      <c r="E2001" s="277"/>
      <c r="F2001" s="277"/>
      <c r="G2001" s="277"/>
      <c r="H2001" s="277"/>
      <c r="I2001" s="277"/>
      <c r="J2001" s="277"/>
      <c r="K2001" s="277"/>
      <c r="L2001" s="277"/>
      <c r="M2001" s="277"/>
      <c r="N2001" s="277"/>
    </row>
    <row r="2002" spans="4:14">
      <c r="D2002" s="277"/>
      <c r="E2002" s="277"/>
      <c r="F2002" s="277"/>
      <c r="G2002" s="277"/>
      <c r="H2002" s="277"/>
      <c r="I2002" s="277"/>
      <c r="J2002" s="277"/>
      <c r="K2002" s="277"/>
      <c r="L2002" s="277"/>
      <c r="M2002" s="277"/>
      <c r="N2002" s="277"/>
    </row>
    <row r="2003" spans="4:14">
      <c r="D2003" s="277"/>
      <c r="E2003" s="277"/>
      <c r="F2003" s="277"/>
      <c r="G2003" s="277"/>
      <c r="H2003" s="277"/>
      <c r="I2003" s="277"/>
      <c r="J2003" s="277"/>
      <c r="K2003" s="277"/>
      <c r="L2003" s="277"/>
      <c r="M2003" s="277"/>
      <c r="N2003" s="277"/>
    </row>
    <row r="2004" spans="4:14">
      <c r="D2004" s="277"/>
      <c r="E2004" s="277"/>
      <c r="F2004" s="277"/>
      <c r="G2004" s="277"/>
      <c r="H2004" s="277"/>
      <c r="I2004" s="277"/>
      <c r="J2004" s="277"/>
      <c r="K2004" s="277"/>
      <c r="L2004" s="277"/>
      <c r="M2004" s="277"/>
      <c r="N2004" s="277"/>
    </row>
    <row r="2005" spans="4:14">
      <c r="D2005" s="277"/>
      <c r="E2005" s="277"/>
      <c r="F2005" s="277"/>
      <c r="G2005" s="277"/>
      <c r="H2005" s="277"/>
      <c r="I2005" s="277"/>
      <c r="J2005" s="277"/>
      <c r="K2005" s="277"/>
      <c r="L2005" s="277"/>
      <c r="M2005" s="277"/>
      <c r="N2005" s="277"/>
    </row>
    <row r="2006" spans="4:14">
      <c r="D2006" s="277"/>
      <c r="E2006" s="277"/>
      <c r="F2006" s="277"/>
      <c r="G2006" s="277"/>
      <c r="H2006" s="277"/>
      <c r="I2006" s="277"/>
      <c r="J2006" s="277"/>
      <c r="K2006" s="277"/>
      <c r="L2006" s="277"/>
      <c r="M2006" s="277"/>
      <c r="N2006" s="277"/>
    </row>
    <row r="2007" spans="4:14">
      <c r="D2007" s="277"/>
      <c r="E2007" s="277"/>
      <c r="F2007" s="277"/>
      <c r="G2007" s="277"/>
      <c r="H2007" s="277"/>
      <c r="I2007" s="277"/>
      <c r="J2007" s="277"/>
      <c r="K2007" s="277"/>
      <c r="L2007" s="277"/>
      <c r="M2007" s="277"/>
      <c r="N2007" s="277"/>
    </row>
    <row r="2008" spans="4:14">
      <c r="D2008" s="277"/>
      <c r="E2008" s="277"/>
      <c r="F2008" s="277"/>
      <c r="G2008" s="277"/>
      <c r="H2008" s="277"/>
      <c r="I2008" s="277"/>
      <c r="J2008" s="277"/>
      <c r="K2008" s="277"/>
      <c r="L2008" s="277"/>
      <c r="M2008" s="277"/>
      <c r="N2008" s="277"/>
    </row>
    <row r="2009" spans="4:14">
      <c r="D2009" s="277"/>
      <c r="E2009" s="277"/>
      <c r="F2009" s="277"/>
      <c r="G2009" s="277"/>
      <c r="H2009" s="277"/>
      <c r="I2009" s="277"/>
      <c r="J2009" s="277"/>
      <c r="K2009" s="277"/>
      <c r="L2009" s="277"/>
      <c r="M2009" s="277"/>
      <c r="N2009" s="277"/>
    </row>
    <row r="2010" spans="4:14">
      <c r="D2010" s="277"/>
      <c r="E2010" s="277"/>
      <c r="F2010" s="277"/>
      <c r="G2010" s="277"/>
      <c r="H2010" s="277"/>
      <c r="I2010" s="277"/>
      <c r="J2010" s="277"/>
      <c r="K2010" s="277"/>
      <c r="L2010" s="277"/>
      <c r="M2010" s="277"/>
      <c r="N2010" s="277"/>
    </row>
    <row r="2011" spans="4:14">
      <c r="D2011" s="277"/>
      <c r="E2011" s="277"/>
      <c r="F2011" s="277"/>
      <c r="G2011" s="277"/>
      <c r="H2011" s="277"/>
      <c r="I2011" s="277"/>
      <c r="J2011" s="277"/>
      <c r="K2011" s="277"/>
      <c r="L2011" s="277"/>
      <c r="M2011" s="277"/>
      <c r="N2011" s="277"/>
    </row>
    <row r="2012" spans="4:14">
      <c r="D2012" s="277"/>
      <c r="E2012" s="277"/>
      <c r="F2012" s="277"/>
      <c r="G2012" s="277"/>
      <c r="H2012" s="277"/>
      <c r="I2012" s="277"/>
      <c r="J2012" s="277"/>
      <c r="K2012" s="277"/>
      <c r="L2012" s="277"/>
      <c r="M2012" s="277"/>
      <c r="N2012" s="277"/>
    </row>
    <row r="2013" spans="4:14">
      <c r="D2013" s="277"/>
      <c r="E2013" s="277"/>
      <c r="F2013" s="277"/>
      <c r="G2013" s="277"/>
      <c r="H2013" s="277"/>
      <c r="I2013" s="277"/>
      <c r="J2013" s="277"/>
      <c r="K2013" s="277"/>
      <c r="L2013" s="277"/>
      <c r="M2013" s="277"/>
      <c r="N2013" s="277"/>
    </row>
    <row r="2014" spans="4:14">
      <c r="D2014" s="277"/>
      <c r="E2014" s="277"/>
      <c r="F2014" s="277"/>
      <c r="G2014" s="277"/>
      <c r="H2014" s="277"/>
      <c r="I2014" s="277"/>
      <c r="J2014" s="277"/>
      <c r="K2014" s="277"/>
      <c r="L2014" s="277"/>
      <c r="M2014" s="277"/>
      <c r="N2014" s="277"/>
    </row>
    <row r="2015" spans="4:14">
      <c r="D2015" s="277"/>
      <c r="E2015" s="277"/>
      <c r="F2015" s="277"/>
      <c r="G2015" s="277"/>
      <c r="H2015" s="277"/>
      <c r="I2015" s="277"/>
      <c r="J2015" s="277"/>
      <c r="K2015" s="277"/>
      <c r="L2015" s="277"/>
      <c r="M2015" s="277"/>
      <c r="N2015" s="277"/>
    </row>
    <row r="2016" spans="4:14">
      <c r="D2016" s="277"/>
      <c r="E2016" s="277"/>
      <c r="F2016" s="277"/>
      <c r="G2016" s="277"/>
      <c r="H2016" s="277"/>
      <c r="I2016" s="277"/>
      <c r="J2016" s="277"/>
      <c r="K2016" s="277"/>
      <c r="L2016" s="277"/>
      <c r="M2016" s="277"/>
      <c r="N2016" s="277"/>
    </row>
    <row r="2017" spans="4:14">
      <c r="D2017" s="277"/>
      <c r="E2017" s="277"/>
      <c r="F2017" s="277"/>
      <c r="G2017" s="277"/>
      <c r="H2017" s="277"/>
      <c r="I2017" s="277"/>
      <c r="J2017" s="277"/>
      <c r="K2017" s="277"/>
      <c r="L2017" s="277"/>
      <c r="M2017" s="277"/>
      <c r="N2017" s="277"/>
    </row>
    <row r="2018" spans="4:14">
      <c r="D2018" s="277"/>
      <c r="E2018" s="277"/>
      <c r="F2018" s="277"/>
      <c r="G2018" s="277"/>
      <c r="H2018" s="277"/>
      <c r="I2018" s="277"/>
      <c r="J2018" s="277"/>
      <c r="K2018" s="277"/>
      <c r="L2018" s="277"/>
      <c r="M2018" s="277"/>
      <c r="N2018" s="277"/>
    </row>
    <row r="2019" spans="4:14">
      <c r="D2019" s="277"/>
      <c r="E2019" s="277"/>
      <c r="F2019" s="277"/>
      <c r="G2019" s="277"/>
      <c r="H2019" s="277"/>
      <c r="I2019" s="277"/>
      <c r="J2019" s="277"/>
      <c r="K2019" s="277"/>
      <c r="L2019" s="277"/>
      <c r="M2019" s="277"/>
      <c r="N2019" s="277"/>
    </row>
    <row r="2020" spans="4:14">
      <c r="D2020" s="277"/>
      <c r="E2020" s="277"/>
      <c r="F2020" s="277"/>
      <c r="G2020" s="277"/>
      <c r="H2020" s="277"/>
      <c r="I2020" s="277"/>
      <c r="J2020" s="277"/>
      <c r="K2020" s="277"/>
      <c r="L2020" s="277"/>
      <c r="M2020" s="277"/>
      <c r="N2020" s="277"/>
    </row>
    <row r="2021" spans="4:14">
      <c r="D2021" s="277"/>
      <c r="E2021" s="277"/>
      <c r="F2021" s="277"/>
      <c r="G2021" s="277"/>
      <c r="H2021" s="277"/>
      <c r="I2021" s="277"/>
      <c r="J2021" s="277"/>
      <c r="K2021" s="277"/>
      <c r="L2021" s="277"/>
      <c r="M2021" s="277"/>
      <c r="N2021" s="277"/>
    </row>
    <row r="2022" spans="4:14">
      <c r="D2022" s="277"/>
      <c r="E2022" s="277"/>
      <c r="F2022" s="277"/>
      <c r="G2022" s="277"/>
      <c r="H2022" s="277"/>
      <c r="I2022" s="277"/>
      <c r="J2022" s="277"/>
      <c r="K2022" s="277"/>
      <c r="L2022" s="277"/>
      <c r="M2022" s="277"/>
      <c r="N2022" s="277"/>
    </row>
    <row r="2023" spans="4:14">
      <c r="D2023" s="277"/>
      <c r="E2023" s="277"/>
      <c r="F2023" s="277"/>
      <c r="G2023" s="277"/>
      <c r="H2023" s="277"/>
      <c r="I2023" s="277"/>
      <c r="J2023" s="277"/>
      <c r="K2023" s="277"/>
      <c r="L2023" s="277"/>
      <c r="M2023" s="277"/>
      <c r="N2023" s="277"/>
    </row>
    <row r="2024" spans="4:14">
      <c r="D2024" s="277"/>
      <c r="E2024" s="277"/>
      <c r="F2024" s="277"/>
      <c r="G2024" s="277"/>
      <c r="H2024" s="277"/>
      <c r="I2024" s="277"/>
      <c r="J2024" s="277"/>
      <c r="K2024" s="277"/>
      <c r="L2024" s="277"/>
      <c r="M2024" s="277"/>
      <c r="N2024" s="277"/>
    </row>
    <row r="2025" spans="4:14">
      <c r="D2025" s="277"/>
      <c r="E2025" s="277"/>
      <c r="F2025" s="277"/>
      <c r="G2025" s="277"/>
      <c r="H2025" s="277"/>
      <c r="I2025" s="277"/>
      <c r="J2025" s="277"/>
      <c r="K2025" s="277"/>
      <c r="L2025" s="277"/>
      <c r="M2025" s="277"/>
      <c r="N2025" s="277"/>
    </row>
    <row r="2026" spans="4:14">
      <c r="D2026" s="277"/>
      <c r="E2026" s="277"/>
      <c r="F2026" s="277"/>
      <c r="G2026" s="277"/>
      <c r="H2026" s="277"/>
      <c r="I2026" s="277"/>
      <c r="J2026" s="277"/>
      <c r="K2026" s="277"/>
      <c r="L2026" s="277"/>
      <c r="M2026" s="277"/>
      <c r="N2026" s="277"/>
    </row>
    <row r="2027" spans="4:14">
      <c r="D2027" s="277"/>
      <c r="E2027" s="277"/>
      <c r="F2027" s="277"/>
      <c r="G2027" s="277"/>
      <c r="H2027" s="277"/>
      <c r="I2027" s="277"/>
      <c r="J2027" s="277"/>
      <c r="K2027" s="277"/>
      <c r="L2027" s="277"/>
      <c r="M2027" s="277"/>
      <c r="N2027" s="277"/>
    </row>
    <row r="2028" spans="4:14">
      <c r="D2028" s="277"/>
      <c r="E2028" s="277"/>
      <c r="F2028" s="277"/>
      <c r="G2028" s="277"/>
      <c r="H2028" s="277"/>
      <c r="I2028" s="277"/>
      <c r="J2028" s="277"/>
      <c r="K2028" s="277"/>
      <c r="L2028" s="277"/>
      <c r="M2028" s="277"/>
      <c r="N2028" s="277"/>
    </row>
    <row r="2029" spans="4:14">
      <c r="D2029" s="277"/>
      <c r="E2029" s="277"/>
      <c r="F2029" s="277"/>
      <c r="G2029" s="277"/>
      <c r="H2029" s="277"/>
      <c r="I2029" s="277"/>
      <c r="J2029" s="277"/>
      <c r="K2029" s="277"/>
      <c r="L2029" s="277"/>
      <c r="M2029" s="277"/>
      <c r="N2029" s="277"/>
    </row>
    <row r="2030" spans="4:14">
      <c r="D2030" s="277"/>
      <c r="E2030" s="277"/>
      <c r="F2030" s="277"/>
      <c r="G2030" s="277"/>
      <c r="H2030" s="277"/>
      <c r="I2030" s="277"/>
      <c r="J2030" s="277"/>
      <c r="K2030" s="277"/>
      <c r="L2030" s="277"/>
      <c r="M2030" s="277"/>
      <c r="N2030" s="277"/>
    </row>
    <row r="2031" spans="4:14">
      <c r="D2031" s="277"/>
      <c r="E2031" s="277"/>
      <c r="F2031" s="277"/>
      <c r="G2031" s="277"/>
      <c r="H2031" s="277"/>
      <c r="I2031" s="277"/>
      <c r="J2031" s="277"/>
      <c r="K2031" s="277"/>
      <c r="L2031" s="277"/>
      <c r="M2031" s="277"/>
      <c r="N2031" s="277"/>
    </row>
    <row r="2032" spans="4:14">
      <c r="D2032" s="277"/>
      <c r="E2032" s="277"/>
      <c r="F2032" s="277"/>
      <c r="G2032" s="277"/>
      <c r="H2032" s="277"/>
      <c r="I2032" s="277"/>
      <c r="J2032" s="277"/>
      <c r="K2032" s="277"/>
      <c r="L2032" s="277"/>
      <c r="M2032" s="277"/>
      <c r="N2032" s="277"/>
    </row>
    <row r="2033" spans="4:14">
      <c r="D2033" s="277"/>
      <c r="E2033" s="277"/>
      <c r="F2033" s="277"/>
      <c r="G2033" s="277"/>
      <c r="H2033" s="277"/>
      <c r="I2033" s="277"/>
      <c r="J2033" s="277"/>
      <c r="K2033" s="277"/>
      <c r="L2033" s="277"/>
      <c r="M2033" s="277"/>
      <c r="N2033" s="277"/>
    </row>
    <row r="2034" spans="4:14">
      <c r="D2034" s="277"/>
      <c r="E2034" s="277"/>
      <c r="F2034" s="277"/>
      <c r="G2034" s="277"/>
      <c r="H2034" s="277"/>
      <c r="I2034" s="277"/>
      <c r="J2034" s="277"/>
      <c r="K2034" s="277"/>
      <c r="L2034" s="277"/>
      <c r="M2034" s="277"/>
      <c r="N2034" s="277"/>
    </row>
    <row r="2035" spans="4:14">
      <c r="D2035" s="277"/>
      <c r="E2035" s="277"/>
      <c r="F2035" s="277"/>
      <c r="G2035" s="277"/>
      <c r="H2035" s="277"/>
      <c r="I2035" s="277"/>
      <c r="J2035" s="277"/>
      <c r="K2035" s="277"/>
      <c r="L2035" s="277"/>
      <c r="M2035" s="277"/>
      <c r="N2035" s="277"/>
    </row>
    <row r="2036" spans="4:14">
      <c r="D2036" s="277"/>
      <c r="E2036" s="277"/>
      <c r="F2036" s="277"/>
      <c r="G2036" s="277"/>
      <c r="H2036" s="277"/>
      <c r="I2036" s="277"/>
      <c r="J2036" s="277"/>
      <c r="K2036" s="277"/>
      <c r="L2036" s="277"/>
      <c r="M2036" s="277"/>
      <c r="N2036" s="277"/>
    </row>
    <row r="2037" spans="4:14">
      <c r="D2037" s="277"/>
      <c r="E2037" s="277"/>
      <c r="F2037" s="277"/>
      <c r="G2037" s="277"/>
      <c r="H2037" s="277"/>
      <c r="I2037" s="277"/>
      <c r="J2037" s="277"/>
      <c r="K2037" s="277"/>
      <c r="L2037" s="277"/>
      <c r="M2037" s="277"/>
      <c r="N2037" s="277"/>
    </row>
    <row r="2038" spans="4:14">
      <c r="D2038" s="277"/>
      <c r="E2038" s="277"/>
      <c r="F2038" s="277"/>
      <c r="G2038" s="277"/>
      <c r="H2038" s="277"/>
      <c r="I2038" s="277"/>
      <c r="J2038" s="277"/>
      <c r="K2038" s="277"/>
      <c r="L2038" s="277"/>
      <c r="M2038" s="277"/>
      <c r="N2038" s="277"/>
    </row>
    <row r="2039" spans="4:14">
      <c r="D2039" s="277"/>
      <c r="E2039" s="277"/>
      <c r="F2039" s="277"/>
      <c r="G2039" s="277"/>
      <c r="H2039" s="277"/>
      <c r="I2039" s="277"/>
      <c r="J2039" s="277"/>
      <c r="K2039" s="277"/>
      <c r="L2039" s="277"/>
      <c r="M2039" s="277"/>
      <c r="N2039" s="277"/>
    </row>
    <row r="2040" spans="4:14">
      <c r="D2040" s="277"/>
      <c r="E2040" s="277"/>
      <c r="F2040" s="277"/>
      <c r="G2040" s="277"/>
      <c r="H2040" s="277"/>
      <c r="I2040" s="277"/>
      <c r="J2040" s="277"/>
      <c r="K2040" s="277"/>
      <c r="L2040" s="277"/>
      <c r="M2040" s="277"/>
      <c r="N2040" s="277"/>
    </row>
    <row r="2041" spans="4:14">
      <c r="D2041" s="277"/>
      <c r="E2041" s="277"/>
      <c r="F2041" s="277"/>
      <c r="G2041" s="277"/>
      <c r="H2041" s="277"/>
      <c r="I2041" s="277"/>
      <c r="J2041" s="277"/>
      <c r="K2041" s="277"/>
      <c r="L2041" s="277"/>
      <c r="M2041" s="277"/>
      <c r="N2041" s="277"/>
    </row>
    <row r="2042" spans="4:14">
      <c r="D2042" s="277"/>
      <c r="E2042" s="277"/>
      <c r="F2042" s="277"/>
      <c r="G2042" s="277"/>
      <c r="H2042" s="277"/>
      <c r="I2042" s="277"/>
      <c r="J2042" s="277"/>
      <c r="K2042" s="277"/>
      <c r="L2042" s="277"/>
      <c r="M2042" s="277"/>
      <c r="N2042" s="277"/>
    </row>
    <row r="2043" spans="4:14">
      <c r="D2043" s="277"/>
      <c r="E2043" s="277"/>
      <c r="F2043" s="277"/>
      <c r="G2043" s="277"/>
      <c r="H2043" s="277"/>
      <c r="I2043" s="277"/>
      <c r="J2043" s="277"/>
      <c r="K2043" s="277"/>
      <c r="L2043" s="277"/>
      <c r="M2043" s="277"/>
      <c r="N2043" s="277"/>
    </row>
    <row r="2044" spans="4:14">
      <c r="D2044" s="277"/>
      <c r="E2044" s="277"/>
      <c r="F2044" s="277"/>
      <c r="G2044" s="277"/>
      <c r="H2044" s="277"/>
      <c r="I2044" s="277"/>
      <c r="J2044" s="277"/>
      <c r="K2044" s="277"/>
      <c r="L2044" s="277"/>
      <c r="M2044" s="277"/>
      <c r="N2044" s="277"/>
    </row>
    <row r="2045" spans="4:14">
      <c r="D2045" s="277"/>
      <c r="E2045" s="277"/>
      <c r="F2045" s="277"/>
      <c r="G2045" s="277"/>
      <c r="H2045" s="277"/>
      <c r="I2045" s="277"/>
      <c r="J2045" s="277"/>
      <c r="K2045" s="277"/>
      <c r="L2045" s="277"/>
      <c r="M2045" s="277"/>
      <c r="N2045" s="277"/>
    </row>
    <row r="2046" spans="4:14">
      <c r="D2046" s="277"/>
      <c r="E2046" s="277"/>
      <c r="F2046" s="277"/>
      <c r="G2046" s="277"/>
      <c r="H2046" s="277"/>
      <c r="I2046" s="277"/>
      <c r="J2046" s="277"/>
      <c r="K2046" s="277"/>
      <c r="L2046" s="277"/>
      <c r="M2046" s="277"/>
      <c r="N2046" s="277"/>
    </row>
    <row r="2047" spans="4:14">
      <c r="D2047" s="277"/>
      <c r="E2047" s="277"/>
      <c r="F2047" s="277"/>
      <c r="G2047" s="277"/>
      <c r="H2047" s="277"/>
      <c r="I2047" s="277"/>
      <c r="J2047" s="277"/>
      <c r="K2047" s="277"/>
      <c r="L2047" s="277"/>
      <c r="M2047" s="277"/>
      <c r="N2047" s="277"/>
    </row>
    <row r="2048" spans="4:14">
      <c r="D2048" s="277"/>
      <c r="E2048" s="277"/>
      <c r="F2048" s="277"/>
      <c r="G2048" s="277"/>
      <c r="H2048" s="277"/>
      <c r="I2048" s="277"/>
      <c r="J2048" s="277"/>
      <c r="K2048" s="277"/>
      <c r="L2048" s="277"/>
      <c r="M2048" s="277"/>
      <c r="N2048" s="277"/>
    </row>
    <row r="2049" spans="4:14">
      <c r="D2049" s="277"/>
      <c r="E2049" s="277"/>
      <c r="F2049" s="277"/>
      <c r="G2049" s="277"/>
      <c r="H2049" s="277"/>
      <c r="I2049" s="277"/>
      <c r="J2049" s="277"/>
      <c r="K2049" s="277"/>
      <c r="L2049" s="277"/>
      <c r="M2049" s="277"/>
      <c r="N2049" s="277"/>
    </row>
    <row r="2050" spans="4:14">
      <c r="D2050" s="277"/>
      <c r="E2050" s="277"/>
      <c r="F2050" s="277"/>
      <c r="G2050" s="277"/>
      <c r="H2050" s="277"/>
      <c r="I2050" s="277"/>
      <c r="J2050" s="277"/>
      <c r="K2050" s="277"/>
      <c r="L2050" s="277"/>
      <c r="M2050" s="277"/>
      <c r="N2050" s="277"/>
    </row>
    <row r="2051" spans="4:14">
      <c r="D2051" s="277"/>
      <c r="E2051" s="277"/>
      <c r="F2051" s="277"/>
      <c r="G2051" s="277"/>
      <c r="H2051" s="277"/>
      <c r="I2051" s="277"/>
      <c r="J2051" s="277"/>
      <c r="K2051" s="277"/>
      <c r="L2051" s="277"/>
      <c r="M2051" s="277"/>
      <c r="N2051" s="277"/>
    </row>
    <row r="2052" spans="4:14">
      <c r="D2052" s="277"/>
      <c r="E2052" s="277"/>
      <c r="F2052" s="277"/>
      <c r="G2052" s="277"/>
      <c r="H2052" s="277"/>
      <c r="I2052" s="277"/>
      <c r="J2052" s="277"/>
      <c r="K2052" s="277"/>
      <c r="L2052" s="277"/>
      <c r="M2052" s="277"/>
      <c r="N2052" s="277"/>
    </row>
    <row r="2053" spans="4:14">
      <c r="D2053" s="277"/>
      <c r="E2053" s="277"/>
      <c r="F2053" s="277"/>
      <c r="G2053" s="277"/>
      <c r="H2053" s="277"/>
      <c r="I2053" s="277"/>
      <c r="J2053" s="277"/>
      <c r="K2053" s="277"/>
      <c r="L2053" s="277"/>
      <c r="M2053" s="277"/>
      <c r="N2053" s="277"/>
    </row>
    <row r="2054" spans="4:14">
      <c r="D2054" s="277"/>
      <c r="E2054" s="277"/>
      <c r="F2054" s="277"/>
      <c r="G2054" s="277"/>
      <c r="H2054" s="277"/>
      <c r="I2054" s="277"/>
      <c r="J2054" s="277"/>
      <c r="K2054" s="277"/>
      <c r="L2054" s="277"/>
      <c r="M2054" s="277"/>
      <c r="N2054" s="277"/>
    </row>
    <row r="2055" spans="4:14">
      <c r="D2055" s="277"/>
      <c r="E2055" s="277"/>
      <c r="F2055" s="277"/>
      <c r="G2055" s="277"/>
      <c r="H2055" s="277"/>
      <c r="I2055" s="277"/>
      <c r="J2055" s="277"/>
      <c r="K2055" s="277"/>
      <c r="L2055" s="277"/>
      <c r="M2055" s="277"/>
      <c r="N2055" s="277"/>
    </row>
    <row r="2056" spans="4:14">
      <c r="D2056" s="277"/>
      <c r="E2056" s="277"/>
      <c r="F2056" s="277"/>
      <c r="G2056" s="277"/>
      <c r="H2056" s="277"/>
      <c r="I2056" s="277"/>
      <c r="J2056" s="277"/>
      <c r="K2056" s="277"/>
      <c r="L2056" s="277"/>
      <c r="M2056" s="277"/>
      <c r="N2056" s="277"/>
    </row>
    <row r="2057" spans="4:14">
      <c r="D2057" s="277"/>
      <c r="E2057" s="277"/>
      <c r="F2057" s="277"/>
      <c r="G2057" s="277"/>
      <c r="H2057" s="277"/>
      <c r="I2057" s="277"/>
      <c r="J2057" s="277"/>
      <c r="K2057" s="277"/>
      <c r="L2057" s="277"/>
      <c r="M2057" s="277"/>
      <c r="N2057" s="277"/>
    </row>
    <row r="2058" spans="4:14">
      <c r="D2058" s="277"/>
      <c r="E2058" s="277"/>
      <c r="F2058" s="277"/>
      <c r="G2058" s="277"/>
      <c r="H2058" s="277"/>
      <c r="I2058" s="277"/>
      <c r="J2058" s="277"/>
      <c r="K2058" s="277"/>
      <c r="L2058" s="277"/>
      <c r="M2058" s="277"/>
      <c r="N2058" s="277"/>
    </row>
    <row r="2059" spans="4:14">
      <c r="D2059" s="277"/>
      <c r="E2059" s="277"/>
      <c r="F2059" s="277"/>
      <c r="G2059" s="277"/>
      <c r="H2059" s="277"/>
      <c r="I2059" s="277"/>
      <c r="J2059" s="277"/>
      <c r="K2059" s="277"/>
      <c r="L2059" s="277"/>
      <c r="M2059" s="277"/>
      <c r="N2059" s="277"/>
    </row>
    <row r="2060" spans="4:14">
      <c r="D2060" s="277"/>
      <c r="E2060" s="277"/>
      <c r="F2060" s="277"/>
      <c r="G2060" s="277"/>
      <c r="H2060" s="277"/>
      <c r="I2060" s="277"/>
      <c r="J2060" s="277"/>
      <c r="K2060" s="277"/>
      <c r="L2060" s="277"/>
      <c r="M2060" s="277"/>
      <c r="N2060" s="277"/>
    </row>
    <row r="2061" spans="4:14">
      <c r="D2061" s="277"/>
      <c r="E2061" s="277"/>
      <c r="F2061" s="277"/>
      <c r="G2061" s="277"/>
      <c r="H2061" s="277"/>
      <c r="I2061" s="277"/>
      <c r="J2061" s="277"/>
      <c r="K2061" s="277"/>
      <c r="L2061" s="277"/>
      <c r="M2061" s="277"/>
      <c r="N2061" s="277"/>
    </row>
    <row r="2062" spans="4:14">
      <c r="D2062" s="277"/>
      <c r="E2062" s="277"/>
      <c r="F2062" s="277"/>
      <c r="G2062" s="277"/>
      <c r="H2062" s="277"/>
      <c r="I2062" s="277"/>
      <c r="J2062" s="277"/>
      <c r="K2062" s="277"/>
      <c r="L2062" s="277"/>
      <c r="M2062" s="277"/>
      <c r="N2062" s="277"/>
    </row>
    <row r="2063" spans="4:14">
      <c r="D2063" s="277"/>
      <c r="E2063" s="277"/>
      <c r="F2063" s="277"/>
      <c r="G2063" s="277"/>
      <c r="H2063" s="277"/>
      <c r="I2063" s="277"/>
      <c r="J2063" s="277"/>
      <c r="K2063" s="277"/>
      <c r="L2063" s="277"/>
      <c r="M2063" s="277"/>
      <c r="N2063" s="277"/>
    </row>
    <row r="2064" spans="4:14">
      <c r="D2064" s="277"/>
      <c r="E2064" s="277"/>
      <c r="F2064" s="277"/>
      <c r="G2064" s="277"/>
      <c r="H2064" s="277"/>
      <c r="I2064" s="277"/>
      <c r="J2064" s="277"/>
      <c r="K2064" s="277"/>
      <c r="L2064" s="277"/>
      <c r="M2064" s="277"/>
      <c r="N2064" s="277"/>
    </row>
    <row r="2065" spans="4:14">
      <c r="D2065" s="277"/>
      <c r="E2065" s="277"/>
      <c r="F2065" s="277"/>
      <c r="G2065" s="277"/>
      <c r="H2065" s="277"/>
      <c r="I2065" s="277"/>
      <c r="J2065" s="277"/>
      <c r="K2065" s="277"/>
      <c r="L2065" s="277"/>
      <c r="M2065" s="277"/>
      <c r="N2065" s="277"/>
    </row>
    <row r="2066" spans="4:14">
      <c r="D2066" s="277"/>
      <c r="E2066" s="277"/>
      <c r="F2066" s="277"/>
      <c r="G2066" s="277"/>
      <c r="H2066" s="277"/>
      <c r="I2066" s="277"/>
      <c r="J2066" s="277"/>
      <c r="K2066" s="277"/>
      <c r="L2066" s="277"/>
      <c r="M2066" s="277"/>
      <c r="N2066" s="277"/>
    </row>
    <row r="2067" spans="4:14">
      <c r="D2067" s="277"/>
      <c r="E2067" s="277"/>
      <c r="F2067" s="277"/>
      <c r="G2067" s="277"/>
      <c r="H2067" s="277"/>
      <c r="I2067" s="277"/>
      <c r="J2067" s="277"/>
      <c r="K2067" s="277"/>
      <c r="L2067" s="277"/>
      <c r="M2067" s="277"/>
      <c r="N2067" s="277"/>
    </row>
    <row r="2068" spans="4:14">
      <c r="D2068" s="277"/>
      <c r="E2068" s="277"/>
      <c r="F2068" s="277"/>
      <c r="G2068" s="277"/>
      <c r="H2068" s="277"/>
      <c r="I2068" s="277"/>
      <c r="J2068" s="277"/>
      <c r="K2068" s="277"/>
      <c r="L2068" s="277"/>
      <c r="M2068" s="277"/>
      <c r="N2068" s="277"/>
    </row>
    <row r="2069" spans="4:14">
      <c r="D2069" s="277"/>
      <c r="E2069" s="277"/>
      <c r="F2069" s="277"/>
      <c r="G2069" s="277"/>
      <c r="H2069" s="277"/>
      <c r="I2069" s="277"/>
      <c r="J2069" s="277"/>
      <c r="K2069" s="277"/>
      <c r="L2069" s="277"/>
      <c r="M2069" s="277"/>
      <c r="N2069" s="277"/>
    </row>
    <row r="2070" spans="4:14">
      <c r="D2070" s="277"/>
      <c r="E2070" s="277"/>
      <c r="F2070" s="277"/>
      <c r="G2070" s="277"/>
      <c r="H2070" s="277"/>
      <c r="I2070" s="277"/>
      <c r="J2070" s="277"/>
      <c r="K2070" s="277"/>
      <c r="L2070" s="277"/>
      <c r="M2070" s="277"/>
      <c r="N2070" s="277"/>
    </row>
    <row r="2071" spans="4:14">
      <c r="D2071" s="277"/>
      <c r="E2071" s="277"/>
      <c r="F2071" s="277"/>
      <c r="G2071" s="277"/>
      <c r="H2071" s="277"/>
      <c r="I2071" s="277"/>
      <c r="J2071" s="277"/>
      <c r="K2071" s="277"/>
      <c r="L2071" s="277"/>
      <c r="M2071" s="277"/>
      <c r="N2071" s="277"/>
    </row>
    <row r="2072" spans="4:14">
      <c r="D2072" s="277"/>
      <c r="E2072" s="277"/>
      <c r="F2072" s="277"/>
      <c r="G2072" s="277"/>
      <c r="H2072" s="277"/>
      <c r="I2072" s="277"/>
      <c r="J2072" s="277"/>
      <c r="K2072" s="277"/>
      <c r="L2072" s="277"/>
      <c r="M2072" s="277"/>
      <c r="N2072" s="277"/>
    </row>
    <row r="2073" spans="4:14">
      <c r="D2073" s="277"/>
      <c r="E2073" s="277"/>
      <c r="F2073" s="277"/>
      <c r="G2073" s="277"/>
      <c r="H2073" s="277"/>
      <c r="I2073" s="277"/>
      <c r="J2073" s="277"/>
      <c r="K2073" s="277"/>
      <c r="L2073" s="277"/>
      <c r="M2073" s="277"/>
      <c r="N2073" s="277"/>
    </row>
    <row r="2074" spans="4:14">
      <c r="D2074" s="277"/>
      <c r="E2074" s="277"/>
      <c r="F2074" s="277"/>
      <c r="G2074" s="277"/>
      <c r="H2074" s="277"/>
      <c r="I2074" s="277"/>
      <c r="J2074" s="277"/>
      <c r="K2074" s="277"/>
      <c r="L2074" s="277"/>
      <c r="M2074" s="277"/>
      <c r="N2074" s="277"/>
    </row>
    <row r="2075" spans="4:14">
      <c r="D2075" s="277"/>
      <c r="E2075" s="277"/>
      <c r="F2075" s="277"/>
      <c r="G2075" s="277"/>
      <c r="H2075" s="277"/>
      <c r="I2075" s="277"/>
      <c r="J2075" s="277"/>
      <c r="K2075" s="277"/>
      <c r="L2075" s="277"/>
      <c r="M2075" s="277"/>
      <c r="N2075" s="277"/>
    </row>
    <row r="2076" spans="4:14">
      <c r="D2076" s="277"/>
      <c r="E2076" s="277"/>
      <c r="F2076" s="277"/>
      <c r="G2076" s="277"/>
      <c r="H2076" s="277"/>
      <c r="I2076" s="277"/>
      <c r="J2076" s="277"/>
      <c r="K2076" s="277"/>
      <c r="L2076" s="277"/>
      <c r="M2076" s="277"/>
      <c r="N2076" s="277"/>
    </row>
    <row r="2077" spans="4:14">
      <c r="D2077" s="277"/>
      <c r="E2077" s="277"/>
      <c r="F2077" s="277"/>
      <c r="G2077" s="277"/>
      <c r="H2077" s="277"/>
      <c r="I2077" s="277"/>
      <c r="J2077" s="277"/>
      <c r="K2077" s="277"/>
      <c r="L2077" s="277"/>
      <c r="M2077" s="277"/>
      <c r="N2077" s="277"/>
    </row>
    <row r="2078" spans="4:14">
      <c r="D2078" s="277"/>
      <c r="E2078" s="277"/>
      <c r="F2078" s="277"/>
      <c r="G2078" s="277"/>
      <c r="H2078" s="277"/>
      <c r="I2078" s="277"/>
      <c r="J2078" s="277"/>
      <c r="K2078" s="277"/>
      <c r="L2078" s="277"/>
      <c r="M2078" s="277"/>
      <c r="N2078" s="277"/>
    </row>
    <row r="2079" spans="4:14">
      <c r="D2079" s="277"/>
      <c r="E2079" s="277"/>
      <c r="F2079" s="277"/>
      <c r="G2079" s="277"/>
      <c r="H2079" s="277"/>
      <c r="I2079" s="277"/>
      <c r="J2079" s="277"/>
      <c r="K2079" s="277"/>
      <c r="L2079" s="277"/>
      <c r="M2079" s="277"/>
      <c r="N2079" s="277"/>
    </row>
    <row r="2080" spans="4:14">
      <c r="D2080" s="277"/>
      <c r="E2080" s="277"/>
      <c r="F2080" s="277"/>
      <c r="G2080" s="277"/>
      <c r="H2080" s="277"/>
      <c r="I2080" s="277"/>
      <c r="J2080" s="277"/>
      <c r="K2080" s="277"/>
      <c r="L2080" s="277"/>
      <c r="M2080" s="277"/>
      <c r="N2080" s="277"/>
    </row>
    <row r="2081" spans="4:14">
      <c r="D2081" s="277"/>
      <c r="E2081" s="277"/>
      <c r="F2081" s="277"/>
      <c r="G2081" s="277"/>
      <c r="H2081" s="277"/>
      <c r="I2081" s="277"/>
      <c r="J2081" s="277"/>
      <c r="K2081" s="277"/>
      <c r="L2081" s="277"/>
      <c r="M2081" s="277"/>
      <c r="N2081" s="277"/>
    </row>
    <row r="2082" spans="4:14">
      <c r="D2082" s="277"/>
      <c r="E2082" s="277"/>
      <c r="F2082" s="277"/>
      <c r="G2082" s="277"/>
      <c r="H2082" s="277"/>
      <c r="I2082" s="277"/>
      <c r="J2082" s="277"/>
      <c r="K2082" s="277"/>
      <c r="L2082" s="277"/>
      <c r="M2082" s="277"/>
      <c r="N2082" s="277"/>
    </row>
    <row r="2083" spans="4:14">
      <c r="D2083" s="277"/>
      <c r="E2083" s="277"/>
      <c r="F2083" s="277"/>
      <c r="G2083" s="277"/>
      <c r="H2083" s="277"/>
      <c r="I2083" s="277"/>
      <c r="J2083" s="277"/>
      <c r="K2083" s="277"/>
      <c r="L2083" s="277"/>
      <c r="M2083" s="277"/>
      <c r="N2083" s="277"/>
    </row>
    <row r="2084" spans="4:14">
      <c r="D2084" s="277"/>
      <c r="E2084" s="277"/>
      <c r="F2084" s="277"/>
      <c r="G2084" s="277"/>
      <c r="H2084" s="277"/>
      <c r="I2084" s="277"/>
      <c r="J2084" s="277"/>
      <c r="K2084" s="277"/>
      <c r="L2084" s="277"/>
      <c r="M2084" s="277"/>
      <c r="N2084" s="277"/>
    </row>
    <row r="2085" spans="4:14">
      <c r="D2085" s="277"/>
      <c r="E2085" s="277"/>
      <c r="F2085" s="277"/>
      <c r="G2085" s="277"/>
      <c r="H2085" s="277"/>
      <c r="I2085" s="277"/>
      <c r="J2085" s="277"/>
      <c r="K2085" s="277"/>
      <c r="L2085" s="277"/>
      <c r="M2085" s="277"/>
      <c r="N2085" s="277"/>
    </row>
    <row r="2086" spans="4:14">
      <c r="D2086" s="277"/>
      <c r="E2086" s="277"/>
      <c r="F2086" s="277"/>
      <c r="G2086" s="277"/>
      <c r="H2086" s="277"/>
      <c r="I2086" s="277"/>
      <c r="J2086" s="277"/>
      <c r="K2086" s="277"/>
      <c r="L2086" s="277"/>
      <c r="M2086" s="277"/>
      <c r="N2086" s="277"/>
    </row>
    <row r="2087" spans="4:14">
      <c r="D2087" s="277"/>
      <c r="E2087" s="277"/>
      <c r="F2087" s="277"/>
      <c r="G2087" s="277"/>
      <c r="H2087" s="277"/>
      <c r="I2087" s="277"/>
      <c r="J2087" s="277"/>
      <c r="K2087" s="277"/>
      <c r="L2087" s="277"/>
      <c r="M2087" s="277"/>
      <c r="N2087" s="277"/>
    </row>
    <row r="2088" spans="4:14">
      <c r="D2088" s="277"/>
      <c r="E2088" s="277"/>
      <c r="F2088" s="277"/>
      <c r="G2088" s="277"/>
      <c r="H2088" s="277"/>
      <c r="I2088" s="277"/>
      <c r="J2088" s="277"/>
      <c r="K2088" s="277"/>
      <c r="L2088" s="277"/>
      <c r="M2088" s="277"/>
      <c r="N2088" s="277"/>
    </row>
    <row r="2089" spans="4:14">
      <c r="D2089" s="277"/>
      <c r="E2089" s="277"/>
      <c r="F2089" s="277"/>
      <c r="G2089" s="277"/>
      <c r="H2089" s="277"/>
      <c r="I2089" s="277"/>
      <c r="J2089" s="277"/>
      <c r="K2089" s="277"/>
      <c r="L2089" s="277"/>
      <c r="M2089" s="277"/>
      <c r="N2089" s="277"/>
    </row>
    <row r="2090" spans="4:14">
      <c r="D2090" s="277"/>
      <c r="E2090" s="277"/>
      <c r="F2090" s="277"/>
      <c r="G2090" s="277"/>
      <c r="H2090" s="277"/>
      <c r="I2090" s="277"/>
      <c r="J2090" s="277"/>
      <c r="K2090" s="277"/>
      <c r="L2090" s="277"/>
      <c r="M2090" s="277"/>
      <c r="N2090" s="277"/>
    </row>
    <row r="2091" spans="4:14">
      <c r="D2091" s="277"/>
      <c r="E2091" s="277"/>
      <c r="F2091" s="277"/>
      <c r="G2091" s="277"/>
      <c r="H2091" s="277"/>
      <c r="I2091" s="277"/>
      <c r="J2091" s="277"/>
      <c r="K2091" s="277"/>
      <c r="L2091" s="277"/>
      <c r="M2091" s="277"/>
      <c r="N2091" s="277"/>
    </row>
    <row r="2092" spans="4:14">
      <c r="D2092" s="277"/>
      <c r="E2092" s="277"/>
      <c r="F2092" s="277"/>
      <c r="G2092" s="277"/>
      <c r="H2092" s="277"/>
      <c r="I2092" s="277"/>
      <c r="J2092" s="277"/>
      <c r="K2092" s="277"/>
      <c r="L2092" s="277"/>
      <c r="M2092" s="277"/>
      <c r="N2092" s="277"/>
    </row>
    <row r="2093" spans="4:14">
      <c r="D2093" s="277"/>
      <c r="E2093" s="277"/>
      <c r="F2093" s="277"/>
      <c r="G2093" s="277"/>
      <c r="H2093" s="277"/>
      <c r="I2093" s="277"/>
      <c r="J2093" s="277"/>
      <c r="K2093" s="277"/>
      <c r="L2093" s="277"/>
      <c r="M2093" s="277"/>
      <c r="N2093" s="277"/>
    </row>
    <row r="2094" spans="4:14">
      <c r="D2094" s="277"/>
      <c r="E2094" s="277"/>
      <c r="F2094" s="277"/>
      <c r="G2094" s="277"/>
      <c r="H2094" s="277"/>
      <c r="I2094" s="277"/>
      <c r="J2094" s="277"/>
      <c r="K2094" s="277"/>
      <c r="L2094" s="277"/>
      <c r="M2094" s="277"/>
      <c r="N2094" s="277"/>
    </row>
    <row r="2095" spans="4:14">
      <c r="D2095" s="277"/>
      <c r="E2095" s="277"/>
      <c r="F2095" s="277"/>
      <c r="G2095" s="277"/>
      <c r="H2095" s="277"/>
      <c r="I2095" s="277"/>
      <c r="J2095" s="277"/>
      <c r="K2095" s="277"/>
      <c r="L2095" s="277"/>
      <c r="M2095" s="277"/>
      <c r="N2095" s="277"/>
    </row>
    <row r="2096" spans="4:14">
      <c r="D2096" s="277"/>
      <c r="E2096" s="277"/>
      <c r="F2096" s="277"/>
      <c r="G2096" s="277"/>
      <c r="H2096" s="277"/>
      <c r="I2096" s="277"/>
      <c r="J2096" s="277"/>
      <c r="K2096" s="277"/>
      <c r="L2096" s="277"/>
      <c r="M2096" s="277"/>
      <c r="N2096" s="277"/>
    </row>
    <row r="2097" spans="4:14">
      <c r="D2097" s="277"/>
      <c r="E2097" s="277"/>
      <c r="F2097" s="277"/>
      <c r="G2097" s="277"/>
      <c r="H2097" s="277"/>
      <c r="I2097" s="277"/>
      <c r="J2097" s="277"/>
      <c r="K2097" s="277"/>
      <c r="L2097" s="277"/>
      <c r="M2097" s="277"/>
      <c r="N2097" s="277"/>
    </row>
    <row r="2098" spans="4:14">
      <c r="D2098" s="277"/>
      <c r="E2098" s="277"/>
      <c r="F2098" s="277"/>
      <c r="G2098" s="277"/>
      <c r="H2098" s="277"/>
      <c r="I2098" s="277"/>
      <c r="J2098" s="277"/>
      <c r="K2098" s="277"/>
      <c r="L2098" s="277"/>
      <c r="M2098" s="277"/>
      <c r="N2098" s="277"/>
    </row>
    <row r="2099" spans="4:14">
      <c r="D2099" s="277"/>
      <c r="E2099" s="277"/>
      <c r="F2099" s="277"/>
      <c r="G2099" s="277"/>
      <c r="H2099" s="277"/>
      <c r="I2099" s="277"/>
      <c r="J2099" s="277"/>
      <c r="K2099" s="277"/>
      <c r="L2099" s="277"/>
      <c r="M2099" s="277"/>
      <c r="N2099" s="277"/>
    </row>
    <row r="2100" spans="4:14">
      <c r="D2100" s="277"/>
      <c r="E2100" s="277"/>
      <c r="F2100" s="277"/>
      <c r="G2100" s="277"/>
      <c r="H2100" s="277"/>
      <c r="I2100" s="277"/>
      <c r="J2100" s="277"/>
      <c r="K2100" s="277"/>
      <c r="L2100" s="277"/>
      <c r="M2100" s="277"/>
      <c r="N2100" s="277"/>
    </row>
    <row r="2101" spans="4:14">
      <c r="D2101" s="277"/>
      <c r="E2101" s="277"/>
      <c r="F2101" s="277"/>
      <c r="G2101" s="277"/>
      <c r="H2101" s="277"/>
      <c r="I2101" s="277"/>
      <c r="J2101" s="277"/>
      <c r="K2101" s="277"/>
      <c r="L2101" s="277"/>
      <c r="M2101" s="277"/>
      <c r="N2101" s="277"/>
    </row>
    <row r="2102" spans="4:14">
      <c r="D2102" s="277"/>
      <c r="E2102" s="277"/>
      <c r="F2102" s="277"/>
      <c r="G2102" s="277"/>
      <c r="H2102" s="277"/>
      <c r="I2102" s="277"/>
      <c r="J2102" s="277"/>
      <c r="K2102" s="277"/>
      <c r="L2102" s="277"/>
      <c r="M2102" s="277"/>
      <c r="N2102" s="277"/>
    </row>
    <row r="2103" spans="4:14">
      <c r="D2103" s="277"/>
      <c r="E2103" s="277"/>
      <c r="F2103" s="277"/>
      <c r="G2103" s="277"/>
      <c r="H2103" s="277"/>
      <c r="I2103" s="277"/>
      <c r="J2103" s="277"/>
      <c r="K2103" s="277"/>
      <c r="L2103" s="277"/>
      <c r="M2103" s="277"/>
      <c r="N2103" s="277"/>
    </row>
    <row r="2104" spans="4:14">
      <c r="D2104" s="277"/>
      <c r="E2104" s="277"/>
      <c r="F2104" s="277"/>
      <c r="G2104" s="277"/>
      <c r="H2104" s="277"/>
      <c r="I2104" s="277"/>
      <c r="J2104" s="277"/>
      <c r="K2104" s="277"/>
      <c r="L2104" s="277"/>
      <c r="M2104" s="277"/>
      <c r="N2104" s="277"/>
    </row>
    <row r="2105" spans="4:14">
      <c r="D2105" s="277"/>
      <c r="E2105" s="277"/>
      <c r="F2105" s="277"/>
      <c r="G2105" s="277"/>
      <c r="H2105" s="277"/>
      <c r="I2105" s="277"/>
      <c r="J2105" s="277"/>
      <c r="K2105" s="277"/>
      <c r="L2105" s="277"/>
      <c r="M2105" s="277"/>
      <c r="N2105" s="277"/>
    </row>
    <row r="2106" spans="4:14">
      <c r="D2106" s="277"/>
      <c r="E2106" s="277"/>
      <c r="F2106" s="277"/>
      <c r="G2106" s="277"/>
      <c r="H2106" s="277"/>
      <c r="I2106" s="277"/>
      <c r="J2106" s="277"/>
      <c r="K2106" s="277"/>
      <c r="L2106" s="277"/>
      <c r="M2106" s="277"/>
      <c r="N2106" s="277"/>
    </row>
    <row r="2107" spans="4:14">
      <c r="D2107" s="277"/>
      <c r="E2107" s="277"/>
      <c r="F2107" s="277"/>
      <c r="G2107" s="277"/>
      <c r="H2107" s="277"/>
      <c r="I2107" s="277"/>
      <c r="J2107" s="277"/>
      <c r="K2107" s="277"/>
      <c r="L2107" s="277"/>
      <c r="M2107" s="277"/>
      <c r="N2107" s="277"/>
    </row>
    <row r="2108" spans="4:14">
      <c r="D2108" s="277"/>
      <c r="E2108" s="277"/>
      <c r="F2108" s="277"/>
      <c r="G2108" s="277"/>
      <c r="H2108" s="277"/>
      <c r="I2108" s="277"/>
      <c r="J2108" s="277"/>
      <c r="K2108" s="277"/>
      <c r="L2108" s="277"/>
      <c r="M2108" s="277"/>
      <c r="N2108" s="277"/>
    </row>
    <row r="2109" spans="4:14">
      <c r="D2109" s="277"/>
      <c r="E2109" s="277"/>
      <c r="F2109" s="277"/>
      <c r="G2109" s="277"/>
      <c r="H2109" s="277"/>
      <c r="I2109" s="277"/>
      <c r="J2109" s="277"/>
      <c r="K2109" s="277"/>
      <c r="L2109" s="277"/>
      <c r="M2109" s="277"/>
      <c r="N2109" s="277"/>
    </row>
    <row r="2110" spans="4:14">
      <c r="D2110" s="277"/>
      <c r="E2110" s="277"/>
      <c r="F2110" s="277"/>
      <c r="G2110" s="277"/>
      <c r="H2110" s="277"/>
      <c r="I2110" s="277"/>
      <c r="J2110" s="277"/>
      <c r="K2110" s="277"/>
      <c r="L2110" s="277"/>
      <c r="M2110" s="277"/>
      <c r="N2110" s="277"/>
    </row>
    <row r="2111" spans="4:14">
      <c r="D2111" s="277"/>
      <c r="E2111" s="277"/>
      <c r="F2111" s="277"/>
      <c r="G2111" s="277"/>
      <c r="H2111" s="277"/>
      <c r="I2111" s="277"/>
      <c r="J2111" s="277"/>
      <c r="K2111" s="277"/>
      <c r="L2111" s="277"/>
      <c r="M2111" s="277"/>
      <c r="N2111" s="277"/>
    </row>
    <row r="2112" spans="4:14">
      <c r="D2112" s="277"/>
      <c r="E2112" s="277"/>
      <c r="F2112" s="277"/>
      <c r="G2112" s="277"/>
      <c r="H2112" s="277"/>
      <c r="I2112" s="277"/>
      <c r="J2112" s="277"/>
      <c r="K2112" s="277"/>
      <c r="L2112" s="277"/>
      <c r="M2112" s="277"/>
      <c r="N2112" s="277"/>
    </row>
    <row r="2113" spans="4:14">
      <c r="D2113" s="277"/>
      <c r="E2113" s="277"/>
      <c r="F2113" s="277"/>
      <c r="G2113" s="277"/>
      <c r="H2113" s="277"/>
      <c r="I2113" s="277"/>
      <c r="J2113" s="277"/>
      <c r="K2113" s="277"/>
      <c r="L2113" s="277"/>
      <c r="M2113" s="277"/>
      <c r="N2113" s="277"/>
    </row>
    <row r="2114" spans="4:14">
      <c r="D2114" s="277"/>
      <c r="E2114" s="277"/>
      <c r="F2114" s="277"/>
      <c r="G2114" s="277"/>
      <c r="H2114" s="277"/>
      <c r="I2114" s="277"/>
      <c r="J2114" s="277"/>
      <c r="K2114" s="277"/>
      <c r="L2114" s="277"/>
      <c r="M2114" s="277"/>
      <c r="N2114" s="277"/>
    </row>
    <row r="2115" spans="4:14">
      <c r="D2115" s="277"/>
      <c r="E2115" s="277"/>
      <c r="F2115" s="277"/>
      <c r="G2115" s="277"/>
      <c r="H2115" s="277"/>
      <c r="I2115" s="277"/>
      <c r="J2115" s="277"/>
      <c r="K2115" s="277"/>
      <c r="L2115" s="277"/>
      <c r="M2115" s="277"/>
      <c r="N2115" s="277"/>
    </row>
    <row r="2116" spans="4:14">
      <c r="D2116" s="277"/>
      <c r="E2116" s="277"/>
      <c r="F2116" s="277"/>
      <c r="G2116" s="277"/>
      <c r="H2116" s="277"/>
      <c r="I2116" s="277"/>
      <c r="J2116" s="277"/>
      <c r="K2116" s="277"/>
      <c r="L2116" s="277"/>
      <c r="M2116" s="277"/>
      <c r="N2116" s="277"/>
    </row>
    <row r="2117" spans="4:14">
      <c r="D2117" s="277"/>
      <c r="E2117" s="277"/>
      <c r="F2117" s="277"/>
      <c r="G2117" s="277"/>
      <c r="H2117" s="277"/>
      <c r="I2117" s="277"/>
      <c r="J2117" s="277"/>
      <c r="K2117" s="277"/>
      <c r="L2117" s="277"/>
      <c r="M2117" s="277"/>
      <c r="N2117" s="277"/>
    </row>
    <row r="2118" spans="4:14">
      <c r="D2118" s="277"/>
      <c r="E2118" s="277"/>
      <c r="F2118" s="277"/>
      <c r="G2118" s="277"/>
      <c r="H2118" s="277"/>
      <c r="I2118" s="277"/>
      <c r="J2118" s="277"/>
      <c r="K2118" s="277"/>
      <c r="L2118" s="277"/>
      <c r="M2118" s="277"/>
      <c r="N2118" s="277"/>
    </row>
    <row r="2119" spans="4:14">
      <c r="D2119" s="277"/>
      <c r="E2119" s="277"/>
      <c r="F2119" s="277"/>
      <c r="G2119" s="277"/>
      <c r="H2119" s="277"/>
      <c r="I2119" s="277"/>
      <c r="J2119" s="277"/>
      <c r="K2119" s="277"/>
      <c r="L2119" s="277"/>
      <c r="M2119" s="277"/>
      <c r="N2119" s="277"/>
    </row>
    <row r="2120" spans="4:14">
      <c r="D2120" s="277"/>
      <c r="E2120" s="277"/>
      <c r="F2120" s="277"/>
      <c r="G2120" s="277"/>
      <c r="H2120" s="277"/>
      <c r="I2120" s="277"/>
      <c r="J2120" s="277"/>
      <c r="K2120" s="277"/>
      <c r="L2120" s="277"/>
      <c r="M2120" s="277"/>
      <c r="N2120" s="277"/>
    </row>
    <row r="2121" spans="4:14">
      <c r="D2121" s="277"/>
      <c r="E2121" s="277"/>
      <c r="F2121" s="277"/>
      <c r="G2121" s="277"/>
      <c r="H2121" s="277"/>
      <c r="I2121" s="277"/>
      <c r="J2121" s="277"/>
      <c r="K2121" s="277"/>
      <c r="L2121" s="277"/>
      <c r="M2121" s="277"/>
      <c r="N2121" s="277"/>
    </row>
    <row r="2122" spans="4:14">
      <c r="D2122" s="277"/>
      <c r="E2122" s="277"/>
      <c r="F2122" s="277"/>
      <c r="G2122" s="277"/>
      <c r="H2122" s="277"/>
      <c r="I2122" s="277"/>
      <c r="J2122" s="277"/>
      <c r="K2122" s="277"/>
      <c r="L2122" s="277"/>
      <c r="M2122" s="277"/>
      <c r="N2122" s="277"/>
    </row>
    <row r="2123" spans="4:14">
      <c r="D2123" s="277"/>
      <c r="E2123" s="277"/>
      <c r="F2123" s="277"/>
      <c r="G2123" s="277"/>
      <c r="H2123" s="277"/>
      <c r="I2123" s="277"/>
      <c r="J2123" s="277"/>
      <c r="K2123" s="277"/>
      <c r="L2123" s="277"/>
      <c r="M2123" s="277"/>
      <c r="N2123" s="277"/>
    </row>
    <row r="2124" spans="4:14">
      <c r="D2124" s="277"/>
      <c r="E2124" s="277"/>
      <c r="F2124" s="277"/>
      <c r="G2124" s="277"/>
      <c r="H2124" s="277"/>
      <c r="I2124" s="277"/>
      <c r="J2124" s="277"/>
      <c r="K2124" s="277"/>
      <c r="L2124" s="277"/>
      <c r="M2124" s="277"/>
      <c r="N2124" s="277"/>
    </row>
    <row r="2125" spans="4:14">
      <c r="D2125" s="277"/>
      <c r="E2125" s="277"/>
      <c r="F2125" s="277"/>
      <c r="G2125" s="277"/>
      <c r="H2125" s="277"/>
      <c r="I2125" s="277"/>
      <c r="J2125" s="277"/>
      <c r="K2125" s="277"/>
      <c r="L2125" s="277"/>
      <c r="M2125" s="277"/>
      <c r="N2125" s="277"/>
    </row>
    <row r="2126" spans="4:14">
      <c r="D2126" s="277"/>
      <c r="E2126" s="277"/>
      <c r="F2126" s="277"/>
      <c r="G2126" s="277"/>
      <c r="H2126" s="277"/>
      <c r="I2126" s="277"/>
      <c r="J2126" s="277"/>
      <c r="K2126" s="277"/>
      <c r="L2126" s="277"/>
      <c r="M2126" s="277"/>
      <c r="N2126" s="277"/>
    </row>
    <row r="2127" spans="4:14">
      <c r="D2127" s="277"/>
      <c r="E2127" s="277"/>
      <c r="F2127" s="277"/>
      <c r="G2127" s="277"/>
      <c r="H2127" s="277"/>
      <c r="I2127" s="277"/>
      <c r="J2127" s="277"/>
      <c r="K2127" s="277"/>
      <c r="L2127" s="277"/>
      <c r="M2127" s="277"/>
      <c r="N2127" s="277"/>
    </row>
    <row r="2128" spans="4:14">
      <c r="D2128" s="277"/>
      <c r="E2128" s="277"/>
      <c r="F2128" s="277"/>
      <c r="G2128" s="277"/>
      <c r="H2128" s="277"/>
      <c r="I2128" s="277"/>
      <c r="J2128" s="277"/>
      <c r="K2128" s="277"/>
      <c r="L2128" s="277"/>
      <c r="M2128" s="277"/>
      <c r="N2128" s="277"/>
    </row>
    <row r="2129" spans="4:14">
      <c r="D2129" s="277"/>
      <c r="E2129" s="277"/>
      <c r="F2129" s="277"/>
      <c r="G2129" s="277"/>
      <c r="H2129" s="277"/>
      <c r="I2129" s="277"/>
      <c r="J2129" s="277"/>
      <c r="K2129" s="277"/>
      <c r="L2129" s="277"/>
      <c r="M2129" s="277"/>
      <c r="N2129" s="277"/>
    </row>
    <row r="2130" spans="4:14">
      <c r="D2130" s="277"/>
      <c r="E2130" s="277"/>
      <c r="F2130" s="277"/>
      <c r="G2130" s="277"/>
      <c r="H2130" s="277"/>
      <c r="I2130" s="277"/>
      <c r="J2130" s="277"/>
      <c r="K2130" s="277"/>
      <c r="L2130" s="277"/>
      <c r="M2130" s="277"/>
      <c r="N2130" s="277"/>
    </row>
    <row r="2131" spans="4:14">
      <c r="D2131" s="277"/>
      <c r="E2131" s="277"/>
      <c r="F2131" s="277"/>
      <c r="G2131" s="277"/>
      <c r="H2131" s="277"/>
      <c r="I2131" s="277"/>
      <c r="J2131" s="277"/>
      <c r="K2131" s="277"/>
      <c r="L2131" s="277"/>
      <c r="M2131" s="277"/>
      <c r="N2131" s="277"/>
    </row>
    <row r="2132" spans="4:14">
      <c r="D2132" s="277"/>
      <c r="E2132" s="277"/>
      <c r="F2132" s="277"/>
      <c r="G2132" s="277"/>
      <c r="H2132" s="277"/>
      <c r="I2132" s="277"/>
      <c r="J2132" s="277"/>
      <c r="K2132" s="277"/>
      <c r="L2132" s="277"/>
      <c r="M2132" s="277"/>
      <c r="N2132" s="277"/>
    </row>
    <row r="2133" spans="4:14">
      <c r="D2133" s="277"/>
      <c r="E2133" s="277"/>
      <c r="F2133" s="277"/>
      <c r="G2133" s="277"/>
      <c r="H2133" s="277"/>
      <c r="I2133" s="277"/>
      <c r="J2133" s="277"/>
      <c r="K2133" s="277"/>
      <c r="L2133" s="277"/>
      <c r="M2133" s="277"/>
      <c r="N2133" s="277"/>
    </row>
    <row r="2134" spans="4:14">
      <c r="D2134" s="277"/>
      <c r="E2134" s="277"/>
      <c r="F2134" s="277"/>
      <c r="G2134" s="277"/>
      <c r="H2134" s="277"/>
      <c r="I2134" s="277"/>
      <c r="J2134" s="277"/>
      <c r="K2134" s="277"/>
      <c r="L2134" s="277"/>
      <c r="M2134" s="277"/>
      <c r="N2134" s="277"/>
    </row>
    <row r="2135" spans="4:14">
      <c r="D2135" s="277"/>
      <c r="E2135" s="277"/>
      <c r="F2135" s="277"/>
      <c r="G2135" s="277"/>
      <c r="H2135" s="277"/>
      <c r="I2135" s="277"/>
      <c r="J2135" s="277"/>
      <c r="K2135" s="277"/>
      <c r="L2135" s="277"/>
      <c r="M2135" s="277"/>
      <c r="N2135" s="277"/>
    </row>
    <row r="2136" spans="4:14">
      <c r="D2136" s="277"/>
      <c r="E2136" s="277"/>
      <c r="F2136" s="277"/>
      <c r="G2136" s="277"/>
      <c r="H2136" s="277"/>
      <c r="I2136" s="277"/>
      <c r="J2136" s="277"/>
      <c r="K2136" s="277"/>
      <c r="L2136" s="277"/>
      <c r="M2136" s="277"/>
      <c r="N2136" s="277"/>
    </row>
    <row r="2137" spans="4:14">
      <c r="D2137" s="277"/>
      <c r="E2137" s="277"/>
      <c r="F2137" s="277"/>
      <c r="G2137" s="277"/>
      <c r="H2137" s="277"/>
      <c r="I2137" s="277"/>
      <c r="J2137" s="277"/>
      <c r="K2137" s="277"/>
      <c r="L2137" s="277"/>
      <c r="M2137" s="277"/>
      <c r="N2137" s="277"/>
    </row>
    <row r="2138" spans="4:14">
      <c r="D2138" s="277"/>
      <c r="E2138" s="277"/>
      <c r="F2138" s="277"/>
      <c r="G2138" s="277"/>
      <c r="H2138" s="277"/>
      <c r="I2138" s="277"/>
      <c r="J2138" s="277"/>
      <c r="K2138" s="277"/>
      <c r="L2138" s="277"/>
      <c r="M2138" s="277"/>
      <c r="N2138" s="277"/>
    </row>
    <row r="2139" spans="4:14">
      <c r="D2139" s="277"/>
      <c r="E2139" s="277"/>
      <c r="F2139" s="277"/>
      <c r="G2139" s="277"/>
      <c r="H2139" s="277"/>
      <c r="I2139" s="277"/>
      <c r="J2139" s="277"/>
      <c r="K2139" s="277"/>
      <c r="L2139" s="277"/>
      <c r="M2139" s="277"/>
      <c r="N2139" s="277"/>
    </row>
    <row r="2140" spans="4:14">
      <c r="D2140" s="277"/>
      <c r="E2140" s="277"/>
      <c r="F2140" s="277"/>
      <c r="G2140" s="277"/>
      <c r="H2140" s="277"/>
      <c r="I2140" s="277"/>
      <c r="J2140" s="277"/>
      <c r="K2140" s="277"/>
      <c r="L2140" s="277"/>
      <c r="M2140" s="277"/>
      <c r="N2140" s="277"/>
    </row>
    <row r="2141" spans="4:14">
      <c r="D2141" s="277"/>
      <c r="E2141" s="277"/>
      <c r="F2141" s="277"/>
      <c r="G2141" s="277"/>
      <c r="H2141" s="277"/>
      <c r="I2141" s="277"/>
      <c r="J2141" s="277"/>
      <c r="K2141" s="277"/>
      <c r="L2141" s="277"/>
      <c r="M2141" s="277"/>
      <c r="N2141" s="277"/>
    </row>
    <row r="2142" spans="4:14">
      <c r="D2142" s="277"/>
      <c r="E2142" s="277"/>
      <c r="F2142" s="277"/>
      <c r="G2142" s="277"/>
      <c r="H2142" s="277"/>
      <c r="I2142" s="277"/>
      <c r="J2142" s="277"/>
      <c r="K2142" s="277"/>
      <c r="L2142" s="277"/>
      <c r="M2142" s="277"/>
      <c r="N2142" s="277"/>
    </row>
    <row r="2143" spans="4:14">
      <c r="D2143" s="277"/>
      <c r="E2143" s="277"/>
      <c r="F2143" s="277"/>
      <c r="G2143" s="277"/>
      <c r="H2143" s="277"/>
      <c r="I2143" s="277"/>
      <c r="J2143" s="277"/>
      <c r="K2143" s="277"/>
      <c r="L2143" s="277"/>
      <c r="M2143" s="277"/>
      <c r="N2143" s="277"/>
    </row>
    <row r="2144" spans="4:14">
      <c r="D2144" s="277"/>
      <c r="E2144" s="277"/>
      <c r="F2144" s="277"/>
      <c r="G2144" s="277"/>
      <c r="H2144" s="277"/>
      <c r="I2144" s="277"/>
      <c r="J2144" s="277"/>
      <c r="K2144" s="277"/>
      <c r="L2144" s="277"/>
      <c r="M2144" s="277"/>
      <c r="N2144" s="277"/>
    </row>
    <row r="2145" spans="4:14">
      <c r="D2145" s="277"/>
      <c r="E2145" s="277"/>
      <c r="F2145" s="277"/>
      <c r="G2145" s="277"/>
      <c r="H2145" s="277"/>
      <c r="I2145" s="277"/>
      <c r="J2145" s="277"/>
      <c r="K2145" s="277"/>
      <c r="L2145" s="277"/>
      <c r="M2145" s="277"/>
      <c r="N2145" s="277"/>
    </row>
    <row r="2146" spans="4:14">
      <c r="D2146" s="277"/>
      <c r="E2146" s="277"/>
      <c r="F2146" s="277"/>
      <c r="G2146" s="277"/>
      <c r="H2146" s="277"/>
      <c r="I2146" s="277"/>
      <c r="J2146" s="277"/>
      <c r="K2146" s="277"/>
      <c r="L2146" s="277"/>
      <c r="M2146" s="277"/>
      <c r="N2146" s="277"/>
    </row>
    <row r="2147" spans="4:14">
      <c r="D2147" s="277"/>
      <c r="E2147" s="277"/>
      <c r="F2147" s="277"/>
      <c r="G2147" s="277"/>
      <c r="H2147" s="277"/>
      <c r="I2147" s="277"/>
      <c r="J2147" s="277"/>
      <c r="K2147" s="277"/>
      <c r="L2147" s="277"/>
      <c r="M2147" s="277"/>
      <c r="N2147" s="277"/>
    </row>
    <row r="2148" spans="4:14">
      <c r="D2148" s="277"/>
      <c r="E2148" s="277"/>
      <c r="F2148" s="277"/>
      <c r="G2148" s="277"/>
      <c r="H2148" s="277"/>
      <c r="I2148" s="277"/>
      <c r="J2148" s="277"/>
      <c r="K2148" s="277"/>
      <c r="L2148" s="277"/>
      <c r="M2148" s="277"/>
      <c r="N2148" s="277"/>
    </row>
    <row r="2149" spans="4:14">
      <c r="D2149" s="277"/>
      <c r="E2149" s="277"/>
      <c r="F2149" s="277"/>
      <c r="G2149" s="277"/>
      <c r="H2149" s="277"/>
      <c r="I2149" s="277"/>
      <c r="J2149" s="277"/>
      <c r="K2149" s="277"/>
      <c r="L2149" s="277"/>
      <c r="M2149" s="277"/>
      <c r="N2149" s="277"/>
    </row>
    <row r="2150" spans="4:14">
      <c r="D2150" s="277"/>
      <c r="E2150" s="277"/>
      <c r="F2150" s="277"/>
      <c r="G2150" s="277"/>
      <c r="H2150" s="277"/>
      <c r="I2150" s="277"/>
      <c r="J2150" s="277"/>
      <c r="K2150" s="277"/>
      <c r="L2150" s="277"/>
      <c r="M2150" s="277"/>
      <c r="N2150" s="277"/>
    </row>
    <row r="2151" spans="4:14">
      <c r="D2151" s="277"/>
      <c r="E2151" s="277"/>
      <c r="F2151" s="277"/>
      <c r="G2151" s="277"/>
      <c r="H2151" s="277"/>
      <c r="I2151" s="277"/>
      <c r="J2151" s="277"/>
      <c r="K2151" s="277"/>
      <c r="L2151" s="277"/>
      <c r="M2151" s="277"/>
      <c r="N2151" s="277"/>
    </row>
    <row r="2152" spans="4:14">
      <c r="D2152" s="277"/>
      <c r="E2152" s="277"/>
      <c r="F2152" s="277"/>
      <c r="G2152" s="277"/>
      <c r="H2152" s="277"/>
      <c r="I2152" s="277"/>
      <c r="J2152" s="277"/>
      <c r="K2152" s="277"/>
      <c r="L2152" s="277"/>
      <c r="M2152" s="277"/>
      <c r="N2152" s="277"/>
    </row>
    <row r="2153" spans="4:14">
      <c r="D2153" s="277"/>
      <c r="E2153" s="277"/>
      <c r="F2153" s="277"/>
      <c r="G2153" s="277"/>
      <c r="H2153" s="277"/>
      <c r="I2153" s="277"/>
      <c r="J2153" s="277"/>
      <c r="K2153" s="277"/>
      <c r="L2153" s="277"/>
      <c r="M2153" s="277"/>
      <c r="N2153" s="277"/>
    </row>
    <row r="2154" spans="4:14">
      <c r="D2154" s="277"/>
      <c r="E2154" s="277"/>
      <c r="F2154" s="277"/>
      <c r="G2154" s="277"/>
      <c r="H2154" s="277"/>
      <c r="I2154" s="277"/>
      <c r="J2154" s="277"/>
      <c r="K2154" s="277"/>
      <c r="L2154" s="277"/>
      <c r="M2154" s="277"/>
      <c r="N2154" s="277"/>
    </row>
    <row r="2155" spans="4:14">
      <c r="D2155" s="277"/>
      <c r="E2155" s="277"/>
      <c r="F2155" s="277"/>
      <c r="G2155" s="277"/>
      <c r="H2155" s="277"/>
      <c r="I2155" s="277"/>
      <c r="J2155" s="277"/>
      <c r="K2155" s="277"/>
      <c r="L2155" s="277"/>
      <c r="M2155" s="277"/>
      <c r="N2155" s="277"/>
    </row>
    <row r="2156" spans="4:14">
      <c r="D2156" s="277"/>
      <c r="E2156" s="277"/>
      <c r="F2156" s="277"/>
      <c r="G2156" s="277"/>
      <c r="H2156" s="277"/>
      <c r="I2156" s="277"/>
      <c r="J2156" s="277"/>
      <c r="K2156" s="277"/>
      <c r="L2156" s="277"/>
      <c r="M2156" s="277"/>
      <c r="N2156" s="277"/>
    </row>
    <row r="2157" spans="4:14">
      <c r="D2157" s="277"/>
      <c r="E2157" s="277"/>
      <c r="F2157" s="277"/>
      <c r="G2157" s="277"/>
      <c r="H2157" s="277"/>
      <c r="I2157" s="277"/>
      <c r="J2157" s="277"/>
      <c r="K2157" s="277"/>
      <c r="L2157" s="277"/>
      <c r="M2157" s="277"/>
      <c r="N2157" s="277"/>
    </row>
    <row r="2158" spans="4:14">
      <c r="D2158" s="277"/>
      <c r="E2158" s="277"/>
      <c r="F2158" s="277"/>
      <c r="G2158" s="277"/>
      <c r="H2158" s="277"/>
      <c r="I2158" s="277"/>
      <c r="J2158" s="277"/>
      <c r="K2158" s="277"/>
      <c r="L2158" s="277"/>
      <c r="M2158" s="277"/>
      <c r="N2158" s="277"/>
    </row>
    <row r="2159" spans="4:14">
      <c r="D2159" s="277"/>
      <c r="E2159" s="277"/>
      <c r="F2159" s="277"/>
      <c r="G2159" s="277"/>
      <c r="H2159" s="277"/>
      <c r="I2159" s="277"/>
      <c r="J2159" s="277"/>
      <c r="K2159" s="277"/>
      <c r="L2159" s="277"/>
      <c r="M2159" s="277"/>
      <c r="N2159" s="277"/>
    </row>
    <row r="2160" spans="4:14">
      <c r="D2160" s="277"/>
      <c r="E2160" s="277"/>
      <c r="F2160" s="277"/>
      <c r="G2160" s="277"/>
      <c r="H2160" s="277"/>
      <c r="I2160" s="277"/>
      <c r="J2160" s="277"/>
      <c r="K2160" s="277"/>
      <c r="L2160" s="277"/>
      <c r="M2160" s="277"/>
      <c r="N2160" s="277"/>
    </row>
    <row r="2161" spans="4:14">
      <c r="D2161" s="277"/>
      <c r="E2161" s="277"/>
      <c r="F2161" s="277"/>
      <c r="G2161" s="277"/>
      <c r="H2161" s="277"/>
      <c r="I2161" s="277"/>
      <c r="J2161" s="277"/>
      <c r="K2161" s="277"/>
      <c r="L2161" s="277"/>
      <c r="M2161" s="277"/>
      <c r="N2161" s="277"/>
    </row>
    <row r="2162" spans="4:14">
      <c r="D2162" s="277"/>
      <c r="E2162" s="277"/>
      <c r="F2162" s="277"/>
      <c r="G2162" s="277"/>
      <c r="H2162" s="277"/>
      <c r="I2162" s="277"/>
      <c r="J2162" s="277"/>
      <c r="K2162" s="277"/>
      <c r="L2162" s="277"/>
      <c r="M2162" s="277"/>
      <c r="N2162" s="277"/>
    </row>
    <row r="2163" spans="4:14">
      <c r="D2163" s="277"/>
      <c r="E2163" s="277"/>
      <c r="F2163" s="277"/>
      <c r="G2163" s="277"/>
      <c r="H2163" s="277"/>
      <c r="I2163" s="277"/>
      <c r="J2163" s="277"/>
      <c r="K2163" s="277"/>
      <c r="L2163" s="277"/>
      <c r="M2163" s="277"/>
      <c r="N2163" s="277"/>
    </row>
    <row r="2164" spans="4:14">
      <c r="D2164" s="277"/>
      <c r="E2164" s="277"/>
      <c r="F2164" s="277"/>
      <c r="G2164" s="277"/>
      <c r="H2164" s="277"/>
      <c r="I2164" s="277"/>
      <c r="J2164" s="277"/>
      <c r="K2164" s="277"/>
      <c r="L2164" s="277"/>
      <c r="M2164" s="277"/>
      <c r="N2164" s="277"/>
    </row>
    <row r="2165" spans="4:14">
      <c r="D2165" s="277"/>
      <c r="E2165" s="277"/>
      <c r="F2165" s="277"/>
      <c r="G2165" s="277"/>
      <c r="H2165" s="277"/>
      <c r="I2165" s="277"/>
      <c r="J2165" s="277"/>
      <c r="K2165" s="277"/>
      <c r="L2165" s="277"/>
      <c r="M2165" s="277"/>
      <c r="N2165" s="277"/>
    </row>
    <row r="2166" spans="4:14">
      <c r="D2166" s="277"/>
      <c r="E2166" s="277"/>
      <c r="F2166" s="277"/>
      <c r="G2166" s="277"/>
      <c r="H2166" s="277"/>
      <c r="I2166" s="277"/>
      <c r="J2166" s="277"/>
      <c r="K2166" s="277"/>
      <c r="L2166" s="277"/>
      <c r="M2166" s="277"/>
      <c r="N2166" s="277"/>
    </row>
    <row r="2167" spans="4:14">
      <c r="D2167" s="277"/>
      <c r="E2167" s="277"/>
      <c r="F2167" s="277"/>
      <c r="G2167" s="277"/>
      <c r="H2167" s="277"/>
      <c r="I2167" s="277"/>
      <c r="J2167" s="277"/>
      <c r="K2167" s="277"/>
      <c r="L2167" s="277"/>
      <c r="M2167" s="277"/>
      <c r="N2167" s="277"/>
    </row>
    <row r="2168" spans="4:14">
      <c r="D2168" s="277"/>
      <c r="E2168" s="277"/>
      <c r="F2168" s="277"/>
      <c r="G2168" s="277"/>
      <c r="H2168" s="277"/>
      <c r="I2168" s="277"/>
      <c r="J2168" s="277"/>
      <c r="K2168" s="277"/>
      <c r="L2168" s="277"/>
      <c r="M2168" s="277"/>
      <c r="N2168" s="277"/>
    </row>
    <row r="2169" spans="4:14">
      <c r="D2169" s="277"/>
      <c r="E2169" s="277"/>
      <c r="F2169" s="277"/>
      <c r="G2169" s="277"/>
      <c r="H2169" s="277"/>
      <c r="I2169" s="277"/>
      <c r="J2169" s="277"/>
      <c r="K2169" s="277"/>
      <c r="L2169" s="277"/>
      <c r="M2169" s="277"/>
      <c r="N2169" s="277"/>
    </row>
    <row r="2170" spans="4:14">
      <c r="D2170" s="277"/>
      <c r="E2170" s="277"/>
      <c r="F2170" s="277"/>
      <c r="G2170" s="277"/>
      <c r="H2170" s="277"/>
      <c r="I2170" s="277"/>
      <c r="J2170" s="277"/>
      <c r="K2170" s="277"/>
      <c r="L2170" s="277"/>
      <c r="M2170" s="277"/>
      <c r="N2170" s="277"/>
    </row>
    <row r="2171" spans="4:14">
      <c r="D2171" s="277"/>
      <c r="E2171" s="277"/>
      <c r="F2171" s="277"/>
      <c r="G2171" s="277"/>
      <c r="H2171" s="277"/>
      <c r="I2171" s="277"/>
      <c r="J2171" s="277"/>
      <c r="K2171" s="277"/>
      <c r="L2171" s="277"/>
      <c r="M2171" s="277"/>
      <c r="N2171" s="277"/>
    </row>
    <row r="2172" spans="4:14">
      <c r="D2172" s="277"/>
      <c r="E2172" s="277"/>
      <c r="F2172" s="277"/>
      <c r="G2172" s="277"/>
      <c r="H2172" s="277"/>
      <c r="I2172" s="277"/>
      <c r="J2172" s="277"/>
      <c r="K2172" s="277"/>
      <c r="L2172" s="277"/>
      <c r="M2172" s="277"/>
      <c r="N2172" s="277"/>
    </row>
    <row r="2173" spans="4:14">
      <c r="D2173" s="277"/>
      <c r="E2173" s="277"/>
      <c r="F2173" s="277"/>
      <c r="G2173" s="277"/>
      <c r="H2173" s="277"/>
      <c r="I2173" s="277"/>
      <c r="J2173" s="277"/>
      <c r="K2173" s="277"/>
      <c r="L2173" s="277"/>
      <c r="M2173" s="277"/>
      <c r="N2173" s="277"/>
    </row>
    <row r="2174" spans="4:14">
      <c r="D2174" s="277"/>
      <c r="E2174" s="277"/>
      <c r="F2174" s="277"/>
      <c r="G2174" s="277"/>
      <c r="H2174" s="277"/>
      <c r="I2174" s="277"/>
      <c r="J2174" s="277"/>
      <c r="K2174" s="277"/>
      <c r="L2174" s="277"/>
      <c r="M2174" s="277"/>
      <c r="N2174" s="277"/>
    </row>
    <row r="2175" spans="4:14">
      <c r="D2175" s="277"/>
      <c r="E2175" s="277"/>
      <c r="F2175" s="277"/>
      <c r="G2175" s="277"/>
      <c r="H2175" s="277"/>
      <c r="I2175" s="277"/>
      <c r="J2175" s="277"/>
      <c r="K2175" s="277"/>
      <c r="L2175" s="277"/>
      <c r="M2175" s="277"/>
      <c r="N2175" s="277"/>
    </row>
    <row r="2176" spans="4:14">
      <c r="D2176" s="277"/>
      <c r="E2176" s="277"/>
      <c r="F2176" s="277"/>
      <c r="G2176" s="277"/>
      <c r="H2176" s="277"/>
      <c r="I2176" s="277"/>
      <c r="J2176" s="277"/>
      <c r="K2176" s="277"/>
      <c r="L2176" s="277"/>
      <c r="M2176" s="277"/>
      <c r="N2176" s="277"/>
    </row>
    <row r="2177" spans="4:14">
      <c r="D2177" s="277"/>
      <c r="E2177" s="277"/>
      <c r="F2177" s="277"/>
      <c r="G2177" s="277"/>
      <c r="H2177" s="277"/>
      <c r="I2177" s="277"/>
      <c r="J2177" s="277"/>
      <c r="K2177" s="277"/>
      <c r="L2177" s="277"/>
      <c r="M2177" s="277"/>
      <c r="N2177" s="277"/>
    </row>
    <row r="2178" spans="4:14">
      <c r="D2178" s="277"/>
      <c r="E2178" s="277"/>
      <c r="F2178" s="277"/>
      <c r="G2178" s="277"/>
      <c r="H2178" s="277"/>
      <c r="I2178" s="277"/>
      <c r="J2178" s="277"/>
      <c r="K2178" s="277"/>
      <c r="L2178" s="277"/>
      <c r="M2178" s="277"/>
      <c r="N2178" s="277"/>
    </row>
    <row r="2179" spans="4:14">
      <c r="D2179" s="277"/>
      <c r="E2179" s="277"/>
      <c r="F2179" s="277"/>
      <c r="G2179" s="277"/>
      <c r="H2179" s="277"/>
      <c r="I2179" s="277"/>
      <c r="J2179" s="277"/>
      <c r="K2179" s="277"/>
      <c r="L2179" s="277"/>
      <c r="M2179" s="277"/>
      <c r="N2179" s="277"/>
    </row>
    <row r="2180" spans="4:14">
      <c r="D2180" s="277"/>
      <c r="E2180" s="277"/>
      <c r="F2180" s="277"/>
      <c r="G2180" s="277"/>
      <c r="H2180" s="277"/>
      <c r="I2180" s="277"/>
      <c r="J2180" s="277"/>
      <c r="K2180" s="277"/>
      <c r="L2180" s="277"/>
      <c r="M2180" s="277"/>
      <c r="N2180" s="277"/>
    </row>
    <row r="2181" spans="4:14">
      <c r="D2181" s="277"/>
      <c r="E2181" s="277"/>
      <c r="F2181" s="277"/>
      <c r="G2181" s="277"/>
      <c r="H2181" s="277"/>
      <c r="I2181" s="277"/>
      <c r="J2181" s="277"/>
      <c r="K2181" s="277"/>
      <c r="L2181" s="277"/>
      <c r="M2181" s="277"/>
      <c r="N2181" s="277"/>
    </row>
    <row r="2182" spans="4:14">
      <c r="D2182" s="277"/>
      <c r="E2182" s="277"/>
      <c r="F2182" s="277"/>
      <c r="G2182" s="277"/>
      <c r="H2182" s="277"/>
      <c r="I2182" s="277"/>
      <c r="J2182" s="277"/>
      <c r="K2182" s="277"/>
      <c r="L2182" s="277"/>
      <c r="M2182" s="277"/>
      <c r="N2182" s="277"/>
    </row>
    <row r="2183" spans="4:14">
      <c r="D2183" s="277"/>
      <c r="E2183" s="277"/>
      <c r="F2183" s="277"/>
      <c r="G2183" s="277"/>
      <c r="H2183" s="277"/>
      <c r="I2183" s="277"/>
      <c r="J2183" s="277"/>
      <c r="K2183" s="277"/>
      <c r="L2183" s="277"/>
      <c r="M2183" s="277"/>
      <c r="N2183" s="277"/>
    </row>
    <row r="2184" spans="4:14">
      <c r="D2184" s="277"/>
      <c r="E2184" s="277"/>
      <c r="F2184" s="277"/>
      <c r="G2184" s="277"/>
      <c r="H2184" s="277"/>
      <c r="I2184" s="277"/>
      <c r="J2184" s="277"/>
      <c r="K2184" s="277"/>
      <c r="L2184" s="277"/>
      <c r="M2184" s="277"/>
      <c r="N2184" s="277"/>
    </row>
    <row r="2185" spans="4:14">
      <c r="D2185" s="277"/>
      <c r="E2185" s="277"/>
      <c r="F2185" s="277"/>
      <c r="G2185" s="277"/>
      <c r="H2185" s="277"/>
      <c r="I2185" s="277"/>
      <c r="J2185" s="277"/>
      <c r="K2185" s="277"/>
      <c r="L2185" s="277"/>
      <c r="M2185" s="277"/>
      <c r="N2185" s="277"/>
    </row>
    <row r="2186" spans="4:14">
      <c r="D2186" s="277"/>
      <c r="E2186" s="277"/>
      <c r="F2186" s="277"/>
      <c r="G2186" s="277"/>
      <c r="H2186" s="277"/>
      <c r="I2186" s="277"/>
      <c r="J2186" s="277"/>
      <c r="K2186" s="277"/>
      <c r="L2186" s="277"/>
      <c r="M2186" s="277"/>
      <c r="N2186" s="277"/>
    </row>
    <row r="2187" spans="4:14">
      <c r="D2187" s="277"/>
      <c r="E2187" s="277"/>
      <c r="F2187" s="277"/>
      <c r="G2187" s="277"/>
      <c r="H2187" s="277"/>
      <c r="I2187" s="277"/>
      <c r="J2187" s="277"/>
      <c r="K2187" s="277"/>
      <c r="L2187" s="277"/>
      <c r="M2187" s="277"/>
      <c r="N2187" s="277"/>
    </row>
    <row r="2188" spans="4:14">
      <c r="D2188" s="277"/>
      <c r="E2188" s="277"/>
      <c r="F2188" s="277"/>
      <c r="G2188" s="277"/>
      <c r="H2188" s="277"/>
      <c r="I2188" s="277"/>
      <c r="J2188" s="277"/>
      <c r="K2188" s="277"/>
      <c r="L2188" s="277"/>
      <c r="M2188" s="277"/>
      <c r="N2188" s="277"/>
    </row>
    <row r="2189" spans="4:14">
      <c r="D2189" s="277"/>
      <c r="E2189" s="277"/>
      <c r="F2189" s="277"/>
      <c r="G2189" s="277"/>
      <c r="H2189" s="277"/>
      <c r="I2189" s="277"/>
      <c r="J2189" s="277"/>
      <c r="K2189" s="277"/>
      <c r="L2189" s="277"/>
      <c r="M2189" s="277"/>
      <c r="N2189" s="277"/>
    </row>
    <row r="2190" spans="4:14">
      <c r="D2190" s="277"/>
      <c r="E2190" s="277"/>
      <c r="F2190" s="277"/>
      <c r="G2190" s="277"/>
      <c r="H2190" s="277"/>
      <c r="I2190" s="277"/>
      <c r="J2190" s="277"/>
      <c r="K2190" s="277"/>
      <c r="L2190" s="277"/>
      <c r="M2190" s="277"/>
      <c r="N2190" s="277"/>
    </row>
    <row r="2191" spans="4:14">
      <c r="D2191" s="277"/>
      <c r="E2191" s="277"/>
      <c r="F2191" s="277"/>
      <c r="G2191" s="277"/>
      <c r="H2191" s="277"/>
      <c r="I2191" s="277"/>
      <c r="J2191" s="277"/>
      <c r="K2191" s="277"/>
      <c r="L2191" s="277"/>
      <c r="M2191" s="277"/>
      <c r="N2191" s="277"/>
    </row>
    <row r="2192" spans="4:14">
      <c r="D2192" s="277"/>
      <c r="E2192" s="277"/>
      <c r="F2192" s="277"/>
      <c r="G2192" s="277"/>
      <c r="H2192" s="277"/>
      <c r="I2192" s="277"/>
      <c r="J2192" s="277"/>
      <c r="K2192" s="277"/>
      <c r="L2192" s="277"/>
      <c r="M2192" s="277"/>
      <c r="N2192" s="277"/>
    </row>
    <row r="2193" spans="4:14">
      <c r="D2193" s="277"/>
      <c r="E2193" s="277"/>
      <c r="F2193" s="277"/>
      <c r="G2193" s="277"/>
      <c r="H2193" s="277"/>
      <c r="I2193" s="277"/>
      <c r="J2193" s="277"/>
      <c r="K2193" s="277"/>
      <c r="L2193" s="277"/>
      <c r="M2193" s="277"/>
      <c r="N2193" s="277"/>
    </row>
    <row r="2194" spans="4:14">
      <c r="D2194" s="277"/>
      <c r="E2194" s="277"/>
      <c r="F2194" s="277"/>
      <c r="G2194" s="277"/>
      <c r="H2194" s="277"/>
      <c r="I2194" s="277"/>
      <c r="J2194" s="277"/>
      <c r="K2194" s="277"/>
      <c r="L2194" s="277"/>
      <c r="M2194" s="277"/>
      <c r="N2194" s="277"/>
    </row>
    <row r="2195" spans="4:14">
      <c r="D2195" s="277"/>
      <c r="E2195" s="277"/>
      <c r="F2195" s="277"/>
      <c r="G2195" s="277"/>
      <c r="H2195" s="277"/>
      <c r="I2195" s="277"/>
      <c r="J2195" s="277"/>
      <c r="K2195" s="277"/>
      <c r="L2195" s="277"/>
      <c r="M2195" s="277"/>
      <c r="N2195" s="277"/>
    </row>
    <row r="2196" spans="4:14">
      <c r="D2196" s="277"/>
      <c r="E2196" s="277"/>
      <c r="F2196" s="277"/>
      <c r="G2196" s="277"/>
      <c r="H2196" s="277"/>
      <c r="I2196" s="277"/>
      <c r="J2196" s="277"/>
      <c r="K2196" s="277"/>
      <c r="L2196" s="277"/>
      <c r="M2196" s="277"/>
      <c r="N2196" s="277"/>
    </row>
    <row r="2197" spans="4:14">
      <c r="D2197" s="277"/>
      <c r="E2197" s="277"/>
      <c r="F2197" s="277"/>
      <c r="G2197" s="277"/>
      <c r="H2197" s="277"/>
      <c r="I2197" s="277"/>
      <c r="J2197" s="277"/>
      <c r="K2197" s="277"/>
      <c r="L2197" s="277"/>
      <c r="M2197" s="277"/>
      <c r="N2197" s="277"/>
    </row>
    <row r="2198" spans="4:14">
      <c r="D2198" s="277"/>
      <c r="E2198" s="277"/>
      <c r="F2198" s="277"/>
      <c r="G2198" s="277"/>
      <c r="H2198" s="277"/>
      <c r="I2198" s="277"/>
      <c r="J2198" s="277"/>
      <c r="K2198" s="277"/>
      <c r="L2198" s="277"/>
      <c r="M2198" s="277"/>
      <c r="N2198" s="277"/>
    </row>
    <row r="2199" spans="4:14">
      <c r="D2199" s="277"/>
      <c r="E2199" s="277"/>
      <c r="F2199" s="277"/>
      <c r="G2199" s="277"/>
      <c r="H2199" s="277"/>
      <c r="I2199" s="277"/>
      <c r="J2199" s="277"/>
      <c r="K2199" s="277"/>
      <c r="L2199" s="277"/>
      <c r="M2199" s="277"/>
      <c r="N2199" s="277"/>
    </row>
    <row r="2200" spans="4:14">
      <c r="D2200" s="277"/>
      <c r="E2200" s="277"/>
      <c r="F2200" s="277"/>
      <c r="G2200" s="277"/>
      <c r="H2200" s="277"/>
      <c r="I2200" s="277"/>
      <c r="J2200" s="277"/>
      <c r="K2200" s="277"/>
      <c r="L2200" s="277"/>
      <c r="M2200" s="277"/>
      <c r="N2200" s="277"/>
    </row>
    <row r="2201" spans="4:14">
      <c r="D2201" s="277"/>
      <c r="E2201" s="277"/>
      <c r="F2201" s="277"/>
      <c r="G2201" s="277"/>
      <c r="H2201" s="277"/>
      <c r="I2201" s="277"/>
      <c r="J2201" s="277"/>
      <c r="K2201" s="277"/>
      <c r="L2201" s="277"/>
      <c r="M2201" s="277"/>
      <c r="N2201" s="277"/>
    </row>
    <row r="2202" spans="4:14">
      <c r="D2202" s="277"/>
      <c r="E2202" s="277"/>
      <c r="F2202" s="277"/>
      <c r="G2202" s="277"/>
      <c r="H2202" s="277"/>
      <c r="I2202" s="277"/>
      <c r="J2202" s="277"/>
      <c r="K2202" s="277"/>
      <c r="L2202" s="277"/>
      <c r="M2202" s="277"/>
      <c r="N2202" s="277"/>
    </row>
    <row r="2203" spans="4:14">
      <c r="D2203" s="277"/>
      <c r="E2203" s="277"/>
      <c r="F2203" s="277"/>
      <c r="G2203" s="277"/>
      <c r="H2203" s="277"/>
      <c r="I2203" s="277"/>
      <c r="J2203" s="277"/>
      <c r="K2203" s="277"/>
      <c r="L2203" s="277"/>
      <c r="M2203" s="277"/>
      <c r="N2203" s="277"/>
    </row>
    <row r="2204" spans="4:14">
      <c r="D2204" s="277"/>
      <c r="E2204" s="277"/>
      <c r="F2204" s="277"/>
      <c r="G2204" s="277"/>
      <c r="H2204" s="277"/>
      <c r="I2204" s="277"/>
      <c r="J2204" s="277"/>
      <c r="K2204" s="277"/>
      <c r="L2204" s="277"/>
      <c r="M2204" s="277"/>
      <c r="N2204" s="277"/>
    </row>
    <row r="2205" spans="4:14">
      <c r="D2205" s="277"/>
      <c r="E2205" s="277"/>
      <c r="F2205" s="277"/>
      <c r="G2205" s="277"/>
      <c r="H2205" s="277"/>
      <c r="I2205" s="277"/>
      <c r="J2205" s="277"/>
      <c r="K2205" s="277"/>
      <c r="L2205" s="277"/>
      <c r="M2205" s="277"/>
      <c r="N2205" s="277"/>
    </row>
    <row r="2206" spans="4:14">
      <c r="D2206" s="277"/>
      <c r="E2206" s="277"/>
      <c r="F2206" s="277"/>
      <c r="G2206" s="277"/>
      <c r="H2206" s="277"/>
      <c r="I2206" s="277"/>
      <c r="J2206" s="277"/>
      <c r="K2206" s="277"/>
      <c r="L2206" s="277"/>
      <c r="M2206" s="277"/>
      <c r="N2206" s="277"/>
    </row>
    <row r="2207" spans="4:14">
      <c r="D2207" s="277"/>
      <c r="E2207" s="277"/>
      <c r="F2207" s="277"/>
      <c r="G2207" s="277"/>
      <c r="H2207" s="277"/>
      <c r="I2207" s="277"/>
      <c r="J2207" s="277"/>
      <c r="K2207" s="277"/>
      <c r="L2207" s="277"/>
      <c r="M2207" s="277"/>
      <c r="N2207" s="277"/>
    </row>
    <row r="2208" spans="4:14">
      <c r="D2208" s="277"/>
      <c r="E2208" s="277"/>
      <c r="F2208" s="277"/>
      <c r="G2208" s="277"/>
      <c r="H2208" s="277"/>
      <c r="I2208" s="277"/>
      <c r="J2208" s="277"/>
      <c r="K2208" s="277"/>
      <c r="L2208" s="277"/>
      <c r="M2208" s="277"/>
      <c r="N2208" s="277"/>
    </row>
    <row r="2209" spans="4:14">
      <c r="D2209" s="277"/>
      <c r="E2209" s="277"/>
      <c r="F2209" s="277"/>
      <c r="G2209" s="277"/>
      <c r="H2209" s="277"/>
      <c r="I2209" s="277"/>
      <c r="J2209" s="277"/>
      <c r="K2209" s="277"/>
      <c r="L2209" s="277"/>
      <c r="M2209" s="277"/>
      <c r="N2209" s="277"/>
    </row>
    <row r="2210" spans="4:14">
      <c r="D2210" s="277"/>
      <c r="E2210" s="277"/>
      <c r="F2210" s="277"/>
      <c r="G2210" s="277"/>
      <c r="H2210" s="277"/>
      <c r="I2210" s="277"/>
      <c r="J2210" s="277"/>
      <c r="K2210" s="277"/>
      <c r="L2210" s="277"/>
      <c r="M2210" s="277"/>
      <c r="N2210" s="277"/>
    </row>
    <row r="2211" spans="4:14">
      <c r="D2211" s="277"/>
      <c r="E2211" s="277"/>
      <c r="F2211" s="277"/>
      <c r="G2211" s="277"/>
      <c r="H2211" s="277"/>
      <c r="I2211" s="277"/>
      <c r="J2211" s="277"/>
      <c r="K2211" s="277"/>
      <c r="L2211" s="277"/>
      <c r="M2211" s="277"/>
      <c r="N2211" s="277"/>
    </row>
    <row r="2212" spans="4:14">
      <c r="D2212" s="277"/>
      <c r="E2212" s="277"/>
      <c r="F2212" s="277"/>
      <c r="G2212" s="277"/>
      <c r="H2212" s="277"/>
      <c r="I2212" s="277"/>
      <c r="J2212" s="277"/>
      <c r="K2212" s="277"/>
      <c r="L2212" s="277"/>
      <c r="M2212" s="277"/>
      <c r="N2212" s="277"/>
    </row>
    <row r="2213" spans="4:14">
      <c r="D2213" s="277"/>
      <c r="E2213" s="277"/>
      <c r="F2213" s="277"/>
      <c r="G2213" s="277"/>
      <c r="H2213" s="277"/>
      <c r="I2213" s="277"/>
      <c r="J2213" s="277"/>
      <c r="K2213" s="277"/>
      <c r="L2213" s="277"/>
      <c r="M2213" s="277"/>
      <c r="N2213" s="277"/>
    </row>
    <row r="2214" spans="4:14">
      <c r="D2214" s="277"/>
      <c r="E2214" s="277"/>
      <c r="F2214" s="277"/>
      <c r="G2214" s="277"/>
      <c r="H2214" s="277"/>
      <c r="I2214" s="277"/>
      <c r="J2214" s="277"/>
      <c r="K2214" s="277"/>
      <c r="L2214" s="277"/>
      <c r="M2214" s="277"/>
      <c r="N2214" s="277"/>
    </row>
    <row r="2215" spans="4:14">
      <c r="D2215" s="277"/>
      <c r="E2215" s="277"/>
      <c r="F2215" s="277"/>
      <c r="G2215" s="277"/>
      <c r="H2215" s="277"/>
      <c r="I2215" s="277"/>
      <c r="J2215" s="277"/>
      <c r="K2215" s="277"/>
      <c r="L2215" s="277"/>
      <c r="M2215" s="277"/>
      <c r="N2215" s="277"/>
    </row>
    <row r="2216" spans="4:14">
      <c r="D2216" s="277"/>
      <c r="E2216" s="277"/>
      <c r="F2216" s="277"/>
      <c r="G2216" s="277"/>
      <c r="H2216" s="277"/>
      <c r="I2216" s="277"/>
      <c r="J2216" s="277"/>
      <c r="K2216" s="277"/>
      <c r="L2216" s="277"/>
      <c r="M2216" s="277"/>
      <c r="N2216" s="277"/>
    </row>
    <row r="2217" spans="4:14">
      <c r="D2217" s="277"/>
      <c r="E2217" s="277"/>
      <c r="F2217" s="277"/>
      <c r="G2217" s="277"/>
      <c r="H2217" s="277"/>
      <c r="I2217" s="277"/>
      <c r="J2217" s="277"/>
      <c r="K2217" s="277"/>
      <c r="L2217" s="277"/>
      <c r="M2217" s="277"/>
      <c r="N2217" s="277"/>
    </row>
    <row r="2218" spans="4:14">
      <c r="D2218" s="277"/>
      <c r="E2218" s="277"/>
      <c r="F2218" s="277"/>
      <c r="G2218" s="277"/>
      <c r="H2218" s="277"/>
      <c r="I2218" s="277"/>
      <c r="J2218" s="277"/>
      <c r="K2218" s="277"/>
      <c r="L2218" s="277"/>
      <c r="M2218" s="277"/>
      <c r="N2218" s="277"/>
    </row>
    <row r="2219" spans="4:14">
      <c r="D2219" s="277"/>
      <c r="E2219" s="277"/>
      <c r="F2219" s="277"/>
      <c r="G2219" s="277"/>
      <c r="H2219" s="277"/>
      <c r="I2219" s="277"/>
      <c r="J2219" s="277"/>
      <c r="K2219" s="277"/>
      <c r="L2219" s="277"/>
      <c r="M2219" s="277"/>
      <c r="N2219" s="277"/>
    </row>
    <row r="2220" spans="4:14">
      <c r="D2220" s="277"/>
      <c r="E2220" s="277"/>
      <c r="F2220" s="277"/>
      <c r="G2220" s="277"/>
      <c r="H2220" s="277"/>
      <c r="I2220" s="277"/>
      <c r="J2220" s="277"/>
      <c r="K2220" s="277"/>
      <c r="L2220" s="277"/>
      <c r="M2220" s="277"/>
      <c r="N2220" s="277"/>
    </row>
    <row r="2221" spans="4:14">
      <c r="D2221" s="277"/>
      <c r="E2221" s="277"/>
      <c r="F2221" s="277"/>
      <c r="G2221" s="277"/>
      <c r="H2221" s="277"/>
      <c r="I2221" s="277"/>
      <c r="J2221" s="277"/>
      <c r="K2221" s="277"/>
      <c r="L2221" s="277"/>
      <c r="M2221" s="277"/>
      <c r="N2221" s="277"/>
    </row>
    <row r="2222" spans="4:14">
      <c r="D2222" s="277"/>
      <c r="E2222" s="277"/>
      <c r="F2222" s="277"/>
      <c r="G2222" s="277"/>
      <c r="H2222" s="277"/>
      <c r="I2222" s="277"/>
      <c r="J2222" s="277"/>
      <c r="K2222" s="277"/>
      <c r="L2222" s="277"/>
      <c r="M2222" s="277"/>
      <c r="N2222" s="277"/>
    </row>
    <row r="2223" spans="4:14">
      <c r="D2223" s="277"/>
      <c r="E2223" s="277"/>
      <c r="F2223" s="277"/>
      <c r="G2223" s="277"/>
      <c r="H2223" s="277"/>
      <c r="I2223" s="277"/>
      <c r="J2223" s="277"/>
      <c r="K2223" s="277"/>
      <c r="L2223" s="277"/>
      <c r="M2223" s="277"/>
      <c r="N2223" s="277"/>
    </row>
    <row r="2224" spans="4:14">
      <c r="D2224" s="277"/>
      <c r="E2224" s="277"/>
      <c r="F2224" s="277"/>
      <c r="G2224" s="277"/>
      <c r="H2224" s="277"/>
      <c r="I2224" s="277"/>
      <c r="J2224" s="277"/>
      <c r="K2224" s="277"/>
      <c r="L2224" s="277"/>
      <c r="M2224" s="277"/>
      <c r="N2224" s="277"/>
    </row>
    <row r="2225" spans="4:14">
      <c r="D2225" s="277"/>
      <c r="E2225" s="277"/>
      <c r="F2225" s="277"/>
      <c r="G2225" s="277"/>
      <c r="H2225" s="277"/>
      <c r="I2225" s="277"/>
      <c r="J2225" s="277"/>
      <c r="K2225" s="277"/>
      <c r="L2225" s="277"/>
      <c r="M2225" s="277"/>
      <c r="N2225" s="277"/>
    </row>
    <row r="2226" spans="4:14">
      <c r="D2226" s="277"/>
      <c r="E2226" s="277"/>
      <c r="F2226" s="277"/>
      <c r="G2226" s="277"/>
      <c r="H2226" s="277"/>
      <c r="I2226" s="277"/>
      <c r="J2226" s="277"/>
      <c r="K2226" s="277"/>
      <c r="L2226" s="277"/>
      <c r="M2226" s="277"/>
      <c r="N2226" s="277"/>
    </row>
    <row r="2227" spans="4:14">
      <c r="D2227" s="277"/>
      <c r="E2227" s="277"/>
      <c r="F2227" s="277"/>
      <c r="G2227" s="277"/>
      <c r="H2227" s="277"/>
      <c r="I2227" s="277"/>
      <c r="J2227" s="277"/>
      <c r="K2227" s="277"/>
      <c r="L2227" s="277"/>
      <c r="M2227" s="277"/>
      <c r="N2227" s="277"/>
    </row>
    <row r="2228" spans="4:14">
      <c r="D2228" s="277"/>
      <c r="E2228" s="277"/>
      <c r="F2228" s="277"/>
      <c r="G2228" s="277"/>
      <c r="H2228" s="277"/>
      <c r="I2228" s="277"/>
      <c r="J2228" s="277"/>
      <c r="K2228" s="277"/>
      <c r="L2228" s="277"/>
      <c r="M2228" s="277"/>
      <c r="N2228" s="277"/>
    </row>
    <row r="2229" spans="4:14">
      <c r="D2229" s="277"/>
      <c r="E2229" s="277"/>
      <c r="F2229" s="277"/>
      <c r="G2229" s="277"/>
      <c r="H2229" s="277"/>
      <c r="I2229" s="277"/>
      <c r="J2229" s="277"/>
      <c r="K2229" s="277"/>
      <c r="L2229" s="277"/>
      <c r="M2229" s="277"/>
      <c r="N2229" s="277"/>
    </row>
    <row r="2230" spans="4:14">
      <c r="D2230" s="277"/>
      <c r="E2230" s="277"/>
      <c r="F2230" s="277"/>
      <c r="G2230" s="277"/>
      <c r="H2230" s="277"/>
      <c r="I2230" s="277"/>
      <c r="J2230" s="277"/>
      <c r="K2230" s="277"/>
      <c r="L2230" s="277"/>
      <c r="M2230" s="277"/>
      <c r="N2230" s="277"/>
    </row>
    <row r="2231" spans="4:14">
      <c r="D2231" s="277"/>
      <c r="E2231" s="277"/>
      <c r="F2231" s="277"/>
      <c r="G2231" s="277"/>
      <c r="H2231" s="277"/>
      <c r="I2231" s="277"/>
      <c r="J2231" s="277"/>
      <c r="K2231" s="277"/>
      <c r="L2231" s="277"/>
      <c r="M2231" s="277"/>
      <c r="N2231" s="277"/>
    </row>
    <row r="2232" spans="4:14">
      <c r="D2232" s="277"/>
      <c r="E2232" s="277"/>
      <c r="F2232" s="277"/>
      <c r="G2232" s="277"/>
      <c r="H2232" s="277"/>
      <c r="I2232" s="277"/>
      <c r="J2232" s="277"/>
      <c r="K2232" s="277"/>
      <c r="L2232" s="277"/>
      <c r="M2232" s="277"/>
      <c r="N2232" s="277"/>
    </row>
    <row r="2233" spans="4:14">
      <c r="D2233" s="277"/>
      <c r="E2233" s="277"/>
      <c r="F2233" s="277"/>
      <c r="G2233" s="277"/>
      <c r="H2233" s="277"/>
      <c r="I2233" s="277"/>
      <c r="J2233" s="277"/>
      <c r="K2233" s="277"/>
      <c r="L2233" s="277"/>
      <c r="M2233" s="277"/>
      <c r="N2233" s="277"/>
    </row>
    <row r="2234" spans="4:14">
      <c r="D2234" s="277"/>
      <c r="E2234" s="277"/>
      <c r="F2234" s="277"/>
      <c r="G2234" s="277"/>
      <c r="H2234" s="277"/>
      <c r="I2234" s="277"/>
      <c r="J2234" s="277"/>
      <c r="K2234" s="277"/>
      <c r="L2234" s="277"/>
      <c r="M2234" s="277"/>
      <c r="N2234" s="277"/>
    </row>
    <row r="2235" spans="4:14">
      <c r="D2235" s="277"/>
      <c r="E2235" s="277"/>
      <c r="F2235" s="277"/>
      <c r="G2235" s="277"/>
      <c r="H2235" s="277"/>
      <c r="I2235" s="277"/>
      <c r="J2235" s="277"/>
      <c r="K2235" s="277"/>
      <c r="L2235" s="277"/>
      <c r="M2235" s="277"/>
      <c r="N2235" s="277"/>
    </row>
    <row r="2236" spans="4:14">
      <c r="D2236" s="277"/>
      <c r="E2236" s="277"/>
      <c r="F2236" s="277"/>
      <c r="G2236" s="277"/>
      <c r="H2236" s="277"/>
      <c r="I2236" s="277"/>
      <c r="J2236" s="277"/>
      <c r="K2236" s="277"/>
      <c r="L2236" s="277"/>
      <c r="M2236" s="277"/>
      <c r="N2236" s="277"/>
    </row>
    <row r="2237" spans="4:14">
      <c r="D2237" s="277"/>
      <c r="E2237" s="277"/>
      <c r="F2237" s="277"/>
      <c r="G2237" s="277"/>
      <c r="H2237" s="277"/>
      <c r="I2237" s="277"/>
      <c r="J2237" s="277"/>
      <c r="K2237" s="277"/>
      <c r="L2237" s="277"/>
      <c r="M2237" s="277"/>
      <c r="N2237" s="277"/>
    </row>
    <row r="2238" spans="4:14">
      <c r="D2238" s="277"/>
      <c r="E2238" s="277"/>
      <c r="F2238" s="277"/>
      <c r="G2238" s="277"/>
      <c r="H2238" s="277"/>
      <c r="I2238" s="277"/>
      <c r="J2238" s="277"/>
      <c r="K2238" s="277"/>
      <c r="L2238" s="277"/>
      <c r="M2238" s="277"/>
      <c r="N2238" s="277"/>
    </row>
    <row r="2239" spans="4:14">
      <c r="D2239" s="277"/>
      <c r="E2239" s="277"/>
      <c r="F2239" s="277"/>
      <c r="G2239" s="277"/>
      <c r="H2239" s="277"/>
      <c r="I2239" s="277"/>
      <c r="J2239" s="277"/>
      <c r="K2239" s="277"/>
      <c r="L2239" s="277"/>
      <c r="M2239" s="277"/>
      <c r="N2239" s="277"/>
    </row>
    <row r="2240" spans="4:14">
      <c r="D2240" s="277"/>
      <c r="E2240" s="277"/>
      <c r="F2240" s="277"/>
      <c r="G2240" s="277"/>
      <c r="H2240" s="277"/>
      <c r="I2240" s="277"/>
      <c r="J2240" s="277"/>
      <c r="K2240" s="277"/>
      <c r="L2240" s="277"/>
      <c r="M2240" s="277"/>
      <c r="N2240" s="277"/>
    </row>
    <row r="2241" spans="4:14">
      <c r="D2241" s="277"/>
      <c r="E2241" s="277"/>
      <c r="F2241" s="277"/>
      <c r="G2241" s="277"/>
      <c r="H2241" s="277"/>
      <c r="I2241" s="277"/>
      <c r="J2241" s="277"/>
      <c r="K2241" s="277"/>
      <c r="L2241" s="277"/>
      <c r="M2241" s="277"/>
      <c r="N2241" s="277"/>
    </row>
    <row r="2242" spans="4:14">
      <c r="D2242" s="277"/>
      <c r="E2242" s="277"/>
      <c r="F2242" s="277"/>
      <c r="G2242" s="277"/>
      <c r="H2242" s="277"/>
      <c r="I2242" s="277"/>
      <c r="J2242" s="277"/>
      <c r="K2242" s="277"/>
      <c r="L2242" s="277"/>
      <c r="M2242" s="277"/>
      <c r="N2242" s="277"/>
    </row>
    <row r="2243" spans="4:14">
      <c r="D2243" s="277"/>
      <c r="E2243" s="277"/>
      <c r="F2243" s="277"/>
      <c r="G2243" s="277"/>
      <c r="H2243" s="277"/>
      <c r="I2243" s="277"/>
      <c r="J2243" s="277"/>
      <c r="K2243" s="277"/>
      <c r="L2243" s="277"/>
      <c r="M2243" s="277"/>
      <c r="N2243" s="277"/>
    </row>
    <row r="2244" spans="4:14">
      <c r="D2244" s="277"/>
      <c r="E2244" s="277"/>
      <c r="F2244" s="277"/>
      <c r="G2244" s="277"/>
      <c r="H2244" s="277"/>
      <c r="I2244" s="277"/>
      <c r="J2244" s="277"/>
      <c r="K2244" s="277"/>
      <c r="L2244" s="277"/>
      <c r="M2244" s="277"/>
      <c r="N2244" s="277"/>
    </row>
    <row r="2245" spans="4:14">
      <c r="D2245" s="277"/>
      <c r="E2245" s="277"/>
      <c r="F2245" s="277"/>
      <c r="G2245" s="277"/>
      <c r="H2245" s="277"/>
      <c r="I2245" s="277"/>
      <c r="J2245" s="277"/>
      <c r="K2245" s="277"/>
      <c r="L2245" s="277"/>
      <c r="M2245" s="277"/>
      <c r="N2245" s="277"/>
    </row>
    <row r="2246" spans="4:14">
      <c r="D2246" s="277"/>
      <c r="E2246" s="277"/>
      <c r="F2246" s="277"/>
      <c r="G2246" s="277"/>
      <c r="H2246" s="277"/>
      <c r="I2246" s="277"/>
      <c r="J2246" s="277"/>
      <c r="K2246" s="277"/>
      <c r="L2246" s="277"/>
      <c r="M2246" s="277"/>
      <c r="N2246" s="277"/>
    </row>
    <row r="2247" spans="4:14">
      <c r="D2247" s="277"/>
      <c r="E2247" s="277"/>
      <c r="F2247" s="277"/>
      <c r="G2247" s="277"/>
      <c r="H2247" s="277"/>
      <c r="I2247" s="277"/>
      <c r="J2247" s="277"/>
      <c r="K2247" s="277"/>
      <c r="L2247" s="277"/>
      <c r="M2247" s="277"/>
      <c r="N2247" s="277"/>
    </row>
    <row r="2248" spans="4:14">
      <c r="D2248" s="277"/>
      <c r="E2248" s="277"/>
      <c r="F2248" s="277"/>
      <c r="G2248" s="277"/>
      <c r="H2248" s="277"/>
      <c r="I2248" s="277"/>
      <c r="J2248" s="277"/>
      <c r="K2248" s="277"/>
      <c r="L2248" s="277"/>
      <c r="M2248" s="277"/>
      <c r="N2248" s="277"/>
    </row>
    <row r="2249" spans="4:14">
      <c r="D2249" s="277"/>
      <c r="E2249" s="277"/>
      <c r="F2249" s="277"/>
      <c r="G2249" s="277"/>
      <c r="H2249" s="277"/>
      <c r="I2249" s="277"/>
      <c r="J2249" s="277"/>
      <c r="K2249" s="277"/>
      <c r="L2249" s="277"/>
      <c r="M2249" s="277"/>
      <c r="N2249" s="277"/>
    </row>
    <row r="2250" spans="4:14">
      <c r="D2250" s="277"/>
      <c r="E2250" s="277"/>
      <c r="F2250" s="277"/>
      <c r="G2250" s="277"/>
      <c r="H2250" s="277"/>
      <c r="I2250" s="277"/>
      <c r="J2250" s="277"/>
      <c r="K2250" s="277"/>
      <c r="L2250" s="277"/>
      <c r="M2250" s="277"/>
      <c r="N2250" s="277"/>
    </row>
    <row r="2251" spans="4:14">
      <c r="D2251" s="277"/>
      <c r="E2251" s="277"/>
      <c r="F2251" s="277"/>
      <c r="G2251" s="277"/>
      <c r="H2251" s="277"/>
      <c r="I2251" s="277"/>
      <c r="J2251" s="277"/>
      <c r="K2251" s="277"/>
      <c r="L2251" s="277"/>
      <c r="M2251" s="277"/>
      <c r="N2251" s="277"/>
    </row>
    <row r="2252" spans="4:14">
      <c r="D2252" s="277"/>
      <c r="E2252" s="277"/>
      <c r="F2252" s="277"/>
      <c r="G2252" s="277"/>
      <c r="H2252" s="277"/>
      <c r="I2252" s="277"/>
      <c r="J2252" s="277"/>
      <c r="K2252" s="277"/>
      <c r="L2252" s="277"/>
      <c r="M2252" s="277"/>
      <c r="N2252" s="277"/>
    </row>
    <row r="2253" spans="4:14">
      <c r="D2253" s="277"/>
      <c r="E2253" s="277"/>
      <c r="F2253" s="277"/>
      <c r="G2253" s="277"/>
      <c r="H2253" s="277"/>
      <c r="I2253" s="277"/>
      <c r="J2253" s="277"/>
      <c r="K2253" s="277"/>
      <c r="L2253" s="277"/>
      <c r="M2253" s="277"/>
      <c r="N2253" s="277"/>
    </row>
    <row r="2254" spans="4:14">
      <c r="D2254" s="277"/>
      <c r="E2254" s="277"/>
      <c r="F2254" s="277"/>
      <c r="G2254" s="277"/>
      <c r="H2254" s="277"/>
      <c r="I2254" s="277"/>
      <c r="J2254" s="277"/>
      <c r="K2254" s="277"/>
      <c r="L2254" s="277"/>
      <c r="M2254" s="277"/>
      <c r="N2254" s="277"/>
    </row>
    <row r="2255" spans="4:14">
      <c r="D2255" s="277"/>
      <c r="E2255" s="277"/>
      <c r="F2255" s="277"/>
      <c r="G2255" s="277"/>
      <c r="H2255" s="277"/>
      <c r="I2255" s="277"/>
      <c r="J2255" s="277"/>
      <c r="K2255" s="277"/>
      <c r="L2255" s="277"/>
      <c r="M2255" s="277"/>
      <c r="N2255" s="277"/>
    </row>
    <row r="2256" spans="4:14">
      <c r="D2256" s="277"/>
      <c r="E2256" s="277"/>
      <c r="F2256" s="277"/>
      <c r="G2256" s="277"/>
      <c r="H2256" s="277"/>
      <c r="I2256" s="277"/>
      <c r="J2256" s="277"/>
      <c r="K2256" s="277"/>
      <c r="L2256" s="277"/>
      <c r="M2256" s="277"/>
      <c r="N2256" s="277"/>
    </row>
    <row r="2257" spans="4:14">
      <c r="D2257" s="277"/>
      <c r="E2257" s="277"/>
      <c r="F2257" s="277"/>
      <c r="G2257" s="277"/>
      <c r="H2257" s="277"/>
      <c r="I2257" s="277"/>
      <c r="J2257" s="277"/>
      <c r="K2257" s="277"/>
      <c r="L2257" s="277"/>
      <c r="M2257" s="277"/>
      <c r="N2257" s="277"/>
    </row>
    <row r="2258" spans="4:14">
      <c r="D2258" s="277"/>
      <c r="E2258" s="277"/>
      <c r="F2258" s="277"/>
      <c r="G2258" s="277"/>
      <c r="H2258" s="277"/>
      <c r="I2258" s="277"/>
      <c r="J2258" s="277"/>
      <c r="K2258" s="277"/>
      <c r="L2258" s="277"/>
      <c r="M2258" s="277"/>
      <c r="N2258" s="277"/>
    </row>
    <row r="2259" spans="4:14">
      <c r="D2259" s="277"/>
      <c r="E2259" s="277"/>
      <c r="F2259" s="277"/>
      <c r="G2259" s="277"/>
      <c r="H2259" s="277"/>
      <c r="I2259" s="277"/>
      <c r="J2259" s="277"/>
      <c r="K2259" s="277"/>
      <c r="L2259" s="277"/>
      <c r="M2259" s="277"/>
      <c r="N2259" s="277"/>
    </row>
    <row r="2260" spans="4:14">
      <c r="D2260" s="277"/>
      <c r="E2260" s="277"/>
      <c r="F2260" s="277"/>
      <c r="G2260" s="277"/>
      <c r="H2260" s="277"/>
      <c r="I2260" s="277"/>
      <c r="J2260" s="277"/>
      <c r="K2260" s="277"/>
      <c r="L2260" s="277"/>
      <c r="M2260" s="277"/>
      <c r="N2260" s="277"/>
    </row>
    <row r="2261" spans="4:14">
      <c r="D2261" s="277"/>
      <c r="E2261" s="277"/>
      <c r="F2261" s="277"/>
      <c r="G2261" s="277"/>
      <c r="H2261" s="277"/>
      <c r="I2261" s="277"/>
      <c r="J2261" s="277"/>
      <c r="K2261" s="277"/>
      <c r="L2261" s="277"/>
      <c r="M2261" s="277"/>
      <c r="N2261" s="277"/>
    </row>
    <row r="2262" spans="4:14">
      <c r="D2262" s="277"/>
      <c r="E2262" s="277"/>
      <c r="F2262" s="277"/>
      <c r="G2262" s="277"/>
      <c r="H2262" s="277"/>
      <c r="I2262" s="277"/>
      <c r="J2262" s="277"/>
      <c r="K2262" s="277"/>
      <c r="L2262" s="277"/>
      <c r="M2262" s="277"/>
      <c r="N2262" s="277"/>
    </row>
    <row r="2263" spans="4:14">
      <c r="D2263" s="277"/>
      <c r="E2263" s="277"/>
      <c r="F2263" s="277"/>
      <c r="G2263" s="277"/>
      <c r="H2263" s="277"/>
      <c r="I2263" s="277"/>
      <c r="J2263" s="277"/>
      <c r="K2263" s="277"/>
      <c r="L2263" s="277"/>
      <c r="M2263" s="277"/>
      <c r="N2263" s="277"/>
    </row>
    <row r="2264" spans="4:14">
      <c r="D2264" s="277"/>
      <c r="E2264" s="277"/>
      <c r="F2264" s="277"/>
      <c r="G2264" s="277"/>
      <c r="H2264" s="277"/>
      <c r="I2264" s="277"/>
      <c r="J2264" s="277"/>
      <c r="K2264" s="277"/>
      <c r="L2264" s="277"/>
      <c r="M2264" s="277"/>
      <c r="N2264" s="277"/>
    </row>
    <row r="2265" spans="4:14">
      <c r="D2265" s="277"/>
      <c r="E2265" s="277"/>
      <c r="F2265" s="277"/>
      <c r="G2265" s="277"/>
      <c r="H2265" s="277"/>
      <c r="I2265" s="277"/>
      <c r="J2265" s="277"/>
      <c r="K2265" s="277"/>
      <c r="L2265" s="277"/>
      <c r="M2265" s="277"/>
      <c r="N2265" s="277"/>
    </row>
    <row r="2266" spans="4:14">
      <c r="D2266" s="277"/>
      <c r="E2266" s="277"/>
      <c r="F2266" s="277"/>
      <c r="G2266" s="277"/>
      <c r="H2266" s="277"/>
      <c r="I2266" s="277"/>
      <c r="J2266" s="277"/>
      <c r="K2266" s="277"/>
      <c r="L2266" s="277"/>
      <c r="M2266" s="277"/>
      <c r="N2266" s="277"/>
    </row>
    <row r="2267" spans="4:14">
      <c r="D2267" s="277"/>
      <c r="E2267" s="277"/>
      <c r="F2267" s="277"/>
      <c r="G2267" s="277"/>
      <c r="H2267" s="277"/>
      <c r="I2267" s="277"/>
      <c r="J2267" s="277"/>
      <c r="K2267" s="277"/>
      <c r="L2267" s="277"/>
      <c r="M2267" s="277"/>
      <c r="N2267" s="277"/>
    </row>
    <row r="2268" spans="4:14">
      <c r="D2268" s="277"/>
      <c r="E2268" s="277"/>
      <c r="F2268" s="277"/>
      <c r="G2268" s="277"/>
      <c r="H2268" s="277"/>
      <c r="I2268" s="277"/>
      <c r="J2268" s="277"/>
      <c r="K2268" s="277"/>
      <c r="L2268" s="277"/>
      <c r="M2268" s="277"/>
      <c r="N2268" s="277"/>
    </row>
    <row r="2269" spans="4:14">
      <c r="D2269" s="277"/>
      <c r="E2269" s="277"/>
      <c r="F2269" s="277"/>
      <c r="G2269" s="277"/>
      <c r="H2269" s="277"/>
      <c r="I2269" s="277"/>
      <c r="J2269" s="277"/>
      <c r="K2269" s="277"/>
      <c r="L2269" s="277"/>
      <c r="M2269" s="277"/>
      <c r="N2269" s="277"/>
    </row>
    <row r="2270" spans="4:14">
      <c r="D2270" s="277"/>
      <c r="E2270" s="277"/>
      <c r="F2270" s="277"/>
      <c r="G2270" s="277"/>
      <c r="H2270" s="277"/>
      <c r="I2270" s="277"/>
      <c r="J2270" s="277"/>
      <c r="K2270" s="277"/>
      <c r="L2270" s="277"/>
      <c r="M2270" s="277"/>
      <c r="N2270" s="277"/>
    </row>
    <row r="2271" spans="4:14">
      <c r="D2271" s="277"/>
      <c r="E2271" s="277"/>
      <c r="F2271" s="277"/>
      <c r="G2271" s="277"/>
      <c r="H2271" s="277"/>
      <c r="I2271" s="277"/>
      <c r="J2271" s="277"/>
      <c r="K2271" s="277"/>
      <c r="L2271" s="277"/>
      <c r="M2271" s="277"/>
      <c r="N2271" s="277"/>
    </row>
    <row r="2272" spans="4:14">
      <c r="D2272" s="277"/>
      <c r="E2272" s="277"/>
      <c r="F2272" s="277"/>
      <c r="G2272" s="277"/>
      <c r="H2272" s="277"/>
      <c r="I2272" s="277"/>
      <c r="J2272" s="277"/>
      <c r="K2272" s="277"/>
      <c r="L2272" s="277"/>
      <c r="M2272" s="277"/>
      <c r="N2272" s="277"/>
    </row>
    <row r="2273" spans="4:14">
      <c r="D2273" s="277"/>
      <c r="E2273" s="277"/>
      <c r="F2273" s="277"/>
      <c r="G2273" s="277"/>
      <c r="H2273" s="277"/>
      <c r="I2273" s="277"/>
      <c r="J2273" s="277"/>
      <c r="K2273" s="277"/>
      <c r="L2273" s="277"/>
      <c r="M2273" s="277"/>
      <c r="N2273" s="277"/>
    </row>
    <row r="2274" spans="4:14">
      <c r="D2274" s="277"/>
      <c r="E2274" s="277"/>
      <c r="F2274" s="277"/>
      <c r="G2274" s="277"/>
      <c r="H2274" s="277"/>
      <c r="I2274" s="277"/>
      <c r="J2274" s="277"/>
      <c r="K2274" s="277"/>
      <c r="L2274" s="277"/>
      <c r="M2274" s="277"/>
      <c r="N2274" s="277"/>
    </row>
    <row r="2275" spans="4:14">
      <c r="D2275" s="277"/>
      <c r="E2275" s="277"/>
      <c r="F2275" s="277"/>
      <c r="G2275" s="277"/>
      <c r="H2275" s="277"/>
      <c r="I2275" s="277"/>
      <c r="J2275" s="277"/>
      <c r="K2275" s="277"/>
      <c r="L2275" s="277"/>
      <c r="M2275" s="277"/>
      <c r="N2275" s="277"/>
    </row>
    <row r="2276" spans="4:14">
      <c r="D2276" s="277"/>
      <c r="E2276" s="277"/>
      <c r="F2276" s="277"/>
      <c r="G2276" s="277"/>
      <c r="H2276" s="277"/>
      <c r="I2276" s="277"/>
      <c r="J2276" s="277"/>
      <c r="K2276" s="277"/>
      <c r="L2276" s="277"/>
      <c r="M2276" s="277"/>
      <c r="N2276" s="277"/>
    </row>
    <row r="2277" spans="4:14">
      <c r="D2277" s="277"/>
      <c r="E2277" s="277"/>
      <c r="F2277" s="277"/>
      <c r="G2277" s="277"/>
      <c r="H2277" s="277"/>
      <c r="I2277" s="277"/>
      <c r="J2277" s="277"/>
      <c r="K2277" s="277"/>
      <c r="L2277" s="277"/>
      <c r="M2277" s="277"/>
      <c r="N2277" s="277"/>
    </row>
    <row r="2278" spans="4:14">
      <c r="D2278" s="277"/>
      <c r="E2278" s="277"/>
      <c r="F2278" s="277"/>
      <c r="G2278" s="277"/>
      <c r="H2278" s="277"/>
      <c r="I2278" s="277"/>
      <c r="J2278" s="277"/>
      <c r="K2278" s="277"/>
      <c r="L2278" s="277"/>
      <c r="M2278" s="277"/>
      <c r="N2278" s="277"/>
    </row>
    <row r="2279" spans="4:14">
      <c r="D2279" s="277"/>
      <c r="E2279" s="277"/>
      <c r="F2279" s="277"/>
      <c r="G2279" s="277"/>
      <c r="H2279" s="277"/>
      <c r="I2279" s="277"/>
      <c r="J2279" s="277"/>
      <c r="K2279" s="277"/>
      <c r="L2279" s="277"/>
      <c r="M2279" s="277"/>
      <c r="N2279" s="277"/>
    </row>
    <row r="2280" spans="4:14">
      <c r="D2280" s="277"/>
      <c r="E2280" s="277"/>
      <c r="F2280" s="277"/>
      <c r="G2280" s="277"/>
      <c r="H2280" s="277"/>
      <c r="I2280" s="277"/>
      <c r="J2280" s="277"/>
      <c r="K2280" s="277"/>
      <c r="L2280" s="277"/>
      <c r="M2280" s="277"/>
      <c r="N2280" s="277"/>
    </row>
    <row r="2281" spans="4:14">
      <c r="D2281" s="277"/>
      <c r="E2281" s="277"/>
      <c r="F2281" s="277"/>
      <c r="G2281" s="277"/>
      <c r="H2281" s="277"/>
      <c r="I2281" s="277"/>
      <c r="J2281" s="277"/>
      <c r="K2281" s="277"/>
      <c r="L2281" s="277"/>
      <c r="M2281" s="277"/>
      <c r="N2281" s="277"/>
    </row>
    <row r="2282" spans="4:14">
      <c r="D2282" s="277"/>
      <c r="E2282" s="277"/>
      <c r="F2282" s="277"/>
      <c r="G2282" s="277"/>
      <c r="H2282" s="277"/>
      <c r="I2282" s="277"/>
      <c r="J2282" s="277"/>
      <c r="K2282" s="277"/>
      <c r="L2282" s="277"/>
      <c r="M2282" s="277"/>
      <c r="N2282" s="277"/>
    </row>
    <row r="2283" spans="4:14">
      <c r="D2283" s="277"/>
      <c r="E2283" s="277"/>
      <c r="F2283" s="277"/>
      <c r="G2283" s="277"/>
      <c r="H2283" s="277"/>
      <c r="I2283" s="277"/>
      <c r="J2283" s="277"/>
      <c r="K2283" s="277"/>
      <c r="L2283" s="277"/>
      <c r="M2283" s="277"/>
      <c r="N2283" s="277"/>
    </row>
    <row r="2284" spans="4:14">
      <c r="D2284" s="277"/>
      <c r="E2284" s="277"/>
      <c r="F2284" s="277"/>
      <c r="G2284" s="277"/>
      <c r="H2284" s="277"/>
      <c r="I2284" s="277"/>
      <c r="J2284" s="277"/>
      <c r="K2284" s="277"/>
      <c r="L2284" s="277"/>
      <c r="M2284" s="277"/>
      <c r="N2284" s="277"/>
    </row>
    <row r="2285" spans="4:14">
      <c r="D2285" s="277"/>
      <c r="E2285" s="277"/>
      <c r="F2285" s="277"/>
      <c r="G2285" s="277"/>
      <c r="H2285" s="277"/>
      <c r="I2285" s="277"/>
      <c r="J2285" s="277"/>
      <c r="K2285" s="277"/>
      <c r="L2285" s="277"/>
      <c r="M2285" s="277"/>
      <c r="N2285" s="277"/>
    </row>
    <row r="2286" spans="4:14">
      <c r="D2286" s="277"/>
      <c r="E2286" s="277"/>
      <c r="F2286" s="277"/>
      <c r="G2286" s="277"/>
      <c r="H2286" s="277"/>
      <c r="I2286" s="277"/>
      <c r="J2286" s="277"/>
      <c r="K2286" s="277"/>
      <c r="L2286" s="277"/>
      <c r="M2286" s="277"/>
      <c r="N2286" s="277"/>
    </row>
    <row r="2287" spans="4:14">
      <c r="D2287" s="277"/>
      <c r="E2287" s="277"/>
      <c r="F2287" s="277"/>
      <c r="G2287" s="277"/>
      <c r="H2287" s="277"/>
      <c r="I2287" s="277"/>
      <c r="J2287" s="277"/>
      <c r="K2287" s="277"/>
      <c r="L2287" s="277"/>
      <c r="M2287" s="277"/>
      <c r="N2287" s="277"/>
    </row>
    <row r="2288" spans="4:14">
      <c r="D2288" s="277"/>
      <c r="E2288" s="277"/>
      <c r="F2288" s="277"/>
      <c r="G2288" s="277"/>
      <c r="H2288" s="277"/>
      <c r="I2288" s="277"/>
      <c r="J2288" s="277"/>
      <c r="K2288" s="277"/>
      <c r="L2288" s="277"/>
      <c r="M2288" s="277"/>
      <c r="N2288" s="277"/>
    </row>
    <row r="2289" spans="4:14">
      <c r="D2289" s="277"/>
      <c r="E2289" s="277"/>
      <c r="F2289" s="277"/>
      <c r="G2289" s="277"/>
      <c r="H2289" s="277"/>
      <c r="I2289" s="277"/>
      <c r="J2289" s="277"/>
      <c r="K2289" s="277"/>
      <c r="L2289" s="277"/>
      <c r="M2289" s="277"/>
      <c r="N2289" s="277"/>
    </row>
    <row r="2290" spans="4:14">
      <c r="D2290" s="277"/>
      <c r="E2290" s="277"/>
      <c r="F2290" s="277"/>
      <c r="G2290" s="277"/>
      <c r="H2290" s="277"/>
      <c r="I2290" s="277"/>
      <c r="J2290" s="277"/>
      <c r="K2290" s="277"/>
      <c r="L2290" s="277"/>
      <c r="M2290" s="277"/>
      <c r="N2290" s="277"/>
    </row>
    <row r="2291" spans="4:14">
      <c r="D2291" s="277"/>
      <c r="E2291" s="277"/>
      <c r="F2291" s="277"/>
      <c r="G2291" s="277"/>
      <c r="H2291" s="277"/>
      <c r="I2291" s="277"/>
      <c r="J2291" s="277"/>
      <c r="K2291" s="277"/>
      <c r="L2291" s="277"/>
      <c r="M2291" s="277"/>
      <c r="N2291" s="277"/>
    </row>
    <row r="2292" spans="4:14">
      <c r="D2292" s="277"/>
      <c r="E2292" s="277"/>
      <c r="F2292" s="277"/>
      <c r="G2292" s="277"/>
      <c r="H2292" s="277"/>
      <c r="I2292" s="277"/>
      <c r="J2292" s="277"/>
      <c r="K2292" s="277"/>
      <c r="L2292" s="277"/>
      <c r="M2292" s="277"/>
      <c r="N2292" s="277"/>
    </row>
    <row r="2293" spans="4:14">
      <c r="D2293" s="277"/>
      <c r="E2293" s="277"/>
      <c r="F2293" s="277"/>
      <c r="G2293" s="277"/>
      <c r="H2293" s="277"/>
      <c r="I2293" s="277"/>
      <c r="J2293" s="277"/>
      <c r="K2293" s="277"/>
      <c r="L2293" s="277"/>
      <c r="M2293" s="277"/>
      <c r="N2293" s="277"/>
    </row>
    <row r="2294" spans="4:14">
      <c r="D2294" s="277"/>
      <c r="E2294" s="277"/>
      <c r="F2294" s="277"/>
      <c r="G2294" s="277"/>
      <c r="H2294" s="277"/>
      <c r="I2294" s="277"/>
      <c r="J2294" s="277"/>
      <c r="K2294" s="277"/>
      <c r="L2294" s="277"/>
      <c r="M2294" s="277"/>
      <c r="N2294" s="277"/>
    </row>
    <row r="2295" spans="4:14">
      <c r="D2295" s="277"/>
      <c r="E2295" s="277"/>
      <c r="F2295" s="277"/>
      <c r="G2295" s="277"/>
      <c r="H2295" s="277"/>
      <c r="I2295" s="277"/>
      <c r="J2295" s="277"/>
      <c r="K2295" s="277"/>
      <c r="L2295" s="277"/>
      <c r="M2295" s="277"/>
      <c r="N2295" s="277"/>
    </row>
    <row r="2296" spans="4:14">
      <c r="D2296" s="277"/>
      <c r="E2296" s="277"/>
      <c r="F2296" s="277"/>
      <c r="G2296" s="277"/>
      <c r="H2296" s="277"/>
      <c r="I2296" s="277"/>
      <c r="J2296" s="277"/>
      <c r="K2296" s="277"/>
      <c r="L2296" s="277"/>
      <c r="M2296" s="277"/>
      <c r="N2296" s="277"/>
    </row>
    <row r="2297" spans="4:14">
      <c r="D2297" s="277"/>
      <c r="E2297" s="277"/>
      <c r="F2297" s="277"/>
      <c r="G2297" s="277"/>
      <c r="H2297" s="277"/>
      <c r="I2297" s="277"/>
      <c r="J2297" s="277"/>
      <c r="K2297" s="277"/>
      <c r="L2297" s="277"/>
      <c r="M2297" s="277"/>
      <c r="N2297" s="277"/>
    </row>
    <row r="2298" spans="4:14">
      <c r="D2298" s="277"/>
      <c r="E2298" s="277"/>
      <c r="F2298" s="277"/>
      <c r="G2298" s="277"/>
      <c r="H2298" s="277"/>
      <c r="I2298" s="277"/>
      <c r="J2298" s="277"/>
      <c r="K2298" s="277"/>
      <c r="L2298" s="277"/>
      <c r="M2298" s="277"/>
      <c r="N2298" s="277"/>
    </row>
    <row r="2299" spans="4:14">
      <c r="D2299" s="277"/>
      <c r="E2299" s="277"/>
      <c r="F2299" s="277"/>
      <c r="G2299" s="277"/>
      <c r="H2299" s="277"/>
      <c r="I2299" s="277"/>
      <c r="J2299" s="277"/>
      <c r="K2299" s="277"/>
      <c r="L2299" s="277"/>
      <c r="M2299" s="277"/>
      <c r="N2299" s="277"/>
    </row>
    <row r="2300" spans="4:14">
      <c r="D2300" s="277"/>
      <c r="E2300" s="277"/>
      <c r="F2300" s="277"/>
      <c r="G2300" s="277"/>
      <c r="H2300" s="277"/>
      <c r="I2300" s="277"/>
      <c r="J2300" s="277"/>
      <c r="K2300" s="277"/>
      <c r="L2300" s="277"/>
      <c r="M2300" s="277"/>
      <c r="N2300" s="277"/>
    </row>
    <row r="2301" spans="4:14">
      <c r="D2301" s="277"/>
      <c r="E2301" s="277"/>
      <c r="F2301" s="277"/>
      <c r="G2301" s="277"/>
      <c r="H2301" s="277"/>
      <c r="I2301" s="277"/>
      <c r="J2301" s="277"/>
      <c r="K2301" s="277"/>
      <c r="L2301" s="277"/>
      <c r="M2301" s="277"/>
      <c r="N2301" s="277"/>
    </row>
    <row r="2302" spans="4:14">
      <c r="D2302" s="277"/>
      <c r="E2302" s="277"/>
      <c r="F2302" s="277"/>
      <c r="G2302" s="277"/>
      <c r="H2302" s="277"/>
      <c r="I2302" s="277"/>
      <c r="J2302" s="277"/>
      <c r="K2302" s="277"/>
      <c r="L2302" s="277"/>
      <c r="M2302" s="277"/>
      <c r="N2302" s="277"/>
    </row>
    <row r="2303" spans="4:14">
      <c r="D2303" s="277"/>
      <c r="E2303" s="277"/>
      <c r="F2303" s="277"/>
      <c r="G2303" s="277"/>
      <c r="H2303" s="277"/>
      <c r="I2303" s="277"/>
      <c r="J2303" s="277"/>
      <c r="K2303" s="277"/>
      <c r="L2303" s="277"/>
      <c r="M2303" s="277"/>
      <c r="N2303" s="277"/>
    </row>
    <row r="2304" spans="4:14">
      <c r="D2304" s="277"/>
      <c r="E2304" s="277"/>
      <c r="F2304" s="277"/>
      <c r="G2304" s="277"/>
      <c r="H2304" s="277"/>
      <c r="I2304" s="277"/>
      <c r="J2304" s="277"/>
      <c r="K2304" s="277"/>
      <c r="L2304" s="277"/>
      <c r="M2304" s="277"/>
      <c r="N2304" s="277"/>
    </row>
    <row r="2305" spans="4:14">
      <c r="D2305" s="277"/>
      <c r="E2305" s="277"/>
      <c r="F2305" s="277"/>
      <c r="G2305" s="277"/>
      <c r="H2305" s="277"/>
      <c r="I2305" s="277"/>
      <c r="J2305" s="277"/>
      <c r="K2305" s="277"/>
      <c r="L2305" s="277"/>
      <c r="M2305" s="277"/>
      <c r="N2305" s="277"/>
    </row>
    <row r="2306" spans="4:14">
      <c r="D2306" s="277"/>
      <c r="E2306" s="277"/>
      <c r="F2306" s="277"/>
      <c r="G2306" s="277"/>
      <c r="H2306" s="277"/>
      <c r="I2306" s="277"/>
      <c r="J2306" s="277"/>
      <c r="K2306" s="277"/>
      <c r="L2306" s="277"/>
      <c r="M2306" s="277"/>
      <c r="N2306" s="277"/>
    </row>
    <row r="2307" spans="4:14">
      <c r="D2307" s="277"/>
      <c r="E2307" s="277"/>
      <c r="F2307" s="277"/>
      <c r="G2307" s="277"/>
      <c r="H2307" s="277"/>
      <c r="I2307" s="277"/>
      <c r="J2307" s="277"/>
      <c r="K2307" s="277"/>
      <c r="L2307" s="277"/>
      <c r="M2307" s="277"/>
      <c r="N2307" s="277"/>
    </row>
    <row r="2308" spans="4:14">
      <c r="D2308" s="277"/>
      <c r="E2308" s="277"/>
      <c r="F2308" s="277"/>
      <c r="G2308" s="277"/>
      <c r="H2308" s="277"/>
      <c r="I2308" s="277"/>
      <c r="J2308" s="277"/>
      <c r="K2308" s="277"/>
      <c r="L2308" s="277"/>
      <c r="M2308" s="277"/>
      <c r="N2308" s="277"/>
    </row>
    <row r="2309" spans="4:14">
      <c r="D2309" s="277"/>
      <c r="E2309" s="277"/>
      <c r="F2309" s="277"/>
      <c r="G2309" s="277"/>
      <c r="H2309" s="277"/>
      <c r="I2309" s="277"/>
      <c r="J2309" s="277"/>
      <c r="K2309" s="277"/>
      <c r="L2309" s="277"/>
      <c r="M2309" s="277"/>
      <c r="N2309" s="277"/>
    </row>
    <row r="2310" spans="4:14">
      <c r="D2310" s="277"/>
      <c r="E2310" s="277"/>
      <c r="F2310" s="277"/>
      <c r="G2310" s="277"/>
      <c r="H2310" s="277"/>
      <c r="I2310" s="277"/>
      <c r="J2310" s="277"/>
      <c r="K2310" s="277"/>
      <c r="L2310" s="277"/>
      <c r="M2310" s="277"/>
      <c r="N2310" s="277"/>
    </row>
    <row r="2311" spans="4:14">
      <c r="D2311" s="277"/>
      <c r="E2311" s="277"/>
      <c r="F2311" s="277"/>
      <c r="G2311" s="277"/>
      <c r="H2311" s="277"/>
      <c r="I2311" s="277"/>
      <c r="J2311" s="277"/>
      <c r="K2311" s="277"/>
      <c r="L2311" s="277"/>
      <c r="M2311" s="277"/>
      <c r="N2311" s="277"/>
    </row>
    <row r="2312" spans="4:14">
      <c r="D2312" s="277"/>
      <c r="E2312" s="277"/>
      <c r="F2312" s="277"/>
      <c r="G2312" s="277"/>
      <c r="H2312" s="277"/>
      <c r="I2312" s="277"/>
      <c r="J2312" s="277"/>
      <c r="K2312" s="277"/>
      <c r="L2312" s="277"/>
      <c r="M2312" s="277"/>
      <c r="N2312" s="277"/>
    </row>
    <row r="2313" spans="4:14">
      <c r="D2313" s="277"/>
      <c r="E2313" s="277"/>
      <c r="F2313" s="277"/>
      <c r="G2313" s="277"/>
      <c r="H2313" s="277"/>
      <c r="I2313" s="277"/>
      <c r="J2313" s="277"/>
      <c r="K2313" s="277"/>
      <c r="L2313" s="277"/>
      <c r="M2313" s="277"/>
      <c r="N2313" s="277"/>
    </row>
    <row r="2314" spans="4:14">
      <c r="D2314" s="277"/>
      <c r="E2314" s="277"/>
      <c r="F2314" s="277"/>
      <c r="G2314" s="277"/>
      <c r="H2314" s="277"/>
      <c r="I2314" s="277"/>
      <c r="J2314" s="277"/>
      <c r="K2314" s="277"/>
      <c r="L2314" s="277"/>
      <c r="M2314" s="277"/>
      <c r="N2314" s="277"/>
    </row>
    <row r="2315" spans="4:14">
      <c r="D2315" s="277"/>
      <c r="E2315" s="277"/>
      <c r="F2315" s="277"/>
      <c r="G2315" s="277"/>
      <c r="H2315" s="277"/>
      <c r="I2315" s="277"/>
      <c r="J2315" s="277"/>
      <c r="K2315" s="277"/>
      <c r="L2315" s="277"/>
      <c r="M2315" s="277"/>
      <c r="N2315" s="277"/>
    </row>
    <row r="2316" spans="4:14">
      <c r="D2316" s="277"/>
      <c r="E2316" s="277"/>
      <c r="F2316" s="277"/>
      <c r="G2316" s="277"/>
      <c r="H2316" s="277"/>
      <c r="I2316" s="277"/>
      <c r="J2316" s="277"/>
      <c r="K2316" s="277"/>
      <c r="L2316" s="277"/>
      <c r="M2316" s="277"/>
      <c r="N2316" s="277"/>
    </row>
    <row r="2317" spans="4:14">
      <c r="D2317" s="277"/>
      <c r="E2317" s="277"/>
      <c r="F2317" s="277"/>
      <c r="G2317" s="277"/>
      <c r="H2317" s="277"/>
      <c r="I2317" s="277"/>
      <c r="J2317" s="277"/>
      <c r="K2317" s="277"/>
      <c r="L2317" s="277"/>
      <c r="M2317" s="277"/>
      <c r="N2317" s="277"/>
    </row>
    <row r="2318" spans="4:14">
      <c r="D2318" s="277"/>
      <c r="E2318" s="277"/>
      <c r="F2318" s="277"/>
      <c r="G2318" s="277"/>
      <c r="H2318" s="277"/>
      <c r="I2318" s="277"/>
      <c r="J2318" s="277"/>
      <c r="K2318" s="277"/>
      <c r="L2318" s="277"/>
      <c r="M2318" s="277"/>
      <c r="N2318" s="277"/>
    </row>
    <row r="2319" spans="4:14">
      <c r="D2319" s="277"/>
      <c r="E2319" s="277"/>
      <c r="F2319" s="277"/>
      <c r="G2319" s="277"/>
      <c r="H2319" s="277"/>
      <c r="I2319" s="277"/>
      <c r="J2319" s="277"/>
      <c r="K2319" s="277"/>
      <c r="L2319" s="277"/>
      <c r="M2319" s="277"/>
      <c r="N2319" s="277"/>
    </row>
    <row r="2320" spans="4:14">
      <c r="D2320" s="277"/>
      <c r="E2320" s="277"/>
      <c r="F2320" s="277"/>
      <c r="G2320" s="277"/>
      <c r="H2320" s="277"/>
      <c r="I2320" s="277"/>
      <c r="J2320" s="277"/>
      <c r="K2320" s="277"/>
      <c r="L2320" s="277"/>
      <c r="M2320" s="277"/>
      <c r="N2320" s="277"/>
    </row>
    <row r="2321" spans="4:14">
      <c r="D2321" s="277"/>
      <c r="E2321" s="277"/>
      <c r="F2321" s="277"/>
      <c r="G2321" s="277"/>
      <c r="H2321" s="277"/>
      <c r="I2321" s="277"/>
      <c r="J2321" s="277"/>
      <c r="K2321" s="277"/>
      <c r="L2321" s="277"/>
      <c r="M2321" s="277"/>
      <c r="N2321" s="277"/>
    </row>
    <row r="2322" spans="4:14">
      <c r="D2322" s="277"/>
      <c r="E2322" s="277"/>
      <c r="F2322" s="277"/>
      <c r="G2322" s="277"/>
      <c r="H2322" s="277"/>
      <c r="I2322" s="277"/>
      <c r="J2322" s="277"/>
      <c r="K2322" s="277"/>
      <c r="L2322" s="277"/>
      <c r="M2322" s="277"/>
      <c r="N2322" s="277"/>
    </row>
    <row r="2323" spans="4:14">
      <c r="D2323" s="277"/>
      <c r="E2323" s="277"/>
      <c r="F2323" s="277"/>
      <c r="G2323" s="277"/>
      <c r="H2323" s="277"/>
      <c r="I2323" s="277"/>
      <c r="J2323" s="277"/>
      <c r="K2323" s="277"/>
      <c r="L2323" s="277"/>
      <c r="M2323" s="277"/>
      <c r="N2323" s="277"/>
    </row>
    <row r="2324" spans="4:14">
      <c r="D2324" s="277"/>
      <c r="E2324" s="277"/>
      <c r="F2324" s="277"/>
      <c r="G2324" s="277"/>
      <c r="H2324" s="277"/>
      <c r="I2324" s="277"/>
      <c r="J2324" s="277"/>
      <c r="K2324" s="277"/>
      <c r="L2324" s="277"/>
      <c r="M2324" s="277"/>
      <c r="N2324" s="277"/>
    </row>
    <row r="2325" spans="4:14">
      <c r="D2325" s="277"/>
      <c r="E2325" s="277"/>
      <c r="F2325" s="277"/>
      <c r="G2325" s="277"/>
      <c r="H2325" s="277"/>
      <c r="I2325" s="277"/>
      <c r="J2325" s="277"/>
      <c r="K2325" s="277"/>
      <c r="L2325" s="277"/>
      <c r="M2325" s="277"/>
      <c r="N2325" s="277"/>
    </row>
    <row r="2326" spans="4:14">
      <c r="D2326" s="277"/>
      <c r="E2326" s="277"/>
      <c r="F2326" s="277"/>
      <c r="G2326" s="277"/>
      <c r="H2326" s="277"/>
      <c r="I2326" s="277"/>
      <c r="J2326" s="277"/>
      <c r="K2326" s="277"/>
      <c r="L2326" s="277"/>
      <c r="M2326" s="277"/>
      <c r="N2326" s="277"/>
    </row>
    <row r="2327" spans="4:14">
      <c r="D2327" s="277"/>
      <c r="E2327" s="277"/>
      <c r="F2327" s="277"/>
      <c r="G2327" s="277"/>
      <c r="H2327" s="277"/>
      <c r="I2327" s="277"/>
      <c r="J2327" s="277"/>
      <c r="K2327" s="277"/>
      <c r="L2327" s="277"/>
      <c r="M2327" s="277"/>
      <c r="N2327" s="277"/>
    </row>
    <row r="2328" spans="4:14">
      <c r="D2328" s="277"/>
      <c r="E2328" s="277"/>
      <c r="F2328" s="277"/>
      <c r="G2328" s="277"/>
      <c r="H2328" s="277"/>
      <c r="I2328" s="277"/>
      <c r="J2328" s="277"/>
      <c r="K2328" s="277"/>
      <c r="L2328" s="277"/>
      <c r="M2328" s="277"/>
      <c r="N2328" s="277"/>
    </row>
    <row r="2329" spans="4:14">
      <c r="D2329" s="277"/>
      <c r="E2329" s="277"/>
      <c r="F2329" s="277"/>
      <c r="G2329" s="277"/>
      <c r="H2329" s="277"/>
      <c r="I2329" s="277"/>
      <c r="J2329" s="277"/>
      <c r="K2329" s="277"/>
      <c r="L2329" s="277"/>
      <c r="M2329" s="277"/>
      <c r="N2329" s="277"/>
    </row>
    <row r="2330" spans="4:14">
      <c r="D2330" s="277"/>
      <c r="E2330" s="277"/>
      <c r="F2330" s="277"/>
      <c r="G2330" s="277"/>
      <c r="H2330" s="277"/>
      <c r="I2330" s="277"/>
      <c r="J2330" s="277"/>
      <c r="K2330" s="277"/>
      <c r="L2330" s="277"/>
      <c r="M2330" s="277"/>
      <c r="N2330" s="277"/>
    </row>
    <row r="2331" spans="4:14">
      <c r="D2331" s="277"/>
      <c r="E2331" s="277"/>
      <c r="F2331" s="277"/>
      <c r="G2331" s="277"/>
      <c r="H2331" s="277"/>
      <c r="I2331" s="277"/>
      <c r="J2331" s="277"/>
      <c r="K2331" s="277"/>
      <c r="L2331" s="277"/>
      <c r="M2331" s="277"/>
      <c r="N2331" s="277"/>
    </row>
  </sheetData>
  <mergeCells count="43">
    <mergeCell ref="A18:A20"/>
    <mergeCell ref="C18:N18"/>
    <mergeCell ref="A11:A12"/>
    <mergeCell ref="A14:A16"/>
    <mergeCell ref="B14:N14"/>
    <mergeCell ref="A65:A66"/>
    <mergeCell ref="A22:A24"/>
    <mergeCell ref="C22:N22"/>
    <mergeCell ref="A37:A41"/>
    <mergeCell ref="B37:N37"/>
    <mergeCell ref="M38:M40"/>
    <mergeCell ref="A43:A45"/>
    <mergeCell ref="B43:K43"/>
    <mergeCell ref="A60:A61"/>
    <mergeCell ref="A86:D86"/>
    <mergeCell ref="A68:A73"/>
    <mergeCell ref="A75:K75"/>
    <mergeCell ref="A76:A77"/>
    <mergeCell ref="A84:K84"/>
    <mergeCell ref="G95:K95"/>
    <mergeCell ref="G94:K94"/>
    <mergeCell ref="G93:K93"/>
    <mergeCell ref="A89:B89"/>
    <mergeCell ref="A95:B95"/>
    <mergeCell ref="A94:B94"/>
    <mergeCell ref="A93:B93"/>
    <mergeCell ref="A92:B92"/>
    <mergeCell ref="G92:K92"/>
    <mergeCell ref="G91:K91"/>
    <mergeCell ref="G90:K90"/>
    <mergeCell ref="G89:K89"/>
    <mergeCell ref="A90:B90"/>
    <mergeCell ref="A91:B91"/>
    <mergeCell ref="A4:B4"/>
    <mergeCell ref="C4:I4"/>
    <mergeCell ref="A5:B5"/>
    <mergeCell ref="C5:I5"/>
    <mergeCell ref="J4:N4"/>
    <mergeCell ref="F9:K9"/>
    <mergeCell ref="A6:B6"/>
    <mergeCell ref="C6:I6"/>
    <mergeCell ref="J6:N6"/>
    <mergeCell ref="J5:N5"/>
  </mergeCells>
  <printOptions horizontalCentered="1"/>
  <pageMargins left="0.5" right="0.5" top="1" bottom="1" header="0.5" footer="0.34"/>
  <pageSetup scale="55" fitToHeight="3" orientation="landscape" r:id="rId1"/>
  <headerFooter alignWithMargins="0">
    <oddHeader>&amp;C&amp;"Arial,Bold"&amp;14&amp;U&amp;A</oddHeader>
    <oddFooter>&amp;L&amp;F
&amp;A&amp;CPage &amp;P of &amp;N&amp;R&amp;D</oddFooter>
  </headerFooter>
  <rowBreaks count="2" manualBreakCount="2">
    <brk id="32" max="13" man="1"/>
    <brk id="64" max="1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M3633"/>
  <sheetViews>
    <sheetView view="pageBreakPreview" zoomScaleNormal="100" zoomScaleSheetLayoutView="100" zoomScalePageLayoutView="85" workbookViewId="0"/>
  </sheetViews>
  <sheetFormatPr defaultColWidth="9.109375" defaultRowHeight="13.2"/>
  <cols>
    <col min="1" max="1" width="6.33203125" style="6" customWidth="1"/>
    <col min="2" max="2" width="50.6640625" style="6" customWidth="1"/>
    <col min="3" max="7" width="12.6640625" style="6" customWidth="1"/>
    <col min="8" max="8" width="88.6640625" style="6" customWidth="1"/>
    <col min="9" max="9" width="12.6640625" style="6" customWidth="1"/>
    <col min="10" max="16384" width="9.109375" style="6"/>
  </cols>
  <sheetData>
    <row r="1" spans="1:13" s="669" customFormat="1" ht="20.100000000000001" customHeight="1">
      <c r="A1" s="683" t="s">
        <v>641</v>
      </c>
      <c r="I1" s="1339" t="str">
        <f>'Project Information'!$B$3</f>
        <v>Enter project name &amp; description</v>
      </c>
    </row>
    <row r="2" spans="1:13" s="669" customFormat="1" ht="20.100000000000001" customHeight="1">
      <c r="I2" s="1339" t="str">
        <f>'Project Information'!$B$1</f>
        <v>999999-1-32-01</v>
      </c>
    </row>
    <row r="3" spans="1:13" s="361" customFormat="1" ht="14.4" thickBot="1">
      <c r="A3" s="636"/>
      <c r="B3" s="637"/>
      <c r="C3" s="638"/>
      <c r="D3" s="638"/>
      <c r="E3" s="638"/>
      <c r="F3" s="638"/>
      <c r="G3" s="638"/>
      <c r="H3" s="638"/>
    </row>
    <row r="4" spans="1:13" s="361" customFormat="1" ht="28.5" customHeight="1" thickBot="1">
      <c r="A4" s="1887" t="s">
        <v>1583</v>
      </c>
      <c r="B4" s="1888"/>
      <c r="C4" s="2008" t="s">
        <v>1584</v>
      </c>
      <c r="D4" s="2035"/>
      <c r="E4" s="2035"/>
      <c r="F4" s="2035"/>
      <c r="G4" s="2078"/>
      <c r="H4" s="2008" t="s">
        <v>1585</v>
      </c>
      <c r="I4" s="2036"/>
    </row>
    <row r="5" spans="1:13" s="361" customFormat="1" ht="28.5" customHeight="1">
      <c r="A5" s="1890" t="s">
        <v>1587</v>
      </c>
      <c r="B5" s="1891"/>
      <c r="C5" s="2011"/>
      <c r="D5" s="2037"/>
      <c r="E5" s="2037"/>
      <c r="F5" s="2037"/>
      <c r="G5" s="2357"/>
      <c r="H5" s="2011"/>
      <c r="I5" s="2038"/>
    </row>
    <row r="6" spans="1:13" s="361" customFormat="1" ht="28.5" customHeight="1" thickBot="1">
      <c r="A6" s="1893" t="s">
        <v>1586</v>
      </c>
      <c r="B6" s="1894"/>
      <c r="C6" s="2014"/>
      <c r="D6" s="2039"/>
      <c r="E6" s="2039"/>
      <c r="F6" s="2039"/>
      <c r="G6" s="2356"/>
      <c r="H6" s="2014"/>
      <c r="I6" s="2040"/>
    </row>
    <row r="7" spans="1:13" s="361" customFormat="1" ht="15.6">
      <c r="A7" s="1373" t="s">
        <v>1620</v>
      </c>
      <c r="B7" s="414"/>
    </row>
    <row r="8" spans="1:13" s="361" customFormat="1" ht="15" customHeight="1" thickBot="1">
      <c r="A8" s="1373"/>
      <c r="B8" s="414"/>
    </row>
    <row r="9" spans="1:13" ht="48" customHeight="1">
      <c r="A9" s="875" t="s">
        <v>82</v>
      </c>
      <c r="B9" s="869" t="s">
        <v>211</v>
      </c>
      <c r="C9" s="872" t="s">
        <v>91</v>
      </c>
      <c r="D9" s="872" t="s">
        <v>48</v>
      </c>
      <c r="E9" s="872" t="s">
        <v>776</v>
      </c>
      <c r="F9" s="872" t="s">
        <v>185</v>
      </c>
      <c r="G9" s="872" t="s">
        <v>114</v>
      </c>
      <c r="H9" s="2142" t="s">
        <v>184</v>
      </c>
      <c r="I9" s="2150"/>
      <c r="J9" s="678"/>
      <c r="K9" s="678"/>
      <c r="L9" s="678"/>
      <c r="M9" s="678"/>
    </row>
    <row r="10" spans="1:13" ht="20.100000000000001" customHeight="1">
      <c r="A10" s="1238"/>
      <c r="B10" s="1239" t="s">
        <v>645</v>
      </c>
      <c r="C10" s="1239"/>
      <c r="D10" s="1239"/>
      <c r="E10" s="1239"/>
      <c r="F10" s="1239"/>
      <c r="G10" s="1239"/>
      <c r="H10" s="2146"/>
      <c r="I10" s="2149"/>
      <c r="J10" s="678"/>
      <c r="K10" s="678"/>
      <c r="L10" s="678"/>
      <c r="M10" s="678"/>
    </row>
    <row r="11" spans="1:13" s="634" customFormat="1" ht="30" customHeight="1">
      <c r="A11" s="420">
        <v>29.1</v>
      </c>
      <c r="B11" s="518" t="s">
        <v>356</v>
      </c>
      <c r="C11" s="358" t="s">
        <v>333</v>
      </c>
      <c r="D11" s="1582">
        <v>0</v>
      </c>
      <c r="E11" s="1593">
        <v>0</v>
      </c>
      <c r="F11" s="646"/>
      <c r="G11" s="1217">
        <f t="shared" ref="G11:G19" si="0">ROUND(D11*E11,0)</f>
        <v>0</v>
      </c>
      <c r="H11" s="2351"/>
      <c r="I11" s="2352"/>
    </row>
    <row r="12" spans="1:13" s="634" customFormat="1" ht="30" customHeight="1">
      <c r="A12" s="420">
        <v>29.2</v>
      </c>
      <c r="B12" s="518" t="s">
        <v>348</v>
      </c>
      <c r="C12" s="358" t="s">
        <v>345</v>
      </c>
      <c r="D12" s="1582">
        <v>0</v>
      </c>
      <c r="E12" s="1593">
        <v>0</v>
      </c>
      <c r="F12" s="646"/>
      <c r="G12" s="1217">
        <f t="shared" si="0"/>
        <v>0</v>
      </c>
      <c r="H12" s="2351"/>
      <c r="I12" s="2352"/>
    </row>
    <row r="13" spans="1:13" s="634" customFormat="1" ht="30" customHeight="1">
      <c r="A13" s="420">
        <v>29.3</v>
      </c>
      <c r="B13" s="518" t="s">
        <v>1025</v>
      </c>
      <c r="C13" s="421" t="s">
        <v>157</v>
      </c>
      <c r="D13" s="1582">
        <v>0</v>
      </c>
      <c r="E13" s="1593">
        <v>0</v>
      </c>
      <c r="F13" s="646"/>
      <c r="G13" s="1217">
        <f t="shared" si="0"/>
        <v>0</v>
      </c>
      <c r="H13" s="2351"/>
      <c r="I13" s="2352"/>
    </row>
    <row r="14" spans="1:13" s="634" customFormat="1" ht="30" customHeight="1">
      <c r="A14" s="420">
        <v>29.4</v>
      </c>
      <c r="B14" s="518" t="s">
        <v>376</v>
      </c>
      <c r="C14" s="358" t="s">
        <v>333</v>
      </c>
      <c r="D14" s="1582">
        <v>0</v>
      </c>
      <c r="E14" s="1593">
        <v>0</v>
      </c>
      <c r="F14" s="646"/>
      <c r="G14" s="1217">
        <f t="shared" si="0"/>
        <v>0</v>
      </c>
      <c r="H14" s="2351"/>
      <c r="I14" s="2352"/>
    </row>
    <row r="15" spans="1:13" s="634" customFormat="1" ht="30" customHeight="1">
      <c r="A15" s="420">
        <v>29.5</v>
      </c>
      <c r="B15" s="518" t="s">
        <v>349</v>
      </c>
      <c r="C15" s="358" t="s">
        <v>333</v>
      </c>
      <c r="D15" s="1582">
        <v>0</v>
      </c>
      <c r="E15" s="1593">
        <v>0</v>
      </c>
      <c r="F15" s="646"/>
      <c r="G15" s="1217">
        <f t="shared" si="0"/>
        <v>0</v>
      </c>
      <c r="H15" s="2351"/>
      <c r="I15" s="2352"/>
    </row>
    <row r="16" spans="1:13" s="634" customFormat="1" ht="30" customHeight="1">
      <c r="A16" s="420">
        <v>29.6</v>
      </c>
      <c r="B16" s="784" t="s">
        <v>350</v>
      </c>
      <c r="C16" s="421" t="s">
        <v>334</v>
      </c>
      <c r="D16" s="1582">
        <v>0</v>
      </c>
      <c r="E16" s="1593">
        <v>0</v>
      </c>
      <c r="F16" s="646"/>
      <c r="G16" s="1217">
        <f t="shared" si="0"/>
        <v>0</v>
      </c>
      <c r="H16" s="2345"/>
      <c r="I16" s="2346"/>
    </row>
    <row r="17" spans="1:9" s="634" customFormat="1" ht="30" customHeight="1">
      <c r="A17" s="420">
        <v>29.7</v>
      </c>
      <c r="B17" s="518" t="s">
        <v>377</v>
      </c>
      <c r="C17" s="358" t="s">
        <v>334</v>
      </c>
      <c r="D17" s="1582">
        <v>0</v>
      </c>
      <c r="E17" s="1593">
        <v>0</v>
      </c>
      <c r="F17" s="646"/>
      <c r="G17" s="1217">
        <f t="shared" si="0"/>
        <v>0</v>
      </c>
      <c r="H17" s="2351"/>
      <c r="I17" s="2352"/>
    </row>
    <row r="18" spans="1:9" s="634" customFormat="1" ht="30" customHeight="1">
      <c r="A18" s="420">
        <v>29.8</v>
      </c>
      <c r="B18" s="518" t="s">
        <v>351</v>
      </c>
      <c r="C18" s="358" t="s">
        <v>333</v>
      </c>
      <c r="D18" s="1582">
        <v>0</v>
      </c>
      <c r="E18" s="1593">
        <v>0</v>
      </c>
      <c r="F18" s="646"/>
      <c r="G18" s="1217">
        <f t="shared" si="0"/>
        <v>0</v>
      </c>
      <c r="H18" s="2345"/>
      <c r="I18" s="2346"/>
    </row>
    <row r="19" spans="1:9" s="634" customFormat="1" ht="30" customHeight="1">
      <c r="A19" s="420">
        <v>29.9</v>
      </c>
      <c r="B19" s="518" t="s">
        <v>346</v>
      </c>
      <c r="C19" s="358" t="s">
        <v>347</v>
      </c>
      <c r="D19" s="1582">
        <v>0</v>
      </c>
      <c r="E19" s="1593">
        <v>0</v>
      </c>
      <c r="F19" s="646"/>
      <c r="G19" s="1217">
        <f t="shared" si="0"/>
        <v>0</v>
      </c>
      <c r="H19" s="2345"/>
      <c r="I19" s="2346"/>
    </row>
    <row r="20" spans="1:9" s="634" customFormat="1" ht="20.100000000000001" customHeight="1">
      <c r="A20" s="1238"/>
      <c r="B20" s="1239" t="s">
        <v>330</v>
      </c>
      <c r="C20" s="1239"/>
      <c r="D20" s="1239"/>
      <c r="E20" s="1239"/>
      <c r="F20" s="1239"/>
      <c r="G20" s="1240"/>
      <c r="H20" s="2349"/>
      <c r="I20" s="2350"/>
    </row>
    <row r="21" spans="1:9" s="634" customFormat="1" ht="30" customHeight="1">
      <c r="A21" s="424">
        <v>29.1</v>
      </c>
      <c r="B21" s="518" t="s">
        <v>357</v>
      </c>
      <c r="C21" s="358" t="s">
        <v>111</v>
      </c>
      <c r="D21" s="1582">
        <v>0</v>
      </c>
      <c r="E21" s="1593">
        <v>0</v>
      </c>
      <c r="F21" s="646"/>
      <c r="G21" s="1217">
        <f t="shared" ref="G21:G32" si="1">ROUND(D21*E21,0)</f>
        <v>0</v>
      </c>
      <c r="H21" s="2351"/>
      <c r="I21" s="2352"/>
    </row>
    <row r="22" spans="1:9" s="634" customFormat="1" ht="30" customHeight="1">
      <c r="A22" s="424">
        <v>29.11</v>
      </c>
      <c r="B22" s="518" t="s">
        <v>358</v>
      </c>
      <c r="C22" s="358" t="s">
        <v>111</v>
      </c>
      <c r="D22" s="1582">
        <v>0</v>
      </c>
      <c r="E22" s="1593">
        <v>0</v>
      </c>
      <c r="F22" s="646"/>
      <c r="G22" s="1217">
        <f t="shared" si="1"/>
        <v>0</v>
      </c>
      <c r="H22" s="2351"/>
      <c r="I22" s="2352"/>
    </row>
    <row r="23" spans="1:9" s="634" customFormat="1" ht="30" customHeight="1">
      <c r="A23" s="424">
        <v>29.12</v>
      </c>
      <c r="B23" s="518" t="s">
        <v>359</v>
      </c>
      <c r="C23" s="358" t="s">
        <v>111</v>
      </c>
      <c r="D23" s="1582">
        <v>0</v>
      </c>
      <c r="E23" s="1593">
        <v>0</v>
      </c>
      <c r="F23" s="646"/>
      <c r="G23" s="1217">
        <f t="shared" si="1"/>
        <v>0</v>
      </c>
      <c r="H23" s="2351"/>
      <c r="I23" s="2352"/>
    </row>
    <row r="24" spans="1:9" s="634" customFormat="1" ht="30" customHeight="1">
      <c r="A24" s="424">
        <v>29.13</v>
      </c>
      <c r="B24" s="518" t="s">
        <v>378</v>
      </c>
      <c r="C24" s="358" t="s">
        <v>111</v>
      </c>
      <c r="D24" s="1582">
        <v>0</v>
      </c>
      <c r="E24" s="1593">
        <v>0</v>
      </c>
      <c r="F24" s="646"/>
      <c r="G24" s="1217">
        <f t="shared" si="1"/>
        <v>0</v>
      </c>
      <c r="H24" s="2351"/>
      <c r="I24" s="2352"/>
    </row>
    <row r="25" spans="1:9" s="634" customFormat="1" ht="30" customHeight="1">
      <c r="A25" s="424">
        <v>29.14</v>
      </c>
      <c r="B25" s="518" t="s">
        <v>379</v>
      </c>
      <c r="C25" s="358" t="s">
        <v>111</v>
      </c>
      <c r="D25" s="1582">
        <v>0</v>
      </c>
      <c r="E25" s="1593">
        <v>0</v>
      </c>
      <c r="F25" s="646"/>
      <c r="G25" s="1217">
        <f t="shared" si="1"/>
        <v>0</v>
      </c>
      <c r="H25" s="2351"/>
      <c r="I25" s="2352"/>
    </row>
    <row r="26" spans="1:9" s="634" customFormat="1" ht="30" customHeight="1">
      <c r="A26" s="424">
        <v>29.15</v>
      </c>
      <c r="B26" s="518" t="s">
        <v>380</v>
      </c>
      <c r="C26" s="358" t="s">
        <v>111</v>
      </c>
      <c r="D26" s="1582">
        <v>0</v>
      </c>
      <c r="E26" s="1593">
        <v>0</v>
      </c>
      <c r="F26" s="646"/>
      <c r="G26" s="1217">
        <f t="shared" si="1"/>
        <v>0</v>
      </c>
      <c r="H26" s="2351"/>
      <c r="I26" s="2352"/>
    </row>
    <row r="27" spans="1:9" s="634" customFormat="1" ht="30" customHeight="1">
      <c r="A27" s="424">
        <v>29.16</v>
      </c>
      <c r="B27" s="518" t="s">
        <v>559</v>
      </c>
      <c r="C27" s="358" t="s">
        <v>111</v>
      </c>
      <c r="D27" s="1582">
        <v>0</v>
      </c>
      <c r="E27" s="1593">
        <v>0</v>
      </c>
      <c r="F27" s="646"/>
      <c r="G27" s="1217">
        <f t="shared" si="1"/>
        <v>0</v>
      </c>
      <c r="H27" s="2351"/>
      <c r="I27" s="2352"/>
    </row>
    <row r="28" spans="1:9" s="634" customFormat="1" ht="30" customHeight="1">
      <c r="A28" s="424">
        <v>29.17</v>
      </c>
      <c r="B28" s="518" t="s">
        <v>560</v>
      </c>
      <c r="C28" s="358" t="s">
        <v>111</v>
      </c>
      <c r="D28" s="1582">
        <v>0</v>
      </c>
      <c r="E28" s="1593">
        <v>0</v>
      </c>
      <c r="F28" s="646"/>
      <c r="G28" s="1217">
        <f t="shared" si="1"/>
        <v>0</v>
      </c>
      <c r="H28" s="2351"/>
      <c r="I28" s="2352"/>
    </row>
    <row r="29" spans="1:9" s="634" customFormat="1" ht="30" customHeight="1">
      <c r="A29" s="424">
        <v>29.18</v>
      </c>
      <c r="B29" s="518" t="s">
        <v>561</v>
      </c>
      <c r="C29" s="358" t="s">
        <v>111</v>
      </c>
      <c r="D29" s="1582">
        <v>0</v>
      </c>
      <c r="E29" s="1593">
        <v>0</v>
      </c>
      <c r="F29" s="646"/>
      <c r="G29" s="1217">
        <f t="shared" si="1"/>
        <v>0</v>
      </c>
      <c r="H29" s="2351"/>
      <c r="I29" s="2352"/>
    </row>
    <row r="30" spans="1:9" s="634" customFormat="1" ht="30" customHeight="1">
      <c r="A30" s="424">
        <v>29.19</v>
      </c>
      <c r="B30" s="518" t="s">
        <v>360</v>
      </c>
      <c r="C30" s="358" t="s">
        <v>111</v>
      </c>
      <c r="D30" s="1582">
        <v>0</v>
      </c>
      <c r="E30" s="1593">
        <v>0</v>
      </c>
      <c r="F30" s="646"/>
      <c r="G30" s="1217">
        <f t="shared" si="1"/>
        <v>0</v>
      </c>
      <c r="H30" s="2351"/>
      <c r="I30" s="2352"/>
    </row>
    <row r="31" spans="1:9" s="634" customFormat="1" ht="30" customHeight="1">
      <c r="A31" s="424">
        <v>29.2</v>
      </c>
      <c r="B31" s="518" t="s">
        <v>2094</v>
      </c>
      <c r="C31" s="358" t="s">
        <v>111</v>
      </c>
      <c r="D31" s="1582">
        <v>0</v>
      </c>
      <c r="E31" s="1593">
        <v>0</v>
      </c>
      <c r="F31" s="646"/>
      <c r="G31" s="1217">
        <f t="shared" si="1"/>
        <v>0</v>
      </c>
      <c r="H31" s="2345"/>
      <c r="I31" s="2346"/>
    </row>
    <row r="32" spans="1:9" s="634" customFormat="1" ht="30" customHeight="1">
      <c r="A32" s="424">
        <v>29.21</v>
      </c>
      <c r="B32" s="518" t="s">
        <v>361</v>
      </c>
      <c r="C32" s="358" t="s">
        <v>111</v>
      </c>
      <c r="D32" s="1582">
        <v>0</v>
      </c>
      <c r="E32" s="1593">
        <v>0</v>
      </c>
      <c r="F32" s="646"/>
      <c r="G32" s="1217">
        <f t="shared" si="1"/>
        <v>0</v>
      </c>
      <c r="H32" s="2351"/>
      <c r="I32" s="2352"/>
    </row>
    <row r="33" spans="1:9" s="634" customFormat="1" ht="20.100000000000001" customHeight="1">
      <c r="A33" s="1238"/>
      <c r="B33" s="1239" t="s">
        <v>728</v>
      </c>
      <c r="C33" s="1239"/>
      <c r="D33" s="1239"/>
      <c r="E33" s="1239"/>
      <c r="F33" s="1239"/>
      <c r="G33" s="1240"/>
      <c r="H33" s="2146"/>
      <c r="I33" s="2149"/>
    </row>
    <row r="34" spans="1:9" s="634" customFormat="1" ht="30" customHeight="1">
      <c r="A34" s="424">
        <v>29.22</v>
      </c>
      <c r="B34" s="518" t="s">
        <v>362</v>
      </c>
      <c r="C34" s="358" t="s">
        <v>334</v>
      </c>
      <c r="D34" s="1582">
        <v>0</v>
      </c>
      <c r="E34" s="1593">
        <v>0</v>
      </c>
      <c r="F34" s="646"/>
      <c r="G34" s="1217">
        <f t="shared" ref="G34:G42" si="2">ROUND(D34*E34,0)</f>
        <v>0</v>
      </c>
      <c r="H34" s="2345"/>
      <c r="I34" s="2346"/>
    </row>
    <row r="35" spans="1:9" s="634" customFormat="1" ht="30" customHeight="1">
      <c r="A35" s="424">
        <v>29.23</v>
      </c>
      <c r="B35" s="518" t="s">
        <v>363</v>
      </c>
      <c r="C35" s="358" t="s">
        <v>334</v>
      </c>
      <c r="D35" s="1582">
        <v>0</v>
      </c>
      <c r="E35" s="1593">
        <v>0</v>
      </c>
      <c r="F35" s="646"/>
      <c r="G35" s="1217">
        <f t="shared" si="2"/>
        <v>0</v>
      </c>
      <c r="H35" s="2345"/>
      <c r="I35" s="2346"/>
    </row>
    <row r="36" spans="1:9" s="634" customFormat="1" ht="30" customHeight="1">
      <c r="A36" s="424">
        <v>29.24</v>
      </c>
      <c r="B36" s="518" t="s">
        <v>381</v>
      </c>
      <c r="C36" s="358" t="s">
        <v>157</v>
      </c>
      <c r="D36" s="1582">
        <v>0</v>
      </c>
      <c r="E36" s="1593">
        <v>0</v>
      </c>
      <c r="F36" s="646"/>
      <c r="G36" s="1217">
        <f t="shared" si="2"/>
        <v>0</v>
      </c>
      <c r="H36" s="2345"/>
      <c r="I36" s="2346"/>
    </row>
    <row r="37" spans="1:9" s="634" customFormat="1" ht="30" customHeight="1">
      <c r="A37" s="424">
        <v>29.25</v>
      </c>
      <c r="B37" s="518" t="s">
        <v>364</v>
      </c>
      <c r="C37" s="358" t="s">
        <v>157</v>
      </c>
      <c r="D37" s="1582">
        <v>0</v>
      </c>
      <c r="E37" s="1593">
        <v>0</v>
      </c>
      <c r="F37" s="646"/>
      <c r="G37" s="1217">
        <f t="shared" si="2"/>
        <v>0</v>
      </c>
      <c r="H37" s="2345"/>
      <c r="I37" s="2346"/>
    </row>
    <row r="38" spans="1:9" s="634" customFormat="1" ht="30" customHeight="1">
      <c r="A38" s="424">
        <v>29.26</v>
      </c>
      <c r="B38" s="518" t="s">
        <v>382</v>
      </c>
      <c r="C38" s="1371" t="s">
        <v>111</v>
      </c>
      <c r="D38" s="1582">
        <v>0</v>
      </c>
      <c r="E38" s="1593">
        <v>0</v>
      </c>
      <c r="F38" s="646"/>
      <c r="G38" s="1217">
        <f t="shared" si="2"/>
        <v>0</v>
      </c>
      <c r="H38" s="2345"/>
      <c r="I38" s="2346"/>
    </row>
    <row r="39" spans="1:9" s="634" customFormat="1" ht="30" customHeight="1">
      <c r="A39" s="424">
        <v>29.27</v>
      </c>
      <c r="B39" s="518" t="s">
        <v>352</v>
      </c>
      <c r="C39" s="358" t="s">
        <v>89</v>
      </c>
      <c r="D39" s="357">
        <v>1</v>
      </c>
      <c r="E39" s="1593">
        <v>0</v>
      </c>
      <c r="F39" s="646"/>
      <c r="G39" s="1217">
        <f t="shared" si="2"/>
        <v>0</v>
      </c>
      <c r="H39" s="2345"/>
      <c r="I39" s="2346"/>
    </row>
    <row r="40" spans="1:9" s="634" customFormat="1" ht="30" customHeight="1">
      <c r="A40" s="424">
        <v>29.28</v>
      </c>
      <c r="B40" s="518" t="s">
        <v>353</v>
      </c>
      <c r="C40" s="358" t="s">
        <v>89</v>
      </c>
      <c r="D40" s="357">
        <v>1</v>
      </c>
      <c r="E40" s="1593">
        <v>0</v>
      </c>
      <c r="F40" s="646"/>
      <c r="G40" s="1217">
        <f t="shared" si="2"/>
        <v>0</v>
      </c>
      <c r="H40" s="2345"/>
      <c r="I40" s="2346"/>
    </row>
    <row r="41" spans="1:9" s="634" customFormat="1" ht="30" customHeight="1">
      <c r="A41" s="424">
        <v>29.29</v>
      </c>
      <c r="B41" s="518" t="s">
        <v>354</v>
      </c>
      <c r="C41" s="358" t="s">
        <v>334</v>
      </c>
      <c r="D41" s="1582">
        <v>0</v>
      </c>
      <c r="E41" s="1593">
        <v>0</v>
      </c>
      <c r="F41" s="646"/>
      <c r="G41" s="1217">
        <f t="shared" si="2"/>
        <v>0</v>
      </c>
      <c r="H41" s="2345"/>
      <c r="I41" s="2346"/>
    </row>
    <row r="42" spans="1:9" s="634" customFormat="1" ht="30" customHeight="1">
      <c r="A42" s="424">
        <v>29.3</v>
      </c>
      <c r="B42" s="518" t="s">
        <v>383</v>
      </c>
      <c r="C42" s="358" t="s">
        <v>111</v>
      </c>
      <c r="D42" s="1593">
        <v>0</v>
      </c>
      <c r="E42" s="1593">
        <v>0</v>
      </c>
      <c r="F42" s="646"/>
      <c r="G42" s="1217">
        <f t="shared" si="2"/>
        <v>0</v>
      </c>
      <c r="H42" s="2345"/>
      <c r="I42" s="2346"/>
    </row>
    <row r="43" spans="1:9" s="634" customFormat="1" ht="20.100000000000001" customHeight="1">
      <c r="A43" s="2359" t="s">
        <v>388</v>
      </c>
      <c r="B43" s="2360"/>
      <c r="C43" s="2360"/>
      <c r="D43" s="2360"/>
      <c r="E43" s="2360"/>
      <c r="F43" s="1242">
        <f>SUM(F34:F42,F21:F32,F11:F19)</f>
        <v>0</v>
      </c>
      <c r="G43" s="1220">
        <f>SUM(G34:G42,G21:G32,G11:G19)</f>
        <v>0</v>
      </c>
      <c r="H43" s="2146"/>
      <c r="I43" s="2149"/>
    </row>
    <row r="44" spans="1:9" s="634" customFormat="1" ht="30" customHeight="1">
      <c r="A44" s="424">
        <v>29.31</v>
      </c>
      <c r="B44" s="518" t="s">
        <v>146</v>
      </c>
      <c r="C44" s="1371" t="s">
        <v>157</v>
      </c>
      <c r="D44" s="357">
        <v>1</v>
      </c>
      <c r="E44" s="1593">
        <v>0</v>
      </c>
      <c r="F44" s="359"/>
      <c r="G44" s="360">
        <f>D44*E44</f>
        <v>0</v>
      </c>
      <c r="H44" s="2345"/>
      <c r="I44" s="2346"/>
    </row>
    <row r="45" spans="1:9" s="634" customFormat="1" ht="30" customHeight="1">
      <c r="A45" s="424">
        <v>29.32</v>
      </c>
      <c r="B45" s="518" t="s">
        <v>777</v>
      </c>
      <c r="C45" s="358" t="s">
        <v>89</v>
      </c>
      <c r="D45" s="357">
        <v>1</v>
      </c>
      <c r="E45" s="1091">
        <f>F61</f>
        <v>0</v>
      </c>
      <c r="F45" s="359"/>
      <c r="G45" s="360">
        <f>D45*E45</f>
        <v>0</v>
      </c>
      <c r="H45" s="2345"/>
      <c r="I45" s="2346"/>
    </row>
    <row r="46" spans="1:9" s="634" customFormat="1" ht="30" customHeight="1">
      <c r="A46" s="424">
        <v>29.33</v>
      </c>
      <c r="B46" s="518" t="s">
        <v>340</v>
      </c>
      <c r="C46" s="358" t="s">
        <v>157</v>
      </c>
      <c r="D46" s="850" t="s">
        <v>948</v>
      </c>
      <c r="E46" s="1585">
        <v>0</v>
      </c>
      <c r="F46" s="359"/>
      <c r="G46" s="360">
        <f>ROUND(E46*G43,0)</f>
        <v>0</v>
      </c>
      <c r="H46" s="2347"/>
      <c r="I46" s="2348"/>
    </row>
    <row r="47" spans="1:9" s="634" customFormat="1" ht="30" customHeight="1">
      <c r="A47" s="424">
        <v>29.34</v>
      </c>
      <c r="B47" s="518" t="s">
        <v>189</v>
      </c>
      <c r="C47" s="358" t="s">
        <v>157</v>
      </c>
      <c r="D47" s="850" t="s">
        <v>948</v>
      </c>
      <c r="E47" s="1585">
        <v>0</v>
      </c>
      <c r="F47" s="359"/>
      <c r="G47" s="360">
        <f>ROUND(E47*G43,0)</f>
        <v>0</v>
      </c>
      <c r="H47" s="2347"/>
      <c r="I47" s="2348"/>
    </row>
    <row r="48" spans="1:9" s="634" customFormat="1" ht="20.100000000000001" customHeight="1">
      <c r="A48" s="2359" t="s">
        <v>694</v>
      </c>
      <c r="B48" s="2360"/>
      <c r="C48" s="2360"/>
      <c r="D48" s="2360"/>
      <c r="E48" s="2360"/>
      <c r="F48" s="876"/>
      <c r="G48" s="391">
        <f>SUM(G44:G47)</f>
        <v>0</v>
      </c>
      <c r="H48" s="2146"/>
      <c r="I48" s="2149"/>
    </row>
    <row r="49" spans="1:13" s="634" customFormat="1" ht="30" customHeight="1">
      <c r="A49" s="725">
        <v>29.35</v>
      </c>
      <c r="B49" s="363" t="s">
        <v>81</v>
      </c>
      <c r="C49" s="358" t="s">
        <v>89</v>
      </c>
      <c r="D49" s="850" t="s">
        <v>948</v>
      </c>
      <c r="E49" s="1585">
        <v>0</v>
      </c>
      <c r="F49" s="358"/>
      <c r="G49" s="360">
        <f>ROUND(E49*(G48+G43),0)</f>
        <v>0</v>
      </c>
      <c r="H49" s="2351"/>
      <c r="I49" s="2352"/>
    </row>
    <row r="50" spans="1:13" s="634" customFormat="1" ht="30" customHeight="1">
      <c r="A50" s="725">
        <v>29.36</v>
      </c>
      <c r="B50" s="363" t="s">
        <v>295</v>
      </c>
      <c r="C50" s="358" t="s">
        <v>1242</v>
      </c>
      <c r="D50" s="850" t="s">
        <v>948</v>
      </c>
      <c r="E50" s="1585">
        <v>0</v>
      </c>
      <c r="F50" s="358"/>
      <c r="G50" s="360">
        <f>ROUND(E50*(G48+G43),0)</f>
        <v>0</v>
      </c>
      <c r="H50" s="2351"/>
      <c r="I50" s="2352"/>
    </row>
    <row r="51" spans="1:13" s="634" customFormat="1" ht="20.100000000000001" customHeight="1" thickBot="1">
      <c r="A51" s="2361" t="s">
        <v>355</v>
      </c>
      <c r="B51" s="2194"/>
      <c r="C51" s="2194"/>
      <c r="D51" s="2194"/>
      <c r="E51" s="2194"/>
      <c r="F51" s="1243">
        <f>SUM(F43:F50)</f>
        <v>0</v>
      </c>
      <c r="G51" s="1241">
        <f>SUM(G50,G49,G48,G43)</f>
        <v>0</v>
      </c>
      <c r="H51" s="2354"/>
      <c r="I51" s="2355"/>
    </row>
    <row r="52" spans="1:13" ht="13.8" thickBot="1">
      <c r="A52" s="938"/>
      <c r="B52" s="938"/>
      <c r="C52" s="938"/>
      <c r="D52" s="938"/>
      <c r="E52" s="938"/>
      <c r="F52" s="1235"/>
      <c r="G52" s="1236"/>
      <c r="H52" s="521"/>
      <c r="I52" s="634"/>
      <c r="J52" s="634"/>
      <c r="K52" s="634"/>
      <c r="L52" s="634"/>
      <c r="M52" s="634"/>
    </row>
    <row r="53" spans="1:13" s="412" customFormat="1" ht="72" customHeight="1" thickBot="1">
      <c r="A53" s="1991" t="s">
        <v>85</v>
      </c>
      <c r="B53" s="1889"/>
      <c r="C53" s="878" t="s">
        <v>91</v>
      </c>
      <c r="D53" s="878" t="s">
        <v>113</v>
      </c>
      <c r="E53" s="878" t="s">
        <v>776</v>
      </c>
      <c r="F53" s="878" t="s">
        <v>114</v>
      </c>
      <c r="G53" s="1634" t="s">
        <v>620</v>
      </c>
      <c r="H53" s="1638" t="s">
        <v>184</v>
      </c>
      <c r="I53" s="434" t="s">
        <v>1987</v>
      </c>
    </row>
    <row r="54" spans="1:13" s="412" customFormat="1" ht="20.100000000000001" customHeight="1" thickBot="1">
      <c r="A54" s="2175" t="s">
        <v>149</v>
      </c>
      <c r="B54" s="2176"/>
      <c r="C54" s="435" t="s">
        <v>157</v>
      </c>
      <c r="D54" s="1602">
        <v>0</v>
      </c>
      <c r="E54" s="1602">
        <v>0</v>
      </c>
      <c r="F54" s="388">
        <f t="shared" ref="F54:F57" si="3">E54*D54</f>
        <v>0</v>
      </c>
      <c r="G54" s="1654"/>
      <c r="H54" s="1654"/>
      <c r="I54" s="1605">
        <v>0</v>
      </c>
    </row>
    <row r="55" spans="1:13" s="412" customFormat="1" ht="20.100000000000001" customHeight="1" thickBot="1">
      <c r="A55" s="2179" t="s">
        <v>150</v>
      </c>
      <c r="B55" s="2048"/>
      <c r="C55" s="437" t="s">
        <v>157</v>
      </c>
      <c r="D55" s="1603">
        <v>0</v>
      </c>
      <c r="E55" s="1603">
        <v>0</v>
      </c>
      <c r="F55" s="389">
        <f t="shared" si="3"/>
        <v>0</v>
      </c>
      <c r="G55" s="1654"/>
      <c r="H55" s="1655"/>
      <c r="I55" s="1606">
        <v>0</v>
      </c>
    </row>
    <row r="56" spans="1:13" s="412" customFormat="1" ht="20.100000000000001" customHeight="1" thickBot="1">
      <c r="A56" s="1873" t="s">
        <v>151</v>
      </c>
      <c r="B56" s="1874"/>
      <c r="C56" s="437" t="s">
        <v>157</v>
      </c>
      <c r="D56" s="1603">
        <v>0</v>
      </c>
      <c r="E56" s="1603">
        <v>0</v>
      </c>
      <c r="F56" s="389">
        <f t="shared" si="3"/>
        <v>0</v>
      </c>
      <c r="G56" s="1654"/>
      <c r="H56" s="1655"/>
      <c r="I56" s="1606">
        <v>0</v>
      </c>
    </row>
    <row r="57" spans="1:13" s="412" customFormat="1" ht="20.100000000000001" customHeight="1">
      <c r="A57" s="2179" t="s">
        <v>635</v>
      </c>
      <c r="B57" s="2048"/>
      <c r="C57" s="437" t="s">
        <v>157</v>
      </c>
      <c r="D57" s="1603">
        <v>0</v>
      </c>
      <c r="E57" s="1603">
        <v>0</v>
      </c>
      <c r="F57" s="389">
        <f t="shared" si="3"/>
        <v>0</v>
      </c>
      <c r="G57" s="1654"/>
      <c r="H57" s="1655"/>
      <c r="I57" s="1606">
        <v>0</v>
      </c>
    </row>
    <row r="58" spans="1:13" s="412" customFormat="1" ht="20.100000000000001" customHeight="1" thickBot="1">
      <c r="A58" s="1994" t="s">
        <v>267</v>
      </c>
      <c r="B58" s="1995"/>
      <c r="C58" s="439"/>
      <c r="D58" s="439"/>
      <c r="E58" s="439"/>
      <c r="F58" s="393">
        <f>SUM(F54:F57)</f>
        <v>0</v>
      </c>
      <c r="G58" s="2358" t="s">
        <v>1590</v>
      </c>
      <c r="H58" s="2358"/>
      <c r="I58" s="394">
        <f>SUM(I54:I57)</f>
        <v>0</v>
      </c>
    </row>
    <row r="59" spans="1:13" s="412" customFormat="1" ht="20.100000000000001" customHeight="1" thickTop="1">
      <c r="A59" s="1989" t="s">
        <v>931</v>
      </c>
      <c r="B59" s="1990"/>
      <c r="C59" s="435" t="s">
        <v>157</v>
      </c>
      <c r="D59" s="1602">
        <v>0</v>
      </c>
      <c r="E59" s="1602">
        <v>0</v>
      </c>
      <c r="F59" s="388">
        <f>E59*D59</f>
        <v>0</v>
      </c>
      <c r="G59" s="2172" t="s">
        <v>1591</v>
      </c>
      <c r="H59" s="2172"/>
      <c r="I59" s="447" t="s">
        <v>1199</v>
      </c>
    </row>
    <row r="60" spans="1:13" s="412" customFormat="1" ht="20.100000000000001" customHeight="1" thickBot="1">
      <c r="A60" s="1992" t="s">
        <v>174</v>
      </c>
      <c r="B60" s="1993"/>
      <c r="C60" s="440" t="s">
        <v>157</v>
      </c>
      <c r="D60" s="1604">
        <v>0</v>
      </c>
      <c r="E60" s="1604">
        <v>0</v>
      </c>
      <c r="F60" s="390">
        <f>E60*D60</f>
        <v>0</v>
      </c>
      <c r="G60" s="2171" t="s">
        <v>1592</v>
      </c>
      <c r="H60" s="2171"/>
      <c r="I60" s="448" t="s">
        <v>1199</v>
      </c>
    </row>
    <row r="61" spans="1:13" s="442" customFormat="1" ht="20.100000000000001" customHeight="1" thickTop="1" thickBot="1">
      <c r="A61" s="2275" t="s">
        <v>175</v>
      </c>
      <c r="B61" s="2276"/>
      <c r="C61" s="845"/>
      <c r="D61" s="845"/>
      <c r="E61" s="845"/>
      <c r="F61" s="1006">
        <f>SUM(F58:F60)</f>
        <v>0</v>
      </c>
      <c r="G61" s="2353" t="s">
        <v>1603</v>
      </c>
      <c r="H61" s="2353"/>
      <c r="I61" s="509">
        <f>I58</f>
        <v>0</v>
      </c>
    </row>
    <row r="62" spans="1:13" s="412" customFormat="1" ht="15.6">
      <c r="A62" s="443"/>
      <c r="C62" s="444"/>
      <c r="D62" s="444"/>
      <c r="E62" s="444"/>
      <c r="F62" s="535" t="s">
        <v>630</v>
      </c>
      <c r="G62" s="5"/>
      <c r="I62" s="535" t="s">
        <v>1593</v>
      </c>
    </row>
    <row r="63" spans="1:13">
      <c r="A63" s="958"/>
      <c r="C63" s="935"/>
      <c r="D63" s="935"/>
      <c r="E63" s="935"/>
      <c r="F63" s="935"/>
      <c r="G63" s="935"/>
    </row>
    <row r="64" spans="1:13">
      <c r="A64" s="958"/>
      <c r="C64" s="935"/>
      <c r="D64" s="935"/>
      <c r="E64" s="935"/>
      <c r="F64" s="935"/>
      <c r="G64" s="935"/>
    </row>
    <row r="65" spans="1:7">
      <c r="A65" s="958"/>
      <c r="C65" s="935"/>
      <c r="D65" s="935"/>
      <c r="E65" s="935"/>
      <c r="F65" s="935"/>
      <c r="G65" s="935"/>
    </row>
    <row r="66" spans="1:7">
      <c r="A66" s="958"/>
      <c r="C66" s="935"/>
      <c r="D66" s="935"/>
      <c r="E66" s="935"/>
      <c r="F66" s="935"/>
      <c r="G66" s="935"/>
    </row>
    <row r="67" spans="1:7">
      <c r="A67" s="958"/>
      <c r="C67" s="935"/>
      <c r="D67" s="935"/>
      <c r="E67" s="935"/>
      <c r="F67" s="935"/>
      <c r="G67" s="935"/>
    </row>
    <row r="68" spans="1:7">
      <c r="A68" s="958"/>
      <c r="C68" s="935"/>
      <c r="D68" s="935"/>
      <c r="E68" s="935"/>
      <c r="F68" s="935"/>
      <c r="G68" s="935"/>
    </row>
    <row r="69" spans="1:7">
      <c r="A69" s="958"/>
      <c r="C69" s="935"/>
      <c r="D69" s="935"/>
      <c r="E69" s="935"/>
      <c r="F69" s="935"/>
      <c r="G69" s="935"/>
    </row>
    <row r="70" spans="1:7">
      <c r="A70" s="958"/>
      <c r="C70" s="935"/>
      <c r="D70" s="935"/>
      <c r="E70" s="935"/>
      <c r="F70" s="935"/>
      <c r="G70" s="935"/>
    </row>
    <row r="71" spans="1:7">
      <c r="A71" s="958"/>
      <c r="C71" s="935"/>
      <c r="D71" s="935"/>
      <c r="E71" s="935"/>
      <c r="F71" s="935"/>
      <c r="G71" s="935"/>
    </row>
    <row r="72" spans="1:7">
      <c r="A72" s="959"/>
      <c r="C72" s="935"/>
      <c r="D72" s="935"/>
      <c r="E72" s="935"/>
      <c r="F72" s="935"/>
      <c r="G72" s="935"/>
    </row>
    <row r="73" spans="1:7">
      <c r="A73" s="959"/>
      <c r="C73" s="935"/>
      <c r="D73" s="935"/>
      <c r="E73" s="935"/>
      <c r="F73" s="935"/>
      <c r="G73" s="935"/>
    </row>
    <row r="74" spans="1:7">
      <c r="A74" s="959"/>
      <c r="C74" s="935"/>
      <c r="D74" s="935"/>
      <c r="E74" s="935"/>
      <c r="F74" s="935"/>
      <c r="G74" s="935"/>
    </row>
    <row r="75" spans="1:7">
      <c r="A75" s="959"/>
      <c r="C75" s="935"/>
      <c r="D75" s="935"/>
      <c r="E75" s="935"/>
      <c r="F75" s="935"/>
      <c r="G75" s="935"/>
    </row>
    <row r="76" spans="1:7">
      <c r="A76" s="959"/>
      <c r="C76" s="935"/>
      <c r="D76" s="935"/>
      <c r="E76" s="935"/>
      <c r="F76" s="935"/>
      <c r="G76" s="935"/>
    </row>
    <row r="77" spans="1:7">
      <c r="A77" s="959"/>
      <c r="C77" s="935"/>
      <c r="D77" s="935"/>
      <c r="E77" s="935"/>
      <c r="F77" s="935"/>
      <c r="G77" s="935"/>
    </row>
    <row r="78" spans="1:7">
      <c r="A78" s="959"/>
      <c r="C78" s="935"/>
      <c r="D78" s="935"/>
      <c r="E78" s="935"/>
      <c r="F78" s="935"/>
      <c r="G78" s="935"/>
    </row>
    <row r="79" spans="1:7">
      <c r="A79" s="959"/>
      <c r="C79" s="935"/>
      <c r="D79" s="935"/>
      <c r="E79" s="935"/>
      <c r="F79" s="935"/>
      <c r="G79" s="935"/>
    </row>
    <row r="80" spans="1:7">
      <c r="A80" s="959"/>
      <c r="C80" s="935"/>
      <c r="D80" s="935"/>
      <c r="E80" s="935"/>
      <c r="F80" s="935"/>
      <c r="G80" s="935"/>
    </row>
    <row r="81" spans="1:7">
      <c r="A81" s="959"/>
      <c r="C81" s="935"/>
      <c r="D81" s="935"/>
      <c r="E81" s="935"/>
      <c r="F81" s="935"/>
      <c r="G81" s="935"/>
    </row>
    <row r="82" spans="1:7">
      <c r="A82" s="959"/>
      <c r="C82" s="935"/>
      <c r="D82" s="935"/>
      <c r="E82" s="935"/>
      <c r="F82" s="935"/>
      <c r="G82" s="935"/>
    </row>
    <row r="83" spans="1:7">
      <c r="A83" s="959"/>
      <c r="C83" s="935"/>
      <c r="D83" s="935"/>
      <c r="E83" s="935"/>
      <c r="F83" s="935"/>
      <c r="G83" s="935"/>
    </row>
    <row r="84" spans="1:7">
      <c r="A84" s="959"/>
      <c r="C84" s="935"/>
      <c r="D84" s="935"/>
      <c r="E84" s="935"/>
      <c r="F84" s="935"/>
      <c r="G84" s="935"/>
    </row>
    <row r="85" spans="1:7">
      <c r="A85" s="959"/>
      <c r="C85" s="935"/>
      <c r="D85" s="935"/>
      <c r="E85" s="935"/>
      <c r="F85" s="935"/>
      <c r="G85" s="935"/>
    </row>
    <row r="86" spans="1:7">
      <c r="A86" s="959"/>
      <c r="C86" s="935"/>
      <c r="D86" s="935"/>
      <c r="E86" s="935"/>
      <c r="F86" s="935"/>
      <c r="G86" s="935"/>
    </row>
    <row r="87" spans="1:7">
      <c r="A87" s="959"/>
      <c r="C87" s="935"/>
      <c r="D87" s="935"/>
      <c r="E87" s="935"/>
      <c r="F87" s="935"/>
      <c r="G87" s="935"/>
    </row>
    <row r="88" spans="1:7">
      <c r="A88" s="959"/>
      <c r="C88" s="935"/>
      <c r="D88" s="935"/>
      <c r="E88" s="935"/>
      <c r="F88" s="935"/>
      <c r="G88" s="935"/>
    </row>
    <row r="89" spans="1:7">
      <c r="A89" s="959"/>
      <c r="C89" s="935"/>
      <c r="D89" s="935"/>
      <c r="E89" s="935"/>
      <c r="F89" s="935"/>
      <c r="G89" s="935"/>
    </row>
    <row r="90" spans="1:7">
      <c r="A90" s="959"/>
      <c r="C90" s="935"/>
      <c r="D90" s="935"/>
      <c r="E90" s="935"/>
      <c r="F90" s="935"/>
      <c r="G90" s="935"/>
    </row>
    <row r="91" spans="1:7">
      <c r="A91" s="959"/>
      <c r="C91" s="935"/>
      <c r="D91" s="935"/>
      <c r="E91" s="935"/>
      <c r="F91" s="935"/>
      <c r="G91" s="935"/>
    </row>
    <row r="92" spans="1:7">
      <c r="A92" s="959"/>
      <c r="C92" s="935"/>
      <c r="D92" s="935"/>
      <c r="E92" s="935"/>
      <c r="F92" s="935"/>
      <c r="G92" s="935"/>
    </row>
    <row r="93" spans="1:7">
      <c r="A93" s="959"/>
      <c r="C93" s="935"/>
      <c r="D93" s="935"/>
      <c r="E93" s="935"/>
      <c r="F93" s="935"/>
      <c r="G93" s="935"/>
    </row>
    <row r="94" spans="1:7">
      <c r="A94" s="959"/>
      <c r="C94" s="935"/>
      <c r="D94" s="935"/>
      <c r="E94" s="935"/>
      <c r="F94" s="935"/>
      <c r="G94" s="935"/>
    </row>
    <row r="95" spans="1:7">
      <c r="A95" s="959"/>
      <c r="C95" s="935"/>
      <c r="D95" s="935"/>
      <c r="E95" s="935"/>
      <c r="F95" s="935"/>
      <c r="G95" s="935"/>
    </row>
    <row r="96" spans="1:7">
      <c r="A96" s="959"/>
      <c r="C96" s="935"/>
      <c r="D96" s="935"/>
      <c r="E96" s="935"/>
      <c r="F96" s="935"/>
      <c r="G96" s="935"/>
    </row>
    <row r="97" spans="1:7">
      <c r="A97" s="959"/>
      <c r="C97" s="935"/>
      <c r="D97" s="935"/>
      <c r="E97" s="935"/>
      <c r="F97" s="935"/>
      <c r="G97" s="935"/>
    </row>
    <row r="98" spans="1:7">
      <c r="A98" s="959"/>
      <c r="C98" s="935"/>
      <c r="D98" s="935"/>
      <c r="E98" s="935"/>
      <c r="F98" s="935"/>
      <c r="G98" s="935"/>
    </row>
    <row r="99" spans="1:7">
      <c r="A99" s="959"/>
      <c r="C99" s="935"/>
      <c r="D99" s="935"/>
      <c r="E99" s="935"/>
      <c r="F99" s="935"/>
      <c r="G99" s="935"/>
    </row>
    <row r="100" spans="1:7">
      <c r="A100" s="959"/>
      <c r="C100" s="935"/>
      <c r="D100" s="935"/>
      <c r="E100" s="935"/>
      <c r="F100" s="935"/>
      <c r="G100" s="935"/>
    </row>
    <row r="101" spans="1:7">
      <c r="A101" s="959"/>
      <c r="C101" s="935"/>
      <c r="D101" s="935"/>
      <c r="E101" s="935"/>
      <c r="F101" s="935"/>
      <c r="G101" s="935"/>
    </row>
    <row r="102" spans="1:7">
      <c r="A102" s="959"/>
      <c r="C102" s="935"/>
      <c r="D102" s="935"/>
      <c r="E102" s="935"/>
      <c r="F102" s="935"/>
      <c r="G102" s="935"/>
    </row>
    <row r="103" spans="1:7">
      <c r="A103" s="959"/>
      <c r="C103" s="935"/>
      <c r="D103" s="935"/>
      <c r="E103" s="935"/>
      <c r="F103" s="935"/>
      <c r="G103" s="935"/>
    </row>
    <row r="104" spans="1:7">
      <c r="A104" s="959"/>
      <c r="C104" s="935"/>
      <c r="D104" s="935"/>
      <c r="E104" s="935"/>
      <c r="F104" s="935"/>
      <c r="G104" s="935"/>
    </row>
    <row r="105" spans="1:7">
      <c r="A105" s="959"/>
      <c r="C105" s="935"/>
      <c r="D105" s="935"/>
      <c r="E105" s="935"/>
      <c r="F105" s="935"/>
      <c r="G105" s="935"/>
    </row>
    <row r="106" spans="1:7">
      <c r="A106" s="959"/>
      <c r="C106" s="935"/>
      <c r="D106" s="935"/>
      <c r="E106" s="935"/>
      <c r="F106" s="935"/>
      <c r="G106" s="935"/>
    </row>
    <row r="107" spans="1:7">
      <c r="A107" s="959"/>
      <c r="C107" s="935"/>
      <c r="D107" s="935"/>
      <c r="E107" s="935"/>
      <c r="F107" s="935"/>
      <c r="G107" s="935"/>
    </row>
    <row r="108" spans="1:7">
      <c r="A108" s="959"/>
      <c r="C108" s="935"/>
      <c r="D108" s="935"/>
      <c r="E108" s="935"/>
      <c r="F108" s="935"/>
      <c r="G108" s="935"/>
    </row>
    <row r="109" spans="1:7">
      <c r="A109" s="959"/>
      <c r="C109" s="935"/>
      <c r="D109" s="935"/>
      <c r="E109" s="935"/>
      <c r="F109" s="935"/>
      <c r="G109" s="935"/>
    </row>
    <row r="110" spans="1:7">
      <c r="A110" s="959"/>
      <c r="C110" s="935"/>
      <c r="D110" s="935"/>
      <c r="E110" s="935"/>
      <c r="F110" s="935"/>
      <c r="G110" s="935"/>
    </row>
    <row r="111" spans="1:7">
      <c r="A111" s="959"/>
      <c r="C111" s="935"/>
      <c r="D111" s="935"/>
      <c r="E111" s="935"/>
      <c r="F111" s="935"/>
      <c r="G111" s="935"/>
    </row>
    <row r="112" spans="1:7">
      <c r="A112" s="959"/>
      <c r="C112" s="935"/>
      <c r="D112" s="935"/>
      <c r="E112" s="935"/>
      <c r="F112" s="935"/>
      <c r="G112" s="935"/>
    </row>
    <row r="113" spans="1:7">
      <c r="A113" s="959"/>
      <c r="C113" s="935"/>
      <c r="D113" s="935"/>
      <c r="E113" s="935"/>
      <c r="F113" s="935"/>
      <c r="G113" s="935"/>
    </row>
    <row r="114" spans="1:7">
      <c r="A114" s="959"/>
      <c r="C114" s="935"/>
      <c r="D114" s="935"/>
      <c r="E114" s="935"/>
      <c r="F114" s="935"/>
      <c r="G114" s="935"/>
    </row>
    <row r="115" spans="1:7">
      <c r="A115" s="959"/>
      <c r="C115" s="935"/>
      <c r="D115" s="935"/>
      <c r="E115" s="935"/>
      <c r="F115" s="935"/>
      <c r="G115" s="935"/>
    </row>
    <row r="116" spans="1:7">
      <c r="A116" s="959"/>
      <c r="C116" s="935"/>
      <c r="D116" s="935"/>
      <c r="E116" s="935"/>
      <c r="F116" s="935"/>
      <c r="G116" s="935"/>
    </row>
    <row r="117" spans="1:7">
      <c r="A117" s="959"/>
      <c r="C117" s="935"/>
      <c r="D117" s="935"/>
      <c r="E117" s="935"/>
      <c r="F117" s="935"/>
      <c r="G117" s="935"/>
    </row>
    <row r="118" spans="1:7">
      <c r="A118" s="959"/>
      <c r="C118" s="935"/>
      <c r="D118" s="935"/>
      <c r="E118" s="935"/>
      <c r="F118" s="935"/>
      <c r="G118" s="935"/>
    </row>
    <row r="119" spans="1:7">
      <c r="A119" s="959"/>
      <c r="C119" s="935"/>
      <c r="D119" s="935"/>
      <c r="E119" s="935"/>
      <c r="F119" s="935"/>
      <c r="G119" s="935"/>
    </row>
    <row r="120" spans="1:7">
      <c r="A120" s="959"/>
      <c r="C120" s="935"/>
      <c r="D120" s="935"/>
      <c r="E120" s="935"/>
      <c r="F120" s="935"/>
      <c r="G120" s="935"/>
    </row>
    <row r="121" spans="1:7">
      <c r="A121" s="959"/>
      <c r="C121" s="935"/>
      <c r="D121" s="935"/>
      <c r="E121" s="935"/>
      <c r="F121" s="935"/>
      <c r="G121" s="935"/>
    </row>
    <row r="122" spans="1:7">
      <c r="A122" s="959"/>
      <c r="C122" s="935"/>
      <c r="D122" s="935"/>
      <c r="E122" s="935"/>
      <c r="F122" s="935"/>
      <c r="G122" s="935"/>
    </row>
    <row r="123" spans="1:7">
      <c r="A123" s="959"/>
      <c r="C123" s="935"/>
      <c r="D123" s="935"/>
      <c r="E123" s="935"/>
      <c r="F123" s="935"/>
      <c r="G123" s="935"/>
    </row>
    <row r="124" spans="1:7">
      <c r="A124" s="959"/>
      <c r="C124" s="935"/>
      <c r="D124" s="935"/>
      <c r="E124" s="935"/>
      <c r="F124" s="935"/>
      <c r="G124" s="935"/>
    </row>
    <row r="125" spans="1:7">
      <c r="A125" s="959"/>
      <c r="C125" s="935"/>
      <c r="D125" s="935"/>
      <c r="E125" s="935"/>
      <c r="F125" s="935"/>
      <c r="G125" s="935"/>
    </row>
    <row r="126" spans="1:7">
      <c r="A126" s="959"/>
      <c r="C126" s="935"/>
      <c r="D126" s="935"/>
      <c r="E126" s="935"/>
      <c r="F126" s="935"/>
      <c r="G126" s="935"/>
    </row>
    <row r="127" spans="1:7">
      <c r="A127" s="959"/>
      <c r="C127" s="935"/>
      <c r="D127" s="935"/>
      <c r="E127" s="935"/>
      <c r="F127" s="935"/>
      <c r="G127" s="935"/>
    </row>
    <row r="128" spans="1:7">
      <c r="A128" s="959"/>
      <c r="C128" s="935"/>
      <c r="D128" s="935"/>
      <c r="E128" s="935"/>
      <c r="F128" s="935"/>
      <c r="G128" s="935"/>
    </row>
    <row r="129" spans="1:7">
      <c r="A129" s="959"/>
      <c r="C129" s="935"/>
      <c r="D129" s="935"/>
      <c r="E129" s="935"/>
      <c r="F129" s="935"/>
      <c r="G129" s="935"/>
    </row>
    <row r="130" spans="1:7">
      <c r="A130" s="959"/>
      <c r="C130" s="935"/>
      <c r="D130" s="935"/>
      <c r="E130" s="935"/>
      <c r="F130" s="935"/>
      <c r="G130" s="935"/>
    </row>
    <row r="131" spans="1:7">
      <c r="A131" s="959"/>
      <c r="C131" s="935"/>
      <c r="D131" s="935"/>
      <c r="E131" s="935"/>
      <c r="F131" s="935"/>
      <c r="G131" s="935"/>
    </row>
    <row r="132" spans="1:7">
      <c r="A132" s="959"/>
      <c r="C132" s="935"/>
      <c r="D132" s="935"/>
      <c r="E132" s="935"/>
      <c r="F132" s="935"/>
      <c r="G132" s="935"/>
    </row>
    <row r="133" spans="1:7">
      <c r="A133" s="959"/>
      <c r="C133" s="935"/>
      <c r="D133" s="935"/>
      <c r="E133" s="935"/>
      <c r="F133" s="935"/>
      <c r="G133" s="935"/>
    </row>
    <row r="134" spans="1:7">
      <c r="A134" s="959"/>
      <c r="C134" s="935"/>
      <c r="D134" s="935"/>
      <c r="E134" s="935"/>
      <c r="F134" s="935"/>
      <c r="G134" s="935"/>
    </row>
    <row r="135" spans="1:7">
      <c r="A135" s="959"/>
      <c r="C135" s="935"/>
      <c r="D135" s="935"/>
      <c r="E135" s="935"/>
      <c r="F135" s="935"/>
      <c r="G135" s="935"/>
    </row>
    <row r="136" spans="1:7">
      <c r="A136" s="959"/>
      <c r="C136" s="935"/>
      <c r="D136" s="935"/>
      <c r="E136" s="935"/>
      <c r="F136" s="935"/>
      <c r="G136" s="935"/>
    </row>
    <row r="137" spans="1:7">
      <c r="A137" s="959"/>
      <c r="C137" s="935"/>
      <c r="D137" s="935"/>
      <c r="E137" s="935"/>
      <c r="F137" s="935"/>
      <c r="G137" s="935"/>
    </row>
    <row r="138" spans="1:7">
      <c r="A138" s="959"/>
      <c r="C138" s="935"/>
      <c r="D138" s="935"/>
      <c r="E138" s="935"/>
      <c r="F138" s="935"/>
      <c r="G138" s="935"/>
    </row>
    <row r="139" spans="1:7">
      <c r="A139" s="959"/>
      <c r="C139" s="935"/>
      <c r="D139" s="935"/>
      <c r="E139" s="935"/>
      <c r="F139" s="935"/>
      <c r="G139" s="935"/>
    </row>
    <row r="140" spans="1:7">
      <c r="A140" s="959"/>
      <c r="C140" s="935"/>
      <c r="D140" s="935"/>
      <c r="E140" s="935"/>
      <c r="F140" s="935"/>
      <c r="G140" s="935"/>
    </row>
    <row r="141" spans="1:7">
      <c r="A141" s="959"/>
      <c r="C141" s="935"/>
      <c r="D141" s="935"/>
      <c r="E141" s="935"/>
      <c r="F141" s="935"/>
      <c r="G141" s="935"/>
    </row>
    <row r="142" spans="1:7">
      <c r="A142" s="959"/>
      <c r="C142" s="935"/>
      <c r="D142" s="935"/>
      <c r="E142" s="935"/>
      <c r="F142" s="935"/>
      <c r="G142" s="935"/>
    </row>
    <row r="143" spans="1:7">
      <c r="A143" s="959"/>
      <c r="C143" s="935"/>
      <c r="D143" s="935"/>
      <c r="E143" s="935"/>
      <c r="F143" s="935"/>
      <c r="G143" s="935"/>
    </row>
    <row r="144" spans="1:7">
      <c r="A144" s="959"/>
      <c r="C144" s="935"/>
      <c r="D144" s="935"/>
      <c r="E144" s="935"/>
      <c r="F144" s="935"/>
      <c r="G144" s="935"/>
    </row>
    <row r="145" spans="1:7">
      <c r="A145" s="959"/>
      <c r="C145" s="935"/>
      <c r="D145" s="935"/>
      <c r="E145" s="935"/>
      <c r="F145" s="935"/>
      <c r="G145" s="935"/>
    </row>
    <row r="146" spans="1:7">
      <c r="A146" s="959"/>
      <c r="C146" s="935"/>
      <c r="D146" s="935"/>
      <c r="E146" s="935"/>
      <c r="F146" s="935"/>
      <c r="G146" s="935"/>
    </row>
    <row r="147" spans="1:7">
      <c r="A147" s="959"/>
      <c r="C147" s="935"/>
      <c r="D147" s="935"/>
      <c r="E147" s="935"/>
      <c r="F147" s="935"/>
      <c r="G147" s="935"/>
    </row>
    <row r="148" spans="1:7">
      <c r="A148" s="959"/>
      <c r="C148" s="935"/>
      <c r="D148" s="935"/>
      <c r="E148" s="935"/>
      <c r="F148" s="935"/>
      <c r="G148" s="935"/>
    </row>
    <row r="149" spans="1:7">
      <c r="A149" s="959"/>
      <c r="C149" s="935"/>
      <c r="D149" s="935"/>
      <c r="E149" s="935"/>
      <c r="F149" s="935"/>
      <c r="G149" s="935"/>
    </row>
    <row r="150" spans="1:7">
      <c r="A150" s="959"/>
      <c r="C150" s="935"/>
      <c r="D150" s="935"/>
      <c r="E150" s="935"/>
      <c r="F150" s="935"/>
      <c r="G150" s="935"/>
    </row>
    <row r="151" spans="1:7">
      <c r="A151" s="959"/>
      <c r="C151" s="935"/>
      <c r="D151" s="935"/>
      <c r="E151" s="935"/>
      <c r="F151" s="935"/>
      <c r="G151" s="935"/>
    </row>
    <row r="152" spans="1:7">
      <c r="A152" s="959"/>
      <c r="C152" s="935"/>
      <c r="D152" s="935"/>
      <c r="E152" s="935"/>
      <c r="F152" s="935"/>
      <c r="G152" s="935"/>
    </row>
    <row r="153" spans="1:7">
      <c r="A153" s="959"/>
      <c r="C153" s="935"/>
      <c r="D153" s="935"/>
      <c r="E153" s="935"/>
      <c r="F153" s="935"/>
      <c r="G153" s="935"/>
    </row>
    <row r="154" spans="1:7">
      <c r="A154" s="959"/>
      <c r="C154" s="935"/>
      <c r="D154" s="935"/>
      <c r="E154" s="935"/>
      <c r="F154" s="935"/>
      <c r="G154" s="935"/>
    </row>
    <row r="155" spans="1:7">
      <c r="A155" s="959"/>
      <c r="C155" s="935"/>
      <c r="D155" s="935"/>
      <c r="E155" s="935"/>
      <c r="F155" s="935"/>
      <c r="G155" s="935"/>
    </row>
    <row r="156" spans="1:7">
      <c r="A156" s="959"/>
      <c r="C156" s="935"/>
      <c r="D156" s="935"/>
      <c r="E156" s="935"/>
      <c r="F156" s="935"/>
      <c r="G156" s="935"/>
    </row>
    <row r="157" spans="1:7">
      <c r="A157" s="959"/>
      <c r="C157" s="935"/>
      <c r="D157" s="935"/>
      <c r="E157" s="935"/>
      <c r="F157" s="935"/>
      <c r="G157" s="935"/>
    </row>
    <row r="158" spans="1:7">
      <c r="A158" s="959"/>
      <c r="C158" s="935"/>
      <c r="D158" s="935"/>
      <c r="E158" s="935"/>
      <c r="F158" s="935"/>
      <c r="G158" s="935"/>
    </row>
    <row r="159" spans="1:7">
      <c r="A159" s="959"/>
      <c r="C159" s="935"/>
      <c r="D159" s="935"/>
      <c r="E159" s="935"/>
      <c r="F159" s="935"/>
      <c r="G159" s="935"/>
    </row>
    <row r="160" spans="1:7">
      <c r="A160" s="959"/>
      <c r="C160" s="935"/>
      <c r="D160" s="935"/>
      <c r="E160" s="935"/>
      <c r="F160" s="935"/>
      <c r="G160" s="935"/>
    </row>
    <row r="161" spans="1:7">
      <c r="A161" s="959"/>
      <c r="C161" s="935"/>
      <c r="D161" s="935"/>
      <c r="E161" s="935"/>
      <c r="F161" s="935"/>
      <c r="G161" s="935"/>
    </row>
    <row r="162" spans="1:7">
      <c r="A162" s="959"/>
      <c r="C162" s="935"/>
      <c r="D162" s="935"/>
      <c r="E162" s="935"/>
      <c r="F162" s="935"/>
      <c r="G162" s="935"/>
    </row>
    <row r="163" spans="1:7">
      <c r="A163" s="959"/>
      <c r="C163" s="935"/>
      <c r="D163" s="935"/>
      <c r="E163" s="935"/>
      <c r="F163" s="935"/>
      <c r="G163" s="935"/>
    </row>
    <row r="164" spans="1:7">
      <c r="A164" s="959"/>
      <c r="C164" s="935"/>
      <c r="D164" s="935"/>
      <c r="E164" s="935"/>
      <c r="F164" s="935"/>
      <c r="G164" s="935"/>
    </row>
    <row r="165" spans="1:7">
      <c r="A165" s="959"/>
      <c r="C165" s="935"/>
      <c r="D165" s="935"/>
      <c r="E165" s="935"/>
      <c r="F165" s="935"/>
      <c r="G165" s="935"/>
    </row>
    <row r="166" spans="1:7">
      <c r="A166" s="959"/>
      <c r="C166" s="935"/>
      <c r="D166" s="935"/>
      <c r="E166" s="935"/>
      <c r="F166" s="935"/>
      <c r="G166" s="935"/>
    </row>
    <row r="167" spans="1:7">
      <c r="A167" s="959"/>
      <c r="C167" s="935"/>
      <c r="D167" s="935"/>
      <c r="E167" s="935"/>
      <c r="F167" s="935"/>
      <c r="G167" s="935"/>
    </row>
    <row r="168" spans="1:7">
      <c r="A168" s="959"/>
      <c r="C168" s="935"/>
      <c r="D168" s="935"/>
      <c r="E168" s="935"/>
      <c r="F168" s="935"/>
      <c r="G168" s="935"/>
    </row>
    <row r="169" spans="1:7">
      <c r="A169" s="959"/>
      <c r="C169" s="935"/>
      <c r="D169" s="935"/>
      <c r="E169" s="935"/>
      <c r="F169" s="935"/>
      <c r="G169" s="935"/>
    </row>
    <row r="170" spans="1:7">
      <c r="A170" s="959"/>
      <c r="C170" s="935"/>
      <c r="D170" s="935"/>
      <c r="E170" s="935"/>
      <c r="F170" s="935"/>
      <c r="G170" s="935"/>
    </row>
    <row r="171" spans="1:7">
      <c r="A171" s="959"/>
      <c r="C171" s="935"/>
      <c r="D171" s="935"/>
      <c r="E171" s="935"/>
      <c r="F171" s="935"/>
      <c r="G171" s="935"/>
    </row>
    <row r="172" spans="1:7">
      <c r="A172" s="959"/>
      <c r="C172" s="935"/>
      <c r="D172" s="935"/>
      <c r="E172" s="935"/>
      <c r="F172" s="935"/>
      <c r="G172" s="935"/>
    </row>
    <row r="173" spans="1:7">
      <c r="A173" s="959"/>
      <c r="C173" s="935"/>
      <c r="D173" s="935"/>
      <c r="E173" s="935"/>
      <c r="F173" s="935"/>
      <c r="G173" s="935"/>
    </row>
    <row r="174" spans="1:7">
      <c r="A174" s="959"/>
      <c r="C174" s="935"/>
      <c r="D174" s="935"/>
      <c r="E174" s="935"/>
      <c r="F174" s="935"/>
      <c r="G174" s="935"/>
    </row>
    <row r="175" spans="1:7">
      <c r="A175" s="959"/>
      <c r="C175" s="935"/>
      <c r="D175" s="935"/>
      <c r="E175" s="935"/>
      <c r="F175" s="935"/>
      <c r="G175" s="935"/>
    </row>
    <row r="176" spans="1:7">
      <c r="A176" s="959"/>
      <c r="C176" s="935"/>
      <c r="D176" s="935"/>
      <c r="E176" s="935"/>
      <c r="F176" s="935"/>
      <c r="G176" s="935"/>
    </row>
    <row r="177" spans="1:7">
      <c r="A177" s="959"/>
      <c r="C177" s="935"/>
      <c r="D177" s="935"/>
      <c r="E177" s="935"/>
      <c r="F177" s="935"/>
      <c r="G177" s="935"/>
    </row>
    <row r="178" spans="1:7">
      <c r="A178" s="959"/>
      <c r="C178" s="935"/>
      <c r="D178" s="935"/>
      <c r="E178" s="935"/>
      <c r="F178" s="935"/>
      <c r="G178" s="935"/>
    </row>
    <row r="179" spans="1:7">
      <c r="A179" s="959"/>
      <c r="C179" s="935"/>
      <c r="D179" s="935"/>
      <c r="E179" s="935"/>
      <c r="F179" s="935"/>
      <c r="G179" s="935"/>
    </row>
    <row r="180" spans="1:7">
      <c r="A180" s="959"/>
      <c r="C180" s="935"/>
      <c r="D180" s="935"/>
      <c r="E180" s="935"/>
      <c r="F180" s="935"/>
      <c r="G180" s="935"/>
    </row>
    <row r="181" spans="1:7">
      <c r="A181" s="959"/>
      <c r="C181" s="935"/>
      <c r="D181" s="935"/>
      <c r="E181" s="935"/>
      <c r="F181" s="935"/>
      <c r="G181" s="935"/>
    </row>
    <row r="182" spans="1:7">
      <c r="A182" s="959"/>
      <c r="C182" s="935"/>
      <c r="D182" s="935"/>
      <c r="E182" s="935"/>
      <c r="F182" s="935"/>
      <c r="G182" s="935"/>
    </row>
    <row r="183" spans="1:7">
      <c r="A183" s="959"/>
      <c r="C183" s="935"/>
      <c r="D183" s="935"/>
      <c r="E183" s="935"/>
      <c r="F183" s="935"/>
      <c r="G183" s="935"/>
    </row>
    <row r="184" spans="1:7">
      <c r="A184" s="959"/>
      <c r="C184" s="935"/>
      <c r="D184" s="935"/>
      <c r="E184" s="935"/>
      <c r="F184" s="935"/>
      <c r="G184" s="935"/>
    </row>
    <row r="185" spans="1:7">
      <c r="A185" s="959"/>
      <c r="C185" s="935"/>
      <c r="D185" s="935"/>
      <c r="E185" s="935"/>
      <c r="F185" s="935"/>
      <c r="G185" s="935"/>
    </row>
    <row r="186" spans="1:7">
      <c r="A186" s="959"/>
      <c r="C186" s="935"/>
      <c r="D186" s="935"/>
      <c r="E186" s="935"/>
      <c r="F186" s="935"/>
      <c r="G186" s="935"/>
    </row>
    <row r="187" spans="1:7">
      <c r="A187" s="959"/>
      <c r="C187" s="935"/>
      <c r="D187" s="935"/>
      <c r="E187" s="935"/>
      <c r="F187" s="935"/>
      <c r="G187" s="935"/>
    </row>
    <row r="188" spans="1:7">
      <c r="A188" s="959"/>
      <c r="C188" s="935"/>
      <c r="D188" s="935"/>
      <c r="E188" s="935"/>
      <c r="F188" s="935"/>
      <c r="G188" s="935"/>
    </row>
    <row r="189" spans="1:7">
      <c r="A189" s="959"/>
      <c r="C189" s="935"/>
      <c r="D189" s="935"/>
      <c r="E189" s="935"/>
      <c r="F189" s="935"/>
      <c r="G189" s="935"/>
    </row>
    <row r="190" spans="1:7">
      <c r="A190" s="959"/>
      <c r="C190" s="935"/>
      <c r="D190" s="935"/>
      <c r="E190" s="935"/>
      <c r="F190" s="935"/>
      <c r="G190" s="935"/>
    </row>
    <row r="191" spans="1:7">
      <c r="A191" s="959"/>
      <c r="C191" s="935"/>
      <c r="D191" s="935"/>
      <c r="E191" s="935"/>
      <c r="F191" s="935"/>
      <c r="G191" s="935"/>
    </row>
    <row r="192" spans="1:7">
      <c r="A192" s="959"/>
      <c r="C192" s="935"/>
      <c r="D192" s="935"/>
      <c r="E192" s="935"/>
      <c r="F192" s="935"/>
      <c r="G192" s="935"/>
    </row>
    <row r="193" spans="1:7">
      <c r="A193" s="959"/>
      <c r="C193" s="935"/>
      <c r="D193" s="935"/>
      <c r="E193" s="935"/>
      <c r="F193" s="935"/>
      <c r="G193" s="935"/>
    </row>
    <row r="194" spans="1:7">
      <c r="A194" s="959"/>
      <c r="C194" s="935"/>
      <c r="D194" s="935"/>
      <c r="E194" s="935"/>
      <c r="F194" s="935"/>
      <c r="G194" s="935"/>
    </row>
    <row r="195" spans="1:7">
      <c r="A195" s="959"/>
      <c r="C195" s="935"/>
      <c r="D195" s="935"/>
      <c r="E195" s="935"/>
      <c r="F195" s="935"/>
      <c r="G195" s="935"/>
    </row>
    <row r="196" spans="1:7">
      <c r="A196" s="959"/>
      <c r="C196" s="935"/>
      <c r="D196" s="935"/>
      <c r="E196" s="935"/>
      <c r="F196" s="935"/>
      <c r="G196" s="935"/>
    </row>
    <row r="197" spans="1:7">
      <c r="A197" s="959"/>
      <c r="C197" s="935"/>
      <c r="D197" s="935"/>
      <c r="E197" s="935"/>
      <c r="F197" s="935"/>
      <c r="G197" s="935"/>
    </row>
    <row r="198" spans="1:7">
      <c r="A198" s="959"/>
      <c r="C198" s="935"/>
      <c r="D198" s="935"/>
      <c r="E198" s="935"/>
      <c r="F198" s="935"/>
      <c r="G198" s="935"/>
    </row>
    <row r="199" spans="1:7">
      <c r="A199" s="959"/>
      <c r="C199" s="935"/>
      <c r="D199" s="935"/>
      <c r="E199" s="935"/>
      <c r="F199" s="935"/>
      <c r="G199" s="935"/>
    </row>
    <row r="200" spans="1:7">
      <c r="A200" s="959"/>
      <c r="C200" s="935"/>
      <c r="D200" s="935"/>
      <c r="E200" s="935"/>
      <c r="F200" s="935"/>
      <c r="G200" s="935"/>
    </row>
    <row r="201" spans="1:7">
      <c r="A201" s="959"/>
      <c r="C201" s="935"/>
      <c r="D201" s="935"/>
      <c r="E201" s="935"/>
      <c r="F201" s="935"/>
      <c r="G201" s="935"/>
    </row>
    <row r="202" spans="1:7">
      <c r="A202" s="959"/>
      <c r="C202" s="935"/>
      <c r="D202" s="935"/>
      <c r="E202" s="935"/>
      <c r="F202" s="935"/>
      <c r="G202" s="935"/>
    </row>
    <row r="203" spans="1:7">
      <c r="A203" s="959"/>
      <c r="C203" s="935"/>
      <c r="D203" s="935"/>
      <c r="E203" s="935"/>
      <c r="F203" s="935"/>
      <c r="G203" s="935"/>
    </row>
    <row r="204" spans="1:7">
      <c r="A204" s="959"/>
      <c r="C204" s="935"/>
      <c r="D204" s="935"/>
      <c r="E204" s="935"/>
      <c r="F204" s="935"/>
      <c r="G204" s="935"/>
    </row>
    <row r="205" spans="1:7">
      <c r="A205" s="959"/>
      <c r="C205" s="935"/>
      <c r="D205" s="935"/>
      <c r="E205" s="935"/>
      <c r="F205" s="935"/>
      <c r="G205" s="935"/>
    </row>
    <row r="206" spans="1:7">
      <c r="A206" s="959"/>
      <c r="C206" s="935"/>
      <c r="D206" s="935"/>
      <c r="E206" s="935"/>
      <c r="F206" s="935"/>
      <c r="G206" s="935"/>
    </row>
    <row r="207" spans="1:7">
      <c r="A207" s="959"/>
      <c r="C207" s="935"/>
      <c r="D207" s="935"/>
      <c r="E207" s="935"/>
      <c r="F207" s="935"/>
      <c r="G207" s="935"/>
    </row>
    <row r="208" spans="1:7">
      <c r="A208" s="959"/>
      <c r="C208" s="935"/>
      <c r="D208" s="935"/>
      <c r="E208" s="935"/>
      <c r="F208" s="935"/>
      <c r="G208" s="935"/>
    </row>
    <row r="209" spans="1:7">
      <c r="A209" s="959"/>
      <c r="C209" s="935"/>
      <c r="D209" s="935"/>
      <c r="E209" s="935"/>
      <c r="F209" s="935"/>
      <c r="G209" s="935"/>
    </row>
    <row r="210" spans="1:7">
      <c r="A210" s="959"/>
      <c r="C210" s="935"/>
      <c r="D210" s="935"/>
      <c r="E210" s="935"/>
      <c r="F210" s="935"/>
      <c r="G210" s="935"/>
    </row>
    <row r="211" spans="1:7">
      <c r="A211" s="959"/>
      <c r="C211" s="935"/>
      <c r="D211" s="935"/>
      <c r="E211" s="935"/>
      <c r="F211" s="935"/>
      <c r="G211" s="935"/>
    </row>
    <row r="212" spans="1:7">
      <c r="A212" s="959"/>
      <c r="C212" s="935"/>
      <c r="D212" s="935"/>
      <c r="E212" s="935"/>
      <c r="F212" s="935"/>
      <c r="G212" s="935"/>
    </row>
    <row r="213" spans="1:7">
      <c r="A213" s="959"/>
      <c r="C213" s="935"/>
      <c r="D213" s="935"/>
      <c r="E213" s="935"/>
      <c r="F213" s="935"/>
      <c r="G213" s="935"/>
    </row>
    <row r="214" spans="1:7">
      <c r="A214" s="959"/>
      <c r="C214" s="935"/>
      <c r="D214" s="935"/>
      <c r="E214" s="935"/>
      <c r="F214" s="935"/>
      <c r="G214" s="935"/>
    </row>
    <row r="215" spans="1:7">
      <c r="A215" s="959"/>
      <c r="C215" s="935"/>
      <c r="D215" s="935"/>
      <c r="E215" s="935"/>
      <c r="F215" s="935"/>
      <c r="G215" s="935"/>
    </row>
    <row r="216" spans="1:7">
      <c r="A216" s="959"/>
      <c r="C216" s="935"/>
      <c r="D216" s="935"/>
      <c r="E216" s="935"/>
      <c r="F216" s="935"/>
      <c r="G216" s="935"/>
    </row>
    <row r="217" spans="1:7">
      <c r="A217" s="959"/>
      <c r="C217" s="935"/>
      <c r="D217" s="935"/>
      <c r="E217" s="935"/>
      <c r="F217" s="935"/>
      <c r="G217" s="935"/>
    </row>
    <row r="218" spans="1:7">
      <c r="A218" s="959"/>
      <c r="C218" s="935"/>
      <c r="D218" s="935"/>
      <c r="E218" s="935"/>
      <c r="F218" s="935"/>
      <c r="G218" s="935"/>
    </row>
    <row r="219" spans="1:7">
      <c r="A219" s="959"/>
      <c r="C219" s="935"/>
      <c r="D219" s="935"/>
      <c r="E219" s="935"/>
      <c r="F219" s="935"/>
      <c r="G219" s="935"/>
    </row>
    <row r="220" spans="1:7">
      <c r="A220" s="959"/>
      <c r="C220" s="935"/>
      <c r="D220" s="935"/>
      <c r="E220" s="935"/>
      <c r="F220" s="935"/>
      <c r="G220" s="935"/>
    </row>
    <row r="221" spans="1:7">
      <c r="A221" s="959"/>
      <c r="C221" s="935"/>
      <c r="D221" s="935"/>
      <c r="E221" s="935"/>
      <c r="F221" s="935"/>
      <c r="G221" s="935"/>
    </row>
    <row r="222" spans="1:7">
      <c r="A222" s="959"/>
      <c r="C222" s="935"/>
      <c r="D222" s="935"/>
      <c r="E222" s="935"/>
      <c r="F222" s="935"/>
      <c r="G222" s="935"/>
    </row>
    <row r="223" spans="1:7">
      <c r="A223" s="959"/>
      <c r="C223" s="935"/>
      <c r="D223" s="935"/>
      <c r="E223" s="935"/>
      <c r="F223" s="935"/>
      <c r="G223" s="935"/>
    </row>
    <row r="224" spans="1:7">
      <c r="A224" s="959"/>
      <c r="C224" s="935"/>
      <c r="D224" s="935"/>
      <c r="E224" s="935"/>
      <c r="F224" s="935"/>
      <c r="G224" s="935"/>
    </row>
    <row r="225" spans="1:7">
      <c r="A225" s="959"/>
      <c r="C225" s="935"/>
      <c r="D225" s="935"/>
      <c r="E225" s="935"/>
      <c r="F225" s="935"/>
      <c r="G225" s="935"/>
    </row>
    <row r="226" spans="1:7">
      <c r="A226" s="959"/>
      <c r="C226" s="935"/>
      <c r="D226" s="935"/>
      <c r="E226" s="935"/>
      <c r="F226" s="935"/>
      <c r="G226" s="935"/>
    </row>
    <row r="227" spans="1:7">
      <c r="A227" s="959"/>
      <c r="C227" s="935"/>
      <c r="D227" s="935"/>
      <c r="E227" s="935"/>
      <c r="F227" s="935"/>
      <c r="G227" s="935"/>
    </row>
    <row r="228" spans="1:7">
      <c r="A228" s="959"/>
      <c r="C228" s="935"/>
      <c r="D228" s="935"/>
      <c r="E228" s="935"/>
      <c r="F228" s="935"/>
      <c r="G228" s="935"/>
    </row>
    <row r="229" spans="1:7">
      <c r="A229" s="959"/>
      <c r="C229" s="935"/>
      <c r="D229" s="935"/>
      <c r="E229" s="935"/>
      <c r="F229" s="935"/>
      <c r="G229" s="935"/>
    </row>
    <row r="230" spans="1:7">
      <c r="A230" s="959"/>
      <c r="C230" s="935"/>
      <c r="D230" s="935"/>
      <c r="E230" s="935"/>
      <c r="F230" s="935"/>
      <c r="G230" s="935"/>
    </row>
    <row r="231" spans="1:7">
      <c r="A231" s="959"/>
      <c r="C231" s="935"/>
      <c r="D231" s="935"/>
      <c r="E231" s="935"/>
      <c r="F231" s="935"/>
      <c r="G231" s="935"/>
    </row>
    <row r="232" spans="1:7">
      <c r="A232" s="959"/>
      <c r="C232" s="935"/>
      <c r="D232" s="935"/>
      <c r="E232" s="935"/>
      <c r="F232" s="935"/>
      <c r="G232" s="935"/>
    </row>
    <row r="233" spans="1:7">
      <c r="A233" s="959"/>
      <c r="C233" s="935"/>
      <c r="D233" s="935"/>
      <c r="E233" s="935"/>
      <c r="F233" s="935"/>
      <c r="G233" s="935"/>
    </row>
    <row r="234" spans="1:7">
      <c r="A234" s="959"/>
      <c r="C234" s="935"/>
      <c r="D234" s="935"/>
      <c r="E234" s="935"/>
      <c r="F234" s="935"/>
      <c r="G234" s="935"/>
    </row>
    <row r="235" spans="1:7">
      <c r="A235" s="959"/>
      <c r="C235" s="935"/>
      <c r="D235" s="935"/>
      <c r="E235" s="935"/>
      <c r="F235" s="935"/>
      <c r="G235" s="935"/>
    </row>
    <row r="236" spans="1:7">
      <c r="A236" s="959"/>
      <c r="C236" s="935"/>
      <c r="D236" s="935"/>
      <c r="E236" s="935"/>
      <c r="F236" s="935"/>
      <c r="G236" s="935"/>
    </row>
    <row r="237" spans="1:7">
      <c r="A237" s="959"/>
      <c r="C237" s="935"/>
      <c r="D237" s="935"/>
      <c r="E237" s="935"/>
      <c r="F237" s="935"/>
      <c r="G237" s="935"/>
    </row>
    <row r="238" spans="1:7">
      <c r="A238" s="959"/>
      <c r="C238" s="935"/>
      <c r="D238" s="935"/>
      <c r="E238" s="935"/>
      <c r="F238" s="935"/>
      <c r="G238" s="935"/>
    </row>
    <row r="239" spans="1:7">
      <c r="A239" s="959"/>
      <c r="C239" s="935"/>
      <c r="D239" s="935"/>
      <c r="E239" s="935"/>
      <c r="F239" s="935"/>
      <c r="G239" s="935"/>
    </row>
    <row r="240" spans="1:7">
      <c r="A240" s="959"/>
      <c r="C240" s="935"/>
      <c r="D240" s="935"/>
      <c r="E240" s="935"/>
      <c r="F240" s="935"/>
      <c r="G240" s="935"/>
    </row>
    <row r="241" spans="1:7">
      <c r="A241" s="959"/>
      <c r="C241" s="935"/>
      <c r="D241" s="935"/>
      <c r="E241" s="935"/>
      <c r="F241" s="935"/>
      <c r="G241" s="935"/>
    </row>
    <row r="242" spans="1:7">
      <c r="A242" s="959"/>
      <c r="C242" s="935"/>
      <c r="D242" s="935"/>
      <c r="E242" s="935"/>
      <c r="F242" s="935"/>
      <c r="G242" s="935"/>
    </row>
    <row r="243" spans="1:7">
      <c r="A243" s="959"/>
      <c r="C243" s="935"/>
      <c r="D243" s="935"/>
      <c r="E243" s="935"/>
      <c r="F243" s="935"/>
      <c r="G243" s="935"/>
    </row>
    <row r="244" spans="1:7">
      <c r="A244" s="959"/>
      <c r="C244" s="935"/>
      <c r="D244" s="935"/>
      <c r="E244" s="935"/>
      <c r="F244" s="935"/>
      <c r="G244" s="935"/>
    </row>
    <row r="245" spans="1:7">
      <c r="A245" s="959"/>
      <c r="C245" s="935"/>
      <c r="D245" s="935"/>
      <c r="E245" s="935"/>
      <c r="F245" s="935"/>
      <c r="G245" s="935"/>
    </row>
    <row r="246" spans="1:7">
      <c r="A246" s="959"/>
      <c r="C246" s="935"/>
      <c r="D246" s="935"/>
      <c r="E246" s="935"/>
      <c r="F246" s="935"/>
      <c r="G246" s="935"/>
    </row>
    <row r="247" spans="1:7">
      <c r="A247" s="959"/>
      <c r="C247" s="935"/>
      <c r="D247" s="935"/>
      <c r="E247" s="935"/>
      <c r="F247" s="935"/>
      <c r="G247" s="935"/>
    </row>
    <row r="248" spans="1:7">
      <c r="A248" s="959"/>
      <c r="C248" s="935"/>
      <c r="D248" s="935"/>
      <c r="E248" s="935"/>
      <c r="F248" s="935"/>
      <c r="G248" s="935"/>
    </row>
    <row r="249" spans="1:7">
      <c r="A249" s="959"/>
      <c r="C249" s="935"/>
      <c r="D249" s="935"/>
      <c r="E249" s="935"/>
      <c r="F249" s="935"/>
      <c r="G249" s="935"/>
    </row>
    <row r="250" spans="1:7">
      <c r="A250" s="959"/>
      <c r="C250" s="935"/>
      <c r="D250" s="935"/>
      <c r="E250" s="935"/>
      <c r="F250" s="935"/>
      <c r="G250" s="935"/>
    </row>
    <row r="251" spans="1:7">
      <c r="A251" s="959"/>
      <c r="C251" s="935"/>
      <c r="D251" s="935"/>
      <c r="E251" s="935"/>
      <c r="F251" s="935"/>
      <c r="G251" s="935"/>
    </row>
    <row r="252" spans="1:7">
      <c r="A252" s="959"/>
      <c r="C252" s="935"/>
      <c r="D252" s="935"/>
      <c r="E252" s="935"/>
      <c r="F252" s="935"/>
      <c r="G252" s="935"/>
    </row>
    <row r="253" spans="1:7">
      <c r="A253" s="959"/>
      <c r="C253" s="935"/>
      <c r="D253" s="935"/>
      <c r="E253" s="935"/>
      <c r="F253" s="935"/>
      <c r="G253" s="935"/>
    </row>
    <row r="254" spans="1:7">
      <c r="A254" s="959"/>
      <c r="C254" s="935"/>
      <c r="D254" s="935"/>
      <c r="E254" s="935"/>
      <c r="F254" s="935"/>
      <c r="G254" s="935"/>
    </row>
    <row r="255" spans="1:7">
      <c r="A255" s="959"/>
      <c r="C255" s="935"/>
      <c r="D255" s="935"/>
      <c r="E255" s="935"/>
      <c r="F255" s="935"/>
      <c r="G255" s="935"/>
    </row>
    <row r="256" spans="1:7">
      <c r="A256" s="959"/>
      <c r="C256" s="935"/>
      <c r="D256" s="935"/>
      <c r="E256" s="935"/>
      <c r="F256" s="935"/>
      <c r="G256" s="935"/>
    </row>
    <row r="257" spans="1:7">
      <c r="A257" s="959"/>
      <c r="C257" s="935"/>
      <c r="D257" s="935"/>
      <c r="E257" s="935"/>
      <c r="F257" s="935"/>
      <c r="G257" s="935"/>
    </row>
    <row r="258" spans="1:7">
      <c r="A258" s="959"/>
      <c r="C258" s="935"/>
      <c r="D258" s="935"/>
      <c r="E258" s="935"/>
      <c r="F258" s="935"/>
      <c r="G258" s="935"/>
    </row>
    <row r="259" spans="1:7">
      <c r="A259" s="959"/>
      <c r="C259" s="935"/>
      <c r="D259" s="935"/>
      <c r="E259" s="935"/>
      <c r="F259" s="935"/>
      <c r="G259" s="935"/>
    </row>
    <row r="260" spans="1:7">
      <c r="A260" s="959"/>
      <c r="C260" s="935"/>
      <c r="D260" s="935"/>
      <c r="E260" s="935"/>
      <c r="F260" s="935"/>
      <c r="G260" s="935"/>
    </row>
    <row r="261" spans="1:7">
      <c r="A261" s="959"/>
      <c r="C261" s="935"/>
      <c r="D261" s="935"/>
      <c r="E261" s="935"/>
      <c r="F261" s="935"/>
      <c r="G261" s="935"/>
    </row>
    <row r="262" spans="1:7">
      <c r="A262" s="959"/>
      <c r="C262" s="935"/>
      <c r="D262" s="935"/>
      <c r="E262" s="935"/>
      <c r="F262" s="935"/>
      <c r="G262" s="935"/>
    </row>
    <row r="263" spans="1:7">
      <c r="A263" s="959"/>
      <c r="C263" s="935"/>
      <c r="D263" s="935"/>
      <c r="E263" s="935"/>
      <c r="F263" s="935"/>
      <c r="G263" s="935"/>
    </row>
    <row r="264" spans="1:7">
      <c r="A264" s="959"/>
      <c r="C264" s="935"/>
      <c r="D264" s="935"/>
      <c r="E264" s="935"/>
      <c r="F264" s="935"/>
      <c r="G264" s="935"/>
    </row>
    <row r="265" spans="1:7">
      <c r="A265" s="959"/>
      <c r="C265" s="935"/>
      <c r="D265" s="935"/>
      <c r="E265" s="935"/>
      <c r="F265" s="935"/>
      <c r="G265" s="935"/>
    </row>
    <row r="266" spans="1:7">
      <c r="A266" s="959"/>
      <c r="C266" s="935"/>
      <c r="D266" s="935"/>
      <c r="E266" s="935"/>
      <c r="F266" s="935"/>
      <c r="G266" s="935"/>
    </row>
    <row r="267" spans="1:7">
      <c r="A267" s="959"/>
      <c r="C267" s="935"/>
      <c r="D267" s="935"/>
      <c r="E267" s="935"/>
      <c r="F267" s="935"/>
      <c r="G267" s="935"/>
    </row>
    <row r="268" spans="1:7">
      <c r="A268" s="959"/>
      <c r="C268" s="935"/>
      <c r="D268" s="935"/>
      <c r="E268" s="935"/>
      <c r="F268" s="935"/>
      <c r="G268" s="935"/>
    </row>
    <row r="269" spans="1:7">
      <c r="A269" s="959"/>
      <c r="C269" s="935"/>
      <c r="D269" s="935"/>
      <c r="E269" s="935"/>
      <c r="F269" s="935"/>
      <c r="G269" s="935"/>
    </row>
    <row r="270" spans="1:7">
      <c r="A270" s="959"/>
      <c r="C270" s="935"/>
      <c r="D270" s="935"/>
      <c r="E270" s="935"/>
      <c r="F270" s="935"/>
      <c r="G270" s="935"/>
    </row>
    <row r="271" spans="1:7">
      <c r="A271" s="959"/>
      <c r="C271" s="935"/>
      <c r="D271" s="935"/>
      <c r="E271" s="935"/>
      <c r="F271" s="935"/>
      <c r="G271" s="935"/>
    </row>
    <row r="272" spans="1:7">
      <c r="A272" s="959"/>
      <c r="C272" s="935"/>
      <c r="D272" s="935"/>
      <c r="E272" s="935"/>
      <c r="F272" s="935"/>
      <c r="G272" s="935"/>
    </row>
    <row r="273" spans="1:7">
      <c r="A273" s="959"/>
      <c r="C273" s="935"/>
      <c r="D273" s="935"/>
      <c r="E273" s="935"/>
      <c r="F273" s="935"/>
      <c r="G273" s="935"/>
    </row>
    <row r="274" spans="1:7">
      <c r="A274" s="959"/>
      <c r="C274" s="935"/>
      <c r="D274" s="935"/>
      <c r="E274" s="935"/>
      <c r="F274" s="935"/>
      <c r="G274" s="935"/>
    </row>
    <row r="275" spans="1:7">
      <c r="A275" s="959"/>
      <c r="C275" s="935"/>
      <c r="D275" s="935"/>
      <c r="E275" s="935"/>
      <c r="F275" s="935"/>
      <c r="G275" s="935"/>
    </row>
    <row r="276" spans="1:7">
      <c r="A276" s="959"/>
      <c r="C276" s="935"/>
      <c r="D276" s="935"/>
      <c r="E276" s="935"/>
      <c r="F276" s="935"/>
      <c r="G276" s="935"/>
    </row>
    <row r="277" spans="1:7">
      <c r="A277" s="959"/>
      <c r="C277" s="935"/>
      <c r="D277" s="935"/>
      <c r="E277" s="935"/>
      <c r="F277" s="935"/>
      <c r="G277" s="935"/>
    </row>
    <row r="278" spans="1:7">
      <c r="A278" s="959"/>
      <c r="C278" s="935"/>
      <c r="D278" s="935"/>
      <c r="E278" s="935"/>
      <c r="F278" s="935"/>
      <c r="G278" s="935"/>
    </row>
    <row r="279" spans="1:7">
      <c r="A279" s="959"/>
      <c r="C279" s="935"/>
      <c r="D279" s="935"/>
      <c r="E279" s="935"/>
      <c r="F279" s="935"/>
      <c r="G279" s="935"/>
    </row>
    <row r="280" spans="1:7">
      <c r="A280" s="959"/>
      <c r="C280" s="935"/>
      <c r="D280" s="935"/>
      <c r="E280" s="935"/>
      <c r="F280" s="935"/>
      <c r="G280" s="935"/>
    </row>
    <row r="281" spans="1:7">
      <c r="A281" s="959"/>
      <c r="C281" s="935"/>
      <c r="D281" s="935"/>
      <c r="E281" s="935"/>
      <c r="F281" s="935"/>
      <c r="G281" s="935"/>
    </row>
    <row r="282" spans="1:7">
      <c r="A282" s="959"/>
      <c r="C282" s="935"/>
      <c r="D282" s="935"/>
      <c r="E282" s="935"/>
      <c r="F282" s="935"/>
      <c r="G282" s="935"/>
    </row>
    <row r="283" spans="1:7">
      <c r="A283" s="959"/>
      <c r="C283" s="935"/>
      <c r="D283" s="935"/>
      <c r="E283" s="935"/>
      <c r="F283" s="935"/>
      <c r="G283" s="935"/>
    </row>
    <row r="284" spans="1:7">
      <c r="A284" s="959"/>
      <c r="C284" s="935"/>
      <c r="D284" s="935"/>
      <c r="E284" s="935"/>
      <c r="F284" s="935"/>
      <c r="G284" s="935"/>
    </row>
    <row r="285" spans="1:7">
      <c r="A285" s="959"/>
      <c r="C285" s="935"/>
      <c r="D285" s="935"/>
      <c r="E285" s="935"/>
      <c r="F285" s="935"/>
      <c r="G285" s="935"/>
    </row>
    <row r="286" spans="1:7">
      <c r="A286" s="959"/>
      <c r="C286" s="935"/>
      <c r="D286" s="935"/>
      <c r="E286" s="935"/>
      <c r="F286" s="935"/>
      <c r="G286" s="935"/>
    </row>
    <row r="287" spans="1:7">
      <c r="A287" s="959"/>
      <c r="C287" s="935"/>
      <c r="D287" s="935"/>
      <c r="E287" s="935"/>
      <c r="F287" s="935"/>
      <c r="G287" s="935"/>
    </row>
    <row r="288" spans="1:7">
      <c r="A288" s="959"/>
      <c r="C288" s="935"/>
      <c r="D288" s="935"/>
      <c r="E288" s="935"/>
      <c r="F288" s="935"/>
      <c r="G288" s="935"/>
    </row>
    <row r="289" spans="1:7">
      <c r="A289" s="959"/>
      <c r="C289" s="935"/>
      <c r="D289" s="935"/>
      <c r="E289" s="935"/>
      <c r="F289" s="935"/>
      <c r="G289" s="935"/>
    </row>
    <row r="290" spans="1:7">
      <c r="A290" s="959"/>
      <c r="C290" s="935"/>
      <c r="D290" s="935"/>
      <c r="E290" s="935"/>
      <c r="F290" s="935"/>
      <c r="G290" s="935"/>
    </row>
    <row r="291" spans="1:7">
      <c r="A291" s="959"/>
      <c r="C291" s="935"/>
      <c r="D291" s="935"/>
      <c r="E291" s="935"/>
      <c r="F291" s="935"/>
      <c r="G291" s="935"/>
    </row>
    <row r="292" spans="1:7">
      <c r="A292" s="959"/>
      <c r="C292" s="935"/>
      <c r="D292" s="935"/>
      <c r="E292" s="935"/>
      <c r="F292" s="935"/>
      <c r="G292" s="935"/>
    </row>
    <row r="293" spans="1:7">
      <c r="A293" s="959"/>
      <c r="C293" s="935"/>
      <c r="D293" s="935"/>
      <c r="E293" s="935"/>
      <c r="F293" s="935"/>
      <c r="G293" s="935"/>
    </row>
    <row r="294" spans="1:7">
      <c r="A294" s="959"/>
      <c r="C294" s="935"/>
      <c r="D294" s="935"/>
      <c r="E294" s="935"/>
      <c r="F294" s="935"/>
      <c r="G294" s="935"/>
    </row>
    <row r="295" spans="1:7">
      <c r="A295" s="959"/>
      <c r="C295" s="935"/>
      <c r="D295" s="935"/>
      <c r="E295" s="935"/>
      <c r="F295" s="935"/>
      <c r="G295" s="935"/>
    </row>
    <row r="296" spans="1:7">
      <c r="A296" s="959"/>
      <c r="C296" s="935"/>
      <c r="D296" s="935"/>
      <c r="E296" s="935"/>
      <c r="F296" s="935"/>
      <c r="G296" s="935"/>
    </row>
    <row r="297" spans="1:7">
      <c r="A297" s="959"/>
      <c r="C297" s="935"/>
      <c r="D297" s="935"/>
      <c r="E297" s="935"/>
      <c r="F297" s="935"/>
      <c r="G297" s="935"/>
    </row>
    <row r="298" spans="1:7">
      <c r="A298" s="959"/>
      <c r="C298" s="935"/>
      <c r="D298" s="935"/>
      <c r="E298" s="935"/>
      <c r="F298" s="935"/>
      <c r="G298" s="935"/>
    </row>
    <row r="299" spans="1:7">
      <c r="A299" s="959"/>
      <c r="C299" s="935"/>
      <c r="D299" s="935"/>
      <c r="E299" s="935"/>
      <c r="F299" s="935"/>
      <c r="G299" s="935"/>
    </row>
    <row r="300" spans="1:7">
      <c r="A300" s="959"/>
      <c r="C300" s="935"/>
      <c r="D300" s="935"/>
      <c r="E300" s="935"/>
      <c r="F300" s="935"/>
      <c r="G300" s="935"/>
    </row>
    <row r="301" spans="1:7">
      <c r="A301" s="959"/>
      <c r="C301" s="935"/>
      <c r="D301" s="935"/>
      <c r="E301" s="935"/>
      <c r="F301" s="935"/>
      <c r="G301" s="935"/>
    </row>
    <row r="302" spans="1:7">
      <c r="A302" s="959"/>
      <c r="C302" s="935"/>
      <c r="D302" s="935"/>
      <c r="E302" s="935"/>
      <c r="F302" s="935"/>
      <c r="G302" s="935"/>
    </row>
    <row r="303" spans="1:7">
      <c r="A303" s="959"/>
      <c r="C303" s="935"/>
      <c r="D303" s="935"/>
      <c r="E303" s="935"/>
      <c r="F303" s="935"/>
      <c r="G303" s="935"/>
    </row>
    <row r="304" spans="1:7">
      <c r="A304" s="959"/>
      <c r="C304" s="935"/>
      <c r="D304" s="935"/>
      <c r="E304" s="935"/>
      <c r="F304" s="935"/>
      <c r="G304" s="935"/>
    </row>
    <row r="305" spans="1:7">
      <c r="A305" s="959"/>
      <c r="C305" s="935"/>
      <c r="D305" s="935"/>
      <c r="E305" s="935"/>
      <c r="F305" s="935"/>
      <c r="G305" s="935"/>
    </row>
    <row r="306" spans="1:7">
      <c r="A306" s="959"/>
      <c r="C306" s="935"/>
      <c r="D306" s="935"/>
      <c r="E306" s="935"/>
      <c r="F306" s="935"/>
      <c r="G306" s="935"/>
    </row>
    <row r="307" spans="1:7">
      <c r="A307" s="959"/>
      <c r="C307" s="935"/>
      <c r="D307" s="935"/>
      <c r="E307" s="935"/>
      <c r="F307" s="935"/>
      <c r="G307" s="935"/>
    </row>
    <row r="308" spans="1:7">
      <c r="A308" s="959"/>
      <c r="C308" s="935"/>
      <c r="D308" s="935"/>
      <c r="E308" s="935"/>
      <c r="F308" s="935"/>
      <c r="G308" s="935"/>
    </row>
    <row r="309" spans="1:7">
      <c r="A309" s="959"/>
      <c r="C309" s="935"/>
      <c r="D309" s="935"/>
      <c r="E309" s="935"/>
      <c r="F309" s="935"/>
      <c r="G309" s="935"/>
    </row>
    <row r="310" spans="1:7">
      <c r="A310" s="959"/>
      <c r="C310" s="935"/>
      <c r="D310" s="935"/>
      <c r="E310" s="935"/>
      <c r="F310" s="935"/>
      <c r="G310" s="935"/>
    </row>
    <row r="311" spans="1:7">
      <c r="A311" s="959"/>
      <c r="C311" s="935"/>
      <c r="D311" s="935"/>
      <c r="E311" s="935"/>
      <c r="F311" s="935"/>
      <c r="G311" s="935"/>
    </row>
    <row r="312" spans="1:7">
      <c r="A312" s="959"/>
      <c r="C312" s="935"/>
      <c r="D312" s="935"/>
      <c r="E312" s="935"/>
      <c r="F312" s="935"/>
      <c r="G312" s="935"/>
    </row>
    <row r="313" spans="1:7">
      <c r="A313" s="959"/>
      <c r="C313" s="935"/>
      <c r="D313" s="935"/>
      <c r="E313" s="935"/>
      <c r="F313" s="935"/>
      <c r="G313" s="935"/>
    </row>
    <row r="314" spans="1:7">
      <c r="A314" s="959"/>
      <c r="C314" s="935"/>
      <c r="D314" s="935"/>
      <c r="E314" s="935"/>
      <c r="F314" s="935"/>
      <c r="G314" s="935"/>
    </row>
    <row r="315" spans="1:7">
      <c r="A315" s="959"/>
      <c r="C315" s="935"/>
      <c r="D315" s="935"/>
      <c r="E315" s="935"/>
      <c r="F315" s="935"/>
      <c r="G315" s="935"/>
    </row>
    <row r="316" spans="1:7">
      <c r="A316" s="959"/>
      <c r="C316" s="935"/>
      <c r="D316" s="935"/>
      <c r="E316" s="935"/>
      <c r="F316" s="935"/>
      <c r="G316" s="935"/>
    </row>
    <row r="317" spans="1:7">
      <c r="A317" s="959"/>
      <c r="C317" s="935"/>
      <c r="D317" s="935"/>
      <c r="E317" s="935"/>
      <c r="F317" s="935"/>
      <c r="G317" s="935"/>
    </row>
    <row r="318" spans="1:7">
      <c r="A318" s="959"/>
      <c r="C318" s="935"/>
      <c r="D318" s="935"/>
      <c r="E318" s="935"/>
      <c r="F318" s="935"/>
      <c r="G318" s="935"/>
    </row>
    <row r="319" spans="1:7">
      <c r="A319" s="959"/>
      <c r="C319" s="935"/>
      <c r="D319" s="935"/>
      <c r="E319" s="935"/>
      <c r="F319" s="935"/>
      <c r="G319" s="935"/>
    </row>
    <row r="320" spans="1:7">
      <c r="A320" s="959"/>
      <c r="C320" s="935"/>
      <c r="D320" s="935"/>
      <c r="E320" s="935"/>
      <c r="F320" s="935"/>
      <c r="G320" s="935"/>
    </row>
    <row r="321" spans="1:7">
      <c r="A321" s="959"/>
      <c r="C321" s="935"/>
      <c r="D321" s="935"/>
      <c r="E321" s="935"/>
      <c r="F321" s="935"/>
      <c r="G321" s="935"/>
    </row>
    <row r="322" spans="1:7">
      <c r="A322" s="959"/>
      <c r="C322" s="935"/>
      <c r="D322" s="935"/>
      <c r="E322" s="935"/>
      <c r="F322" s="935"/>
      <c r="G322" s="935"/>
    </row>
    <row r="323" spans="1:7">
      <c r="A323" s="959"/>
      <c r="C323" s="935"/>
      <c r="D323" s="935"/>
      <c r="E323" s="935"/>
      <c r="F323" s="935"/>
      <c r="G323" s="935"/>
    </row>
    <row r="324" spans="1:7">
      <c r="A324" s="959"/>
      <c r="C324" s="935"/>
      <c r="D324" s="935"/>
      <c r="E324" s="935"/>
      <c r="F324" s="935"/>
      <c r="G324" s="935"/>
    </row>
    <row r="325" spans="1:7">
      <c r="A325" s="959"/>
      <c r="C325" s="935"/>
      <c r="D325" s="935"/>
      <c r="E325" s="935"/>
      <c r="F325" s="935"/>
      <c r="G325" s="935"/>
    </row>
    <row r="326" spans="1:7">
      <c r="A326" s="959"/>
      <c r="C326" s="935"/>
      <c r="D326" s="935"/>
      <c r="E326" s="935"/>
      <c r="F326" s="935"/>
      <c r="G326" s="935"/>
    </row>
    <row r="327" spans="1:7">
      <c r="A327" s="959"/>
      <c r="C327" s="935"/>
      <c r="D327" s="935"/>
      <c r="E327" s="935"/>
      <c r="F327" s="935"/>
      <c r="G327" s="935"/>
    </row>
    <row r="328" spans="1:7">
      <c r="A328" s="959"/>
      <c r="C328" s="935"/>
      <c r="D328" s="935"/>
      <c r="E328" s="935"/>
      <c r="F328" s="935"/>
      <c r="G328" s="935"/>
    </row>
    <row r="329" spans="1:7">
      <c r="A329" s="959"/>
      <c r="C329" s="935"/>
      <c r="D329" s="935"/>
      <c r="E329" s="935"/>
      <c r="F329" s="935"/>
      <c r="G329" s="935"/>
    </row>
    <row r="330" spans="1:7">
      <c r="A330" s="959"/>
      <c r="C330" s="935"/>
      <c r="D330" s="935"/>
      <c r="E330" s="935"/>
      <c r="F330" s="935"/>
      <c r="G330" s="935"/>
    </row>
    <row r="331" spans="1:7">
      <c r="A331" s="959"/>
      <c r="C331" s="935"/>
      <c r="D331" s="935"/>
      <c r="E331" s="935"/>
      <c r="F331" s="935"/>
      <c r="G331" s="935"/>
    </row>
    <row r="332" spans="1:7">
      <c r="A332" s="959"/>
      <c r="C332" s="935"/>
      <c r="D332" s="935"/>
      <c r="E332" s="935"/>
      <c r="F332" s="935"/>
      <c r="G332" s="935"/>
    </row>
    <row r="333" spans="1:7">
      <c r="A333" s="959"/>
      <c r="C333" s="935"/>
      <c r="D333" s="935"/>
      <c r="E333" s="935"/>
      <c r="F333" s="935"/>
      <c r="G333" s="935"/>
    </row>
    <row r="334" spans="1:7">
      <c r="A334" s="959"/>
      <c r="C334" s="935"/>
      <c r="D334" s="935"/>
      <c r="E334" s="935"/>
      <c r="F334" s="935"/>
      <c r="G334" s="935"/>
    </row>
    <row r="335" spans="1:7">
      <c r="A335" s="959"/>
      <c r="C335" s="935"/>
      <c r="D335" s="935"/>
      <c r="E335" s="935"/>
      <c r="F335" s="935"/>
      <c r="G335" s="935"/>
    </row>
    <row r="336" spans="1:7">
      <c r="A336" s="959"/>
      <c r="C336" s="935"/>
      <c r="D336" s="935"/>
      <c r="E336" s="935"/>
      <c r="F336" s="935"/>
      <c r="G336" s="935"/>
    </row>
    <row r="337" spans="1:7">
      <c r="A337" s="959"/>
      <c r="C337" s="935"/>
      <c r="D337" s="935"/>
      <c r="E337" s="935"/>
      <c r="F337" s="935"/>
      <c r="G337" s="935"/>
    </row>
    <row r="338" spans="1:7">
      <c r="A338" s="959"/>
      <c r="C338" s="935"/>
      <c r="D338" s="935"/>
      <c r="E338" s="935"/>
      <c r="F338" s="935"/>
      <c r="G338" s="935"/>
    </row>
    <row r="339" spans="1:7">
      <c r="A339" s="959"/>
      <c r="C339" s="935"/>
      <c r="D339" s="935"/>
      <c r="E339" s="935"/>
      <c r="F339" s="935"/>
      <c r="G339" s="935"/>
    </row>
    <row r="340" spans="1:7">
      <c r="A340" s="959"/>
      <c r="C340" s="935"/>
      <c r="D340" s="935"/>
      <c r="E340" s="935"/>
      <c r="F340" s="935"/>
      <c r="G340" s="935"/>
    </row>
    <row r="341" spans="1:7">
      <c r="A341" s="959"/>
      <c r="C341" s="935"/>
      <c r="D341" s="935"/>
      <c r="E341" s="935"/>
      <c r="F341" s="935"/>
      <c r="G341" s="935"/>
    </row>
    <row r="342" spans="1:7">
      <c r="A342" s="959"/>
      <c r="C342" s="935"/>
      <c r="D342" s="935"/>
      <c r="E342" s="935"/>
      <c r="F342" s="935"/>
      <c r="G342" s="935"/>
    </row>
    <row r="343" spans="1:7">
      <c r="A343" s="959"/>
      <c r="C343" s="935"/>
      <c r="D343" s="935"/>
      <c r="E343" s="935"/>
      <c r="F343" s="935"/>
      <c r="G343" s="935"/>
    </row>
    <row r="344" spans="1:7">
      <c r="A344" s="959"/>
      <c r="C344" s="935"/>
      <c r="D344" s="935"/>
      <c r="E344" s="935"/>
      <c r="F344" s="935"/>
      <c r="G344" s="935"/>
    </row>
    <row r="345" spans="1:7">
      <c r="A345" s="959"/>
      <c r="C345" s="935"/>
      <c r="D345" s="935"/>
      <c r="E345" s="935"/>
      <c r="F345" s="935"/>
      <c r="G345" s="935"/>
    </row>
    <row r="346" spans="1:7">
      <c r="A346" s="959"/>
      <c r="C346" s="935"/>
      <c r="D346" s="935"/>
      <c r="E346" s="935"/>
      <c r="F346" s="935"/>
      <c r="G346" s="935"/>
    </row>
    <row r="347" spans="1:7">
      <c r="A347" s="959"/>
      <c r="C347" s="935"/>
      <c r="D347" s="935"/>
      <c r="E347" s="935"/>
      <c r="F347" s="935"/>
      <c r="G347" s="935"/>
    </row>
    <row r="348" spans="1:7">
      <c r="A348" s="959"/>
      <c r="C348" s="935"/>
      <c r="D348" s="935"/>
      <c r="E348" s="935"/>
      <c r="F348" s="935"/>
      <c r="G348" s="935"/>
    </row>
    <row r="349" spans="1:7">
      <c r="A349" s="959"/>
      <c r="C349" s="935"/>
      <c r="D349" s="935"/>
      <c r="E349" s="935"/>
      <c r="F349" s="935"/>
      <c r="G349" s="935"/>
    </row>
    <row r="350" spans="1:7">
      <c r="A350" s="959"/>
      <c r="C350" s="935"/>
      <c r="D350" s="935"/>
      <c r="E350" s="935"/>
      <c r="F350" s="935"/>
      <c r="G350" s="935"/>
    </row>
    <row r="351" spans="1:7">
      <c r="A351" s="959"/>
      <c r="C351" s="935"/>
      <c r="D351" s="935"/>
      <c r="E351" s="935"/>
      <c r="F351" s="935"/>
      <c r="G351" s="935"/>
    </row>
    <row r="352" spans="1:7">
      <c r="A352" s="959"/>
      <c r="C352" s="935"/>
      <c r="D352" s="935"/>
      <c r="E352" s="935"/>
      <c r="F352" s="935"/>
      <c r="G352" s="935"/>
    </row>
    <row r="353" spans="1:7">
      <c r="A353" s="959"/>
      <c r="C353" s="935"/>
      <c r="D353" s="935"/>
      <c r="E353" s="935"/>
      <c r="F353" s="935"/>
      <c r="G353" s="935"/>
    </row>
    <row r="354" spans="1:7">
      <c r="A354" s="959"/>
      <c r="C354" s="935"/>
      <c r="D354" s="935"/>
      <c r="E354" s="935"/>
      <c r="F354" s="935"/>
      <c r="G354" s="935"/>
    </row>
    <row r="355" spans="1:7">
      <c r="A355" s="959"/>
      <c r="C355" s="935"/>
      <c r="D355" s="935"/>
      <c r="E355" s="935"/>
      <c r="F355" s="935"/>
      <c r="G355" s="935"/>
    </row>
    <row r="356" spans="1:7">
      <c r="A356" s="959"/>
      <c r="C356" s="935"/>
      <c r="D356" s="935"/>
      <c r="E356" s="935"/>
      <c r="F356" s="935"/>
      <c r="G356" s="935"/>
    </row>
    <row r="357" spans="1:7">
      <c r="A357" s="959"/>
      <c r="C357" s="935"/>
      <c r="D357" s="935"/>
      <c r="E357" s="935"/>
      <c r="F357" s="935"/>
      <c r="G357" s="935"/>
    </row>
    <row r="358" spans="1:7">
      <c r="A358" s="959"/>
      <c r="C358" s="935"/>
      <c r="D358" s="935"/>
      <c r="E358" s="935"/>
      <c r="F358" s="935"/>
      <c r="G358" s="935"/>
    </row>
    <row r="359" spans="1:7">
      <c r="A359" s="959"/>
      <c r="C359" s="935"/>
      <c r="D359" s="935"/>
      <c r="E359" s="935"/>
      <c r="F359" s="935"/>
      <c r="G359" s="935"/>
    </row>
    <row r="360" spans="1:7">
      <c r="A360" s="959"/>
      <c r="C360" s="935"/>
      <c r="D360" s="935"/>
      <c r="E360" s="935"/>
      <c r="F360" s="935"/>
      <c r="G360" s="935"/>
    </row>
    <row r="361" spans="1:7">
      <c r="A361" s="959"/>
      <c r="C361" s="935"/>
      <c r="D361" s="935"/>
      <c r="E361" s="935"/>
      <c r="F361" s="935"/>
      <c r="G361" s="935"/>
    </row>
    <row r="362" spans="1:7">
      <c r="A362" s="959"/>
      <c r="C362" s="935"/>
      <c r="D362" s="935"/>
      <c r="E362" s="935"/>
      <c r="F362" s="935"/>
      <c r="G362" s="935"/>
    </row>
    <row r="363" spans="1:7">
      <c r="A363" s="959"/>
      <c r="C363" s="935"/>
      <c r="D363" s="935"/>
      <c r="E363" s="935"/>
      <c r="F363" s="935"/>
      <c r="G363" s="935"/>
    </row>
    <row r="364" spans="1:7">
      <c r="A364" s="959"/>
      <c r="C364" s="935"/>
      <c r="D364" s="935"/>
      <c r="E364" s="935"/>
      <c r="F364" s="935"/>
      <c r="G364" s="935"/>
    </row>
    <row r="365" spans="1:7">
      <c r="A365" s="959"/>
      <c r="C365" s="935"/>
      <c r="D365" s="935"/>
      <c r="E365" s="935"/>
      <c r="F365" s="935"/>
      <c r="G365" s="935"/>
    </row>
    <row r="366" spans="1:7">
      <c r="A366" s="959"/>
      <c r="C366" s="935"/>
      <c r="D366" s="935"/>
      <c r="E366" s="935"/>
      <c r="F366" s="935"/>
      <c r="G366" s="935"/>
    </row>
    <row r="367" spans="1:7">
      <c r="A367" s="959"/>
      <c r="C367" s="935"/>
      <c r="D367" s="935"/>
      <c r="E367" s="935"/>
      <c r="F367" s="935"/>
      <c r="G367" s="935"/>
    </row>
    <row r="368" spans="1:7">
      <c r="A368" s="959"/>
      <c r="C368" s="935"/>
      <c r="D368" s="935"/>
      <c r="E368" s="935"/>
      <c r="F368" s="935"/>
      <c r="G368" s="935"/>
    </row>
    <row r="369" spans="1:7">
      <c r="A369" s="959"/>
      <c r="C369" s="935"/>
      <c r="D369" s="935"/>
      <c r="E369" s="935"/>
      <c r="F369" s="935"/>
      <c r="G369" s="935"/>
    </row>
    <row r="370" spans="1:7">
      <c r="A370" s="959"/>
      <c r="C370" s="935"/>
      <c r="D370" s="935"/>
      <c r="E370" s="935"/>
      <c r="F370" s="935"/>
      <c r="G370" s="935"/>
    </row>
    <row r="371" spans="1:7">
      <c r="A371" s="959"/>
      <c r="C371" s="935"/>
      <c r="D371" s="935"/>
      <c r="E371" s="935"/>
      <c r="F371" s="935"/>
      <c r="G371" s="935"/>
    </row>
    <row r="372" spans="1:7">
      <c r="A372" s="959"/>
      <c r="C372" s="935"/>
      <c r="D372" s="935"/>
      <c r="E372" s="935"/>
      <c r="F372" s="935"/>
      <c r="G372" s="935"/>
    </row>
    <row r="373" spans="1:7">
      <c r="A373" s="959"/>
      <c r="C373" s="935"/>
      <c r="D373" s="935"/>
      <c r="E373" s="935"/>
      <c r="F373" s="935"/>
      <c r="G373" s="935"/>
    </row>
    <row r="374" spans="1:7">
      <c r="A374" s="959"/>
      <c r="C374" s="935"/>
      <c r="D374" s="935"/>
      <c r="E374" s="935"/>
      <c r="F374" s="935"/>
      <c r="G374" s="935"/>
    </row>
    <row r="375" spans="1:7">
      <c r="A375" s="959"/>
      <c r="C375" s="935"/>
      <c r="D375" s="935"/>
      <c r="E375" s="935"/>
      <c r="F375" s="935"/>
      <c r="G375" s="935"/>
    </row>
    <row r="376" spans="1:7">
      <c r="A376" s="959"/>
      <c r="C376" s="935"/>
      <c r="D376" s="935"/>
      <c r="E376" s="935"/>
      <c r="F376" s="935"/>
      <c r="G376" s="935"/>
    </row>
    <row r="377" spans="1:7">
      <c r="A377" s="959"/>
      <c r="C377" s="935"/>
      <c r="D377" s="935"/>
      <c r="E377" s="935"/>
      <c r="F377" s="935"/>
      <c r="G377" s="935"/>
    </row>
    <row r="378" spans="1:7">
      <c r="A378" s="959"/>
      <c r="C378" s="935"/>
      <c r="D378" s="935"/>
      <c r="E378" s="935"/>
      <c r="F378" s="935"/>
      <c r="G378" s="935"/>
    </row>
    <row r="379" spans="1:7">
      <c r="A379" s="959"/>
      <c r="C379" s="935"/>
      <c r="D379" s="935"/>
      <c r="E379" s="935"/>
      <c r="F379" s="935"/>
      <c r="G379" s="935"/>
    </row>
    <row r="380" spans="1:7">
      <c r="A380" s="959"/>
      <c r="C380" s="935"/>
      <c r="D380" s="935"/>
      <c r="E380" s="935"/>
      <c r="F380" s="935"/>
      <c r="G380" s="935"/>
    </row>
    <row r="381" spans="1:7">
      <c r="A381" s="959"/>
      <c r="C381" s="935"/>
      <c r="D381" s="935"/>
      <c r="E381" s="935"/>
      <c r="F381" s="935"/>
      <c r="G381" s="935"/>
    </row>
    <row r="382" spans="1:7">
      <c r="A382" s="959"/>
      <c r="C382" s="935"/>
      <c r="D382" s="935"/>
      <c r="E382" s="935"/>
      <c r="F382" s="935"/>
      <c r="G382" s="935"/>
    </row>
    <row r="383" spans="1:7">
      <c r="A383" s="959"/>
      <c r="C383" s="935"/>
      <c r="D383" s="935"/>
      <c r="E383" s="935"/>
      <c r="F383" s="935"/>
      <c r="G383" s="935"/>
    </row>
    <row r="384" spans="1:7">
      <c r="A384" s="959"/>
      <c r="C384" s="935"/>
      <c r="D384" s="935"/>
      <c r="E384" s="935"/>
      <c r="F384" s="935"/>
      <c r="G384" s="935"/>
    </row>
    <row r="385" spans="1:7">
      <c r="A385" s="959"/>
      <c r="C385" s="935"/>
      <c r="D385" s="935"/>
      <c r="E385" s="935"/>
      <c r="F385" s="935"/>
      <c r="G385" s="935"/>
    </row>
    <row r="386" spans="1:7">
      <c r="A386" s="959"/>
      <c r="C386" s="935"/>
      <c r="D386" s="935"/>
      <c r="E386" s="935"/>
      <c r="F386" s="935"/>
      <c r="G386" s="935"/>
    </row>
    <row r="387" spans="1:7">
      <c r="A387" s="959"/>
      <c r="C387" s="935"/>
      <c r="D387" s="935"/>
      <c r="E387" s="935"/>
      <c r="F387" s="935"/>
      <c r="G387" s="935"/>
    </row>
    <row r="388" spans="1:7">
      <c r="A388" s="959"/>
      <c r="C388" s="935"/>
      <c r="D388" s="935"/>
      <c r="E388" s="935"/>
      <c r="F388" s="935"/>
      <c r="G388" s="935"/>
    </row>
    <row r="389" spans="1:7">
      <c r="A389" s="959"/>
      <c r="C389" s="935"/>
      <c r="D389" s="935"/>
      <c r="E389" s="935"/>
      <c r="F389" s="935"/>
      <c r="G389" s="935"/>
    </row>
    <row r="390" spans="1:7">
      <c r="A390" s="959"/>
      <c r="C390" s="935"/>
      <c r="D390" s="935"/>
      <c r="E390" s="935"/>
      <c r="F390" s="935"/>
      <c r="G390" s="935"/>
    </row>
    <row r="391" spans="1:7">
      <c r="A391" s="959"/>
      <c r="C391" s="935"/>
      <c r="D391" s="935"/>
      <c r="E391" s="935"/>
      <c r="F391" s="935"/>
      <c r="G391" s="935"/>
    </row>
    <row r="392" spans="1:7">
      <c r="A392" s="959"/>
      <c r="C392" s="935"/>
      <c r="D392" s="935"/>
      <c r="E392" s="935"/>
      <c r="F392" s="935"/>
      <c r="G392" s="935"/>
    </row>
    <row r="393" spans="1:7">
      <c r="A393" s="959"/>
      <c r="C393" s="935"/>
      <c r="D393" s="935"/>
      <c r="E393" s="935"/>
      <c r="F393" s="935"/>
      <c r="G393" s="935"/>
    </row>
    <row r="394" spans="1:7">
      <c r="A394" s="959"/>
      <c r="C394" s="935"/>
      <c r="D394" s="935"/>
      <c r="E394" s="935"/>
      <c r="F394" s="935"/>
      <c r="G394" s="935"/>
    </row>
    <row r="395" spans="1:7">
      <c r="A395" s="959"/>
      <c r="C395" s="935"/>
      <c r="D395" s="935"/>
      <c r="E395" s="935"/>
      <c r="F395" s="935"/>
      <c r="G395" s="935"/>
    </row>
    <row r="396" spans="1:7">
      <c r="A396" s="959"/>
      <c r="C396" s="935"/>
      <c r="D396" s="935"/>
      <c r="E396" s="935"/>
      <c r="F396" s="935"/>
      <c r="G396" s="935"/>
    </row>
    <row r="397" spans="1:7">
      <c r="A397" s="959"/>
      <c r="C397" s="935"/>
      <c r="D397" s="935"/>
      <c r="E397" s="935"/>
      <c r="F397" s="935"/>
      <c r="G397" s="935"/>
    </row>
    <row r="398" spans="1:7">
      <c r="A398" s="959"/>
      <c r="C398" s="935"/>
      <c r="D398" s="935"/>
      <c r="E398" s="935"/>
      <c r="F398" s="935"/>
      <c r="G398" s="935"/>
    </row>
    <row r="399" spans="1:7">
      <c r="A399" s="959"/>
      <c r="C399" s="935"/>
      <c r="D399" s="935"/>
      <c r="E399" s="935"/>
      <c r="F399" s="935"/>
      <c r="G399" s="935"/>
    </row>
    <row r="400" spans="1:7">
      <c r="A400" s="959"/>
      <c r="C400" s="935"/>
      <c r="D400" s="935"/>
      <c r="E400" s="935"/>
      <c r="F400" s="935"/>
      <c r="G400" s="935"/>
    </row>
    <row r="401" spans="1:7">
      <c r="A401" s="959"/>
      <c r="C401" s="935"/>
      <c r="D401" s="935"/>
      <c r="E401" s="935"/>
      <c r="F401" s="935"/>
      <c r="G401" s="935"/>
    </row>
    <row r="402" spans="1:7">
      <c r="A402" s="959"/>
      <c r="C402" s="935"/>
      <c r="D402" s="935"/>
      <c r="E402" s="935"/>
      <c r="F402" s="935"/>
      <c r="G402" s="935"/>
    </row>
    <row r="403" spans="1:7">
      <c r="A403" s="959"/>
      <c r="C403" s="935"/>
      <c r="D403" s="935"/>
      <c r="E403" s="935"/>
      <c r="F403" s="935"/>
      <c r="G403" s="935"/>
    </row>
    <row r="404" spans="1:7">
      <c r="A404" s="959"/>
      <c r="C404" s="935"/>
      <c r="D404" s="935"/>
      <c r="E404" s="935"/>
      <c r="F404" s="935"/>
      <c r="G404" s="935"/>
    </row>
    <row r="405" spans="1:7">
      <c r="A405" s="959"/>
      <c r="C405" s="935"/>
      <c r="D405" s="935"/>
      <c r="E405" s="935"/>
      <c r="F405" s="935"/>
      <c r="G405" s="935"/>
    </row>
    <row r="406" spans="1:7">
      <c r="A406" s="959"/>
      <c r="C406" s="935"/>
      <c r="D406" s="935"/>
      <c r="E406" s="935"/>
      <c r="F406" s="935"/>
      <c r="G406" s="935"/>
    </row>
    <row r="407" spans="1:7">
      <c r="A407" s="959"/>
      <c r="C407" s="935"/>
      <c r="D407" s="935"/>
      <c r="E407" s="935"/>
      <c r="F407" s="935"/>
      <c r="G407" s="935"/>
    </row>
    <row r="408" spans="1:7">
      <c r="A408" s="959"/>
      <c r="C408" s="935"/>
      <c r="D408" s="935"/>
      <c r="E408" s="935"/>
      <c r="F408" s="935"/>
      <c r="G408" s="935"/>
    </row>
    <row r="409" spans="1:7">
      <c r="A409" s="959"/>
      <c r="C409" s="935"/>
      <c r="D409" s="935"/>
      <c r="E409" s="935"/>
      <c r="F409" s="935"/>
      <c r="G409" s="935"/>
    </row>
    <row r="410" spans="1:7">
      <c r="A410" s="959"/>
      <c r="C410" s="935"/>
      <c r="D410" s="935"/>
      <c r="E410" s="935"/>
      <c r="F410" s="935"/>
      <c r="G410" s="935"/>
    </row>
    <row r="411" spans="1:7">
      <c r="A411" s="959"/>
      <c r="C411" s="935"/>
      <c r="D411" s="935"/>
      <c r="E411" s="935"/>
      <c r="F411" s="935"/>
      <c r="G411" s="935"/>
    </row>
    <row r="412" spans="1:7">
      <c r="A412" s="959"/>
      <c r="C412" s="935"/>
      <c r="D412" s="935"/>
      <c r="E412" s="935"/>
      <c r="F412" s="935"/>
      <c r="G412" s="935"/>
    </row>
    <row r="413" spans="1:7">
      <c r="A413" s="959"/>
      <c r="C413" s="935"/>
      <c r="D413" s="935"/>
      <c r="E413" s="935"/>
      <c r="F413" s="935"/>
      <c r="G413" s="935"/>
    </row>
    <row r="414" spans="1:7">
      <c r="A414" s="959"/>
      <c r="C414" s="935"/>
      <c r="D414" s="935"/>
      <c r="E414" s="935"/>
      <c r="F414" s="935"/>
      <c r="G414" s="935"/>
    </row>
    <row r="415" spans="1:7">
      <c r="A415" s="959"/>
      <c r="C415" s="935"/>
      <c r="D415" s="935"/>
      <c r="E415" s="935"/>
      <c r="F415" s="935"/>
      <c r="G415" s="935"/>
    </row>
    <row r="416" spans="1:7">
      <c r="A416" s="959"/>
      <c r="C416" s="935"/>
      <c r="D416" s="935"/>
      <c r="E416" s="935"/>
      <c r="F416" s="935"/>
      <c r="G416" s="935"/>
    </row>
    <row r="417" spans="1:7">
      <c r="A417" s="959"/>
      <c r="C417" s="935"/>
      <c r="D417" s="935"/>
      <c r="E417" s="935"/>
      <c r="F417" s="935"/>
      <c r="G417" s="935"/>
    </row>
    <row r="418" spans="1:7">
      <c r="A418" s="959"/>
      <c r="C418" s="935"/>
      <c r="D418" s="935"/>
      <c r="E418" s="935"/>
      <c r="F418" s="935"/>
      <c r="G418" s="935"/>
    </row>
    <row r="419" spans="1:7">
      <c r="A419" s="959"/>
      <c r="C419" s="935"/>
      <c r="D419" s="935"/>
      <c r="E419" s="935"/>
      <c r="F419" s="935"/>
      <c r="G419" s="935"/>
    </row>
    <row r="420" spans="1:7">
      <c r="A420" s="959"/>
      <c r="C420" s="935"/>
      <c r="D420" s="935"/>
      <c r="E420" s="935"/>
      <c r="F420" s="935"/>
      <c r="G420" s="935"/>
    </row>
    <row r="421" spans="1:7">
      <c r="A421" s="959"/>
      <c r="C421" s="935"/>
      <c r="D421" s="935"/>
      <c r="E421" s="935"/>
      <c r="F421" s="935"/>
      <c r="G421" s="935"/>
    </row>
    <row r="422" spans="1:7">
      <c r="A422" s="959"/>
      <c r="C422" s="935"/>
      <c r="D422" s="935"/>
      <c r="E422" s="935"/>
      <c r="F422" s="935"/>
      <c r="G422" s="935"/>
    </row>
    <row r="423" spans="1:7">
      <c r="A423" s="959"/>
      <c r="C423" s="935"/>
      <c r="D423" s="935"/>
      <c r="E423" s="935"/>
      <c r="F423" s="935"/>
      <c r="G423" s="935"/>
    </row>
    <row r="424" spans="1:7">
      <c r="A424" s="959"/>
      <c r="C424" s="935"/>
      <c r="D424" s="935"/>
      <c r="E424" s="935"/>
      <c r="F424" s="935"/>
      <c r="G424" s="935"/>
    </row>
    <row r="425" spans="1:7">
      <c r="A425" s="959"/>
      <c r="C425" s="935"/>
      <c r="D425" s="935"/>
      <c r="E425" s="935"/>
      <c r="F425" s="935"/>
      <c r="G425" s="935"/>
    </row>
    <row r="426" spans="1:7">
      <c r="A426" s="959"/>
      <c r="C426" s="935"/>
      <c r="D426" s="935"/>
      <c r="E426" s="935"/>
      <c r="F426" s="935"/>
      <c r="G426" s="935"/>
    </row>
    <row r="427" spans="1:7">
      <c r="A427" s="959"/>
      <c r="C427" s="935"/>
      <c r="D427" s="935"/>
      <c r="E427" s="935"/>
      <c r="F427" s="935"/>
      <c r="G427" s="935"/>
    </row>
    <row r="428" spans="1:7">
      <c r="A428" s="959"/>
      <c r="C428" s="935"/>
      <c r="D428" s="935"/>
      <c r="E428" s="935"/>
      <c r="F428" s="935"/>
      <c r="G428" s="935"/>
    </row>
    <row r="429" spans="1:7">
      <c r="A429" s="959"/>
      <c r="C429" s="935"/>
      <c r="D429" s="935"/>
      <c r="E429" s="935"/>
      <c r="F429" s="935"/>
      <c r="G429" s="935"/>
    </row>
    <row r="430" spans="1:7">
      <c r="A430" s="959"/>
      <c r="C430" s="935"/>
      <c r="D430" s="935"/>
      <c r="E430" s="935"/>
      <c r="F430" s="935"/>
      <c r="G430" s="935"/>
    </row>
    <row r="431" spans="1:7">
      <c r="A431" s="959"/>
      <c r="C431" s="935"/>
      <c r="D431" s="935"/>
      <c r="E431" s="935"/>
      <c r="F431" s="935"/>
      <c r="G431" s="935"/>
    </row>
    <row r="432" spans="1:7">
      <c r="A432" s="959"/>
      <c r="C432" s="935"/>
      <c r="D432" s="935"/>
      <c r="E432" s="935"/>
      <c r="F432" s="935"/>
      <c r="G432" s="935"/>
    </row>
    <row r="433" spans="1:7">
      <c r="A433" s="959"/>
      <c r="C433" s="935"/>
      <c r="D433" s="935"/>
      <c r="E433" s="935"/>
      <c r="F433" s="935"/>
      <c r="G433" s="935"/>
    </row>
    <row r="434" spans="1:7">
      <c r="A434" s="959"/>
      <c r="C434" s="935"/>
      <c r="D434" s="935"/>
      <c r="E434" s="935"/>
      <c r="F434" s="935"/>
      <c r="G434" s="935"/>
    </row>
    <row r="435" spans="1:7">
      <c r="A435" s="959"/>
      <c r="C435" s="935"/>
      <c r="D435" s="935"/>
      <c r="E435" s="935"/>
      <c r="F435" s="935"/>
      <c r="G435" s="935"/>
    </row>
    <row r="436" spans="1:7">
      <c r="A436" s="959"/>
      <c r="C436" s="935"/>
      <c r="D436" s="935"/>
      <c r="E436" s="935"/>
      <c r="F436" s="935"/>
      <c r="G436" s="935"/>
    </row>
    <row r="437" spans="1:7">
      <c r="A437" s="959"/>
      <c r="C437" s="935"/>
      <c r="D437" s="935"/>
      <c r="E437" s="935"/>
      <c r="F437" s="935"/>
      <c r="G437" s="935"/>
    </row>
    <row r="438" spans="1:7">
      <c r="A438" s="959"/>
      <c r="C438" s="935"/>
      <c r="D438" s="935"/>
      <c r="E438" s="935"/>
      <c r="F438" s="935"/>
      <c r="G438" s="935"/>
    </row>
    <row r="439" spans="1:7">
      <c r="A439" s="959"/>
      <c r="C439" s="935"/>
      <c r="D439" s="935"/>
      <c r="E439" s="935"/>
      <c r="F439" s="935"/>
      <c r="G439" s="935"/>
    </row>
    <row r="440" spans="1:7">
      <c r="A440" s="959"/>
      <c r="C440" s="935"/>
      <c r="D440" s="935"/>
      <c r="E440" s="935"/>
      <c r="F440" s="935"/>
      <c r="G440" s="935"/>
    </row>
    <row r="441" spans="1:7">
      <c r="A441" s="959"/>
      <c r="C441" s="935"/>
      <c r="D441" s="935"/>
      <c r="E441" s="935"/>
      <c r="F441" s="935"/>
      <c r="G441" s="935"/>
    </row>
    <row r="442" spans="1:7">
      <c r="A442" s="959"/>
      <c r="C442" s="935"/>
      <c r="D442" s="935"/>
      <c r="E442" s="935"/>
      <c r="F442" s="935"/>
      <c r="G442" s="935"/>
    </row>
    <row r="443" spans="1:7">
      <c r="A443" s="959"/>
      <c r="C443" s="935"/>
      <c r="D443" s="935"/>
      <c r="E443" s="935"/>
      <c r="F443" s="935"/>
      <c r="G443" s="935"/>
    </row>
    <row r="444" spans="1:7">
      <c r="A444" s="959"/>
      <c r="C444" s="935"/>
      <c r="D444" s="935"/>
      <c r="E444" s="935"/>
      <c r="F444" s="935"/>
      <c r="G444" s="935"/>
    </row>
    <row r="445" spans="1:7">
      <c r="A445" s="959"/>
      <c r="C445" s="935"/>
      <c r="D445" s="935"/>
      <c r="E445" s="935"/>
      <c r="F445" s="935"/>
      <c r="G445" s="935"/>
    </row>
    <row r="446" spans="1:7">
      <c r="A446" s="959"/>
      <c r="C446" s="935"/>
      <c r="D446" s="935"/>
      <c r="E446" s="935"/>
      <c r="F446" s="935"/>
      <c r="G446" s="935"/>
    </row>
    <row r="447" spans="1:7">
      <c r="A447" s="959"/>
      <c r="C447" s="935"/>
      <c r="D447" s="935"/>
      <c r="E447" s="935"/>
      <c r="F447" s="935"/>
      <c r="G447" s="935"/>
    </row>
    <row r="448" spans="1:7">
      <c r="A448" s="959"/>
      <c r="C448" s="935"/>
      <c r="D448" s="935"/>
      <c r="E448" s="935"/>
      <c r="F448" s="935"/>
      <c r="G448" s="935"/>
    </row>
    <row r="449" spans="1:7">
      <c r="A449" s="959"/>
      <c r="C449" s="935"/>
      <c r="D449" s="935"/>
      <c r="E449" s="935"/>
      <c r="F449" s="935"/>
      <c r="G449" s="935"/>
    </row>
    <row r="450" spans="1:7">
      <c r="A450" s="959"/>
      <c r="C450" s="935"/>
      <c r="D450" s="935"/>
      <c r="E450" s="935"/>
      <c r="F450" s="935"/>
      <c r="G450" s="935"/>
    </row>
    <row r="451" spans="1:7">
      <c r="A451" s="959"/>
      <c r="C451" s="935"/>
      <c r="D451" s="935"/>
      <c r="E451" s="935"/>
      <c r="F451" s="935"/>
      <c r="G451" s="935"/>
    </row>
    <row r="452" spans="1:7">
      <c r="A452" s="959"/>
      <c r="C452" s="935"/>
      <c r="D452" s="935"/>
      <c r="E452" s="935"/>
      <c r="F452" s="935"/>
      <c r="G452" s="935"/>
    </row>
    <row r="453" spans="1:7">
      <c r="A453" s="959"/>
      <c r="C453" s="935"/>
      <c r="D453" s="935"/>
      <c r="E453" s="935"/>
      <c r="F453" s="935"/>
      <c r="G453" s="935"/>
    </row>
    <row r="454" spans="1:7">
      <c r="A454" s="959"/>
      <c r="C454" s="935"/>
      <c r="D454" s="935"/>
      <c r="E454" s="935"/>
      <c r="F454" s="935"/>
      <c r="G454" s="935"/>
    </row>
    <row r="455" spans="1:7">
      <c r="A455" s="959"/>
      <c r="C455" s="935"/>
      <c r="D455" s="935"/>
      <c r="E455" s="935"/>
      <c r="F455" s="935"/>
      <c r="G455" s="935"/>
    </row>
    <row r="456" spans="1:7">
      <c r="A456" s="959"/>
      <c r="C456" s="935"/>
      <c r="D456" s="935"/>
      <c r="E456" s="935"/>
      <c r="F456" s="935"/>
      <c r="G456" s="935"/>
    </row>
    <row r="457" spans="1:7">
      <c r="A457" s="959"/>
      <c r="C457" s="935"/>
      <c r="D457" s="935"/>
      <c r="E457" s="935"/>
      <c r="F457" s="935"/>
      <c r="G457" s="935"/>
    </row>
    <row r="458" spans="1:7">
      <c r="A458" s="959"/>
      <c r="C458" s="935"/>
      <c r="D458" s="935"/>
      <c r="E458" s="935"/>
      <c r="F458" s="935"/>
      <c r="G458" s="935"/>
    </row>
    <row r="459" spans="1:7">
      <c r="A459" s="959"/>
      <c r="C459" s="935"/>
      <c r="D459" s="935"/>
      <c r="E459" s="935"/>
      <c r="F459" s="935"/>
      <c r="G459" s="935"/>
    </row>
    <row r="460" spans="1:7">
      <c r="A460" s="959"/>
      <c r="C460" s="935"/>
      <c r="D460" s="935"/>
      <c r="E460" s="935"/>
      <c r="F460" s="935"/>
      <c r="G460" s="935"/>
    </row>
    <row r="461" spans="1:7">
      <c r="A461" s="959"/>
      <c r="C461" s="935"/>
      <c r="D461" s="935"/>
      <c r="E461" s="935"/>
      <c r="F461" s="935"/>
      <c r="G461" s="935"/>
    </row>
    <row r="462" spans="1:7">
      <c r="A462" s="959"/>
      <c r="C462" s="935"/>
      <c r="D462" s="935"/>
      <c r="E462" s="935"/>
      <c r="F462" s="935"/>
      <c r="G462" s="935"/>
    </row>
    <row r="463" spans="1:7">
      <c r="A463" s="959"/>
      <c r="C463" s="935"/>
      <c r="D463" s="935"/>
      <c r="E463" s="935"/>
      <c r="F463" s="935"/>
      <c r="G463" s="935"/>
    </row>
    <row r="464" spans="1:7">
      <c r="A464" s="959"/>
      <c r="C464" s="935"/>
      <c r="D464" s="935"/>
      <c r="E464" s="935"/>
      <c r="F464" s="935"/>
      <c r="G464" s="935"/>
    </row>
    <row r="465" spans="1:7">
      <c r="A465" s="959"/>
      <c r="C465" s="935"/>
      <c r="D465" s="935"/>
      <c r="E465" s="935"/>
      <c r="F465" s="935"/>
      <c r="G465" s="935"/>
    </row>
    <row r="466" spans="1:7">
      <c r="A466" s="959"/>
      <c r="C466" s="935"/>
      <c r="D466" s="935"/>
      <c r="E466" s="935"/>
      <c r="F466" s="935"/>
      <c r="G466" s="935"/>
    </row>
    <row r="467" spans="1:7">
      <c r="A467" s="959"/>
      <c r="C467" s="935"/>
      <c r="D467" s="935"/>
      <c r="E467" s="935"/>
      <c r="F467" s="935"/>
      <c r="G467" s="935"/>
    </row>
    <row r="468" spans="1:7">
      <c r="A468" s="959"/>
      <c r="C468" s="935"/>
      <c r="D468" s="935"/>
      <c r="E468" s="935"/>
      <c r="F468" s="935"/>
      <c r="G468" s="935"/>
    </row>
    <row r="469" spans="1:7">
      <c r="A469" s="959"/>
      <c r="C469" s="935"/>
      <c r="D469" s="935"/>
      <c r="E469" s="935"/>
      <c r="F469" s="935"/>
      <c r="G469" s="935"/>
    </row>
    <row r="470" spans="1:7">
      <c r="A470" s="959"/>
      <c r="C470" s="935"/>
      <c r="D470" s="935"/>
      <c r="E470" s="935"/>
      <c r="F470" s="935"/>
      <c r="G470" s="935"/>
    </row>
    <row r="471" spans="1:7">
      <c r="A471" s="959"/>
      <c r="C471" s="935"/>
      <c r="D471" s="935"/>
      <c r="E471" s="935"/>
      <c r="F471" s="935"/>
      <c r="G471" s="935"/>
    </row>
    <row r="472" spans="1:7">
      <c r="A472" s="959"/>
      <c r="C472" s="935"/>
      <c r="D472" s="935"/>
      <c r="E472" s="935"/>
      <c r="F472" s="935"/>
      <c r="G472" s="935"/>
    </row>
    <row r="473" spans="1:7">
      <c r="A473" s="959"/>
      <c r="C473" s="935"/>
      <c r="D473" s="935"/>
      <c r="E473" s="935"/>
      <c r="F473" s="935"/>
      <c r="G473" s="935"/>
    </row>
    <row r="474" spans="1:7">
      <c r="A474" s="959"/>
      <c r="C474" s="935"/>
      <c r="D474" s="935"/>
      <c r="E474" s="935"/>
      <c r="F474" s="935"/>
      <c r="G474" s="935"/>
    </row>
    <row r="475" spans="1:7">
      <c r="A475" s="959"/>
      <c r="C475" s="935"/>
      <c r="D475" s="935"/>
      <c r="E475" s="935"/>
      <c r="F475" s="935"/>
      <c r="G475" s="935"/>
    </row>
    <row r="476" spans="1:7">
      <c r="A476" s="959"/>
      <c r="C476" s="935"/>
      <c r="D476" s="935"/>
      <c r="E476" s="935"/>
      <c r="F476" s="935"/>
      <c r="G476" s="935"/>
    </row>
    <row r="477" spans="1:7">
      <c r="A477" s="959"/>
      <c r="C477" s="935"/>
      <c r="D477" s="935"/>
      <c r="E477" s="935"/>
      <c r="F477" s="935"/>
      <c r="G477" s="935"/>
    </row>
    <row r="478" spans="1:7">
      <c r="A478" s="959"/>
      <c r="C478" s="935"/>
      <c r="D478" s="935"/>
      <c r="E478" s="935"/>
      <c r="F478" s="935"/>
      <c r="G478" s="935"/>
    </row>
    <row r="479" spans="1:7">
      <c r="A479" s="959"/>
      <c r="C479" s="935"/>
      <c r="D479" s="935"/>
      <c r="E479" s="935"/>
      <c r="F479" s="935"/>
      <c r="G479" s="935"/>
    </row>
    <row r="480" spans="1:7">
      <c r="A480" s="959"/>
      <c r="C480" s="935"/>
      <c r="D480" s="935"/>
      <c r="E480" s="935"/>
      <c r="F480" s="935"/>
      <c r="G480" s="935"/>
    </row>
    <row r="481" spans="1:7">
      <c r="A481" s="959"/>
      <c r="C481" s="935"/>
      <c r="D481" s="935"/>
      <c r="E481" s="935"/>
      <c r="F481" s="935"/>
      <c r="G481" s="935"/>
    </row>
    <row r="482" spans="1:7">
      <c r="A482" s="959"/>
      <c r="C482" s="935"/>
      <c r="D482" s="935"/>
      <c r="E482" s="935"/>
      <c r="F482" s="935"/>
      <c r="G482" s="935"/>
    </row>
    <row r="483" spans="1:7">
      <c r="A483" s="959"/>
      <c r="C483" s="935"/>
      <c r="D483" s="935"/>
      <c r="E483" s="935"/>
      <c r="F483" s="935"/>
      <c r="G483" s="935"/>
    </row>
    <row r="484" spans="1:7">
      <c r="A484" s="959"/>
      <c r="C484" s="935"/>
      <c r="D484" s="935"/>
      <c r="E484" s="935"/>
      <c r="F484" s="935"/>
      <c r="G484" s="935"/>
    </row>
    <row r="485" spans="1:7">
      <c r="A485" s="959"/>
      <c r="C485" s="935"/>
      <c r="D485" s="935"/>
      <c r="E485" s="935"/>
      <c r="F485" s="935"/>
      <c r="G485" s="935"/>
    </row>
    <row r="486" spans="1:7">
      <c r="A486" s="959"/>
      <c r="C486" s="935"/>
      <c r="D486" s="935"/>
      <c r="E486" s="935"/>
      <c r="F486" s="935"/>
      <c r="G486" s="935"/>
    </row>
    <row r="487" spans="1:7">
      <c r="A487" s="959"/>
      <c r="C487" s="935"/>
      <c r="D487" s="935"/>
      <c r="E487" s="935"/>
      <c r="F487" s="935"/>
      <c r="G487" s="935"/>
    </row>
    <row r="488" spans="1:7">
      <c r="A488" s="959"/>
      <c r="C488" s="935"/>
      <c r="D488" s="935"/>
      <c r="E488" s="935"/>
      <c r="F488" s="935"/>
      <c r="G488" s="935"/>
    </row>
    <row r="489" spans="1:7">
      <c r="A489" s="959"/>
      <c r="C489" s="935"/>
      <c r="D489" s="935"/>
      <c r="E489" s="935"/>
      <c r="F489" s="935"/>
      <c r="G489" s="935"/>
    </row>
    <row r="490" spans="1:7">
      <c r="A490" s="959"/>
      <c r="C490" s="935"/>
      <c r="D490" s="935"/>
      <c r="E490" s="935"/>
      <c r="F490" s="935"/>
      <c r="G490" s="935"/>
    </row>
    <row r="491" spans="1:7">
      <c r="A491" s="959"/>
      <c r="C491" s="935"/>
      <c r="D491" s="935"/>
      <c r="E491" s="935"/>
      <c r="F491" s="935"/>
      <c r="G491" s="935"/>
    </row>
    <row r="492" spans="1:7">
      <c r="A492" s="959"/>
      <c r="C492" s="935"/>
      <c r="D492" s="935"/>
      <c r="E492" s="935"/>
      <c r="F492" s="935"/>
      <c r="G492" s="935"/>
    </row>
    <row r="493" spans="1:7">
      <c r="A493" s="959"/>
      <c r="C493" s="935"/>
      <c r="D493" s="935"/>
      <c r="E493" s="935"/>
      <c r="F493" s="935"/>
      <c r="G493" s="935"/>
    </row>
    <row r="494" spans="1:7">
      <c r="A494" s="959"/>
      <c r="C494" s="935"/>
      <c r="D494" s="935"/>
      <c r="E494" s="935"/>
      <c r="F494" s="935"/>
      <c r="G494" s="935"/>
    </row>
    <row r="495" spans="1:7">
      <c r="A495" s="959"/>
      <c r="C495" s="935"/>
      <c r="D495" s="935"/>
      <c r="E495" s="935"/>
      <c r="F495" s="935"/>
      <c r="G495" s="935"/>
    </row>
    <row r="496" spans="1:7">
      <c r="A496" s="959"/>
      <c r="C496" s="935"/>
      <c r="D496" s="935"/>
      <c r="E496" s="935"/>
      <c r="F496" s="935"/>
      <c r="G496" s="935"/>
    </row>
    <row r="497" spans="1:7">
      <c r="A497" s="959"/>
      <c r="C497" s="935"/>
      <c r="D497" s="935"/>
      <c r="E497" s="935"/>
      <c r="F497" s="935"/>
      <c r="G497" s="935"/>
    </row>
    <row r="498" spans="1:7">
      <c r="A498" s="959"/>
      <c r="C498" s="935"/>
      <c r="D498" s="935"/>
      <c r="E498" s="935"/>
      <c r="F498" s="935"/>
      <c r="G498" s="935"/>
    </row>
    <row r="499" spans="1:7">
      <c r="A499" s="959"/>
      <c r="C499" s="935"/>
      <c r="D499" s="935"/>
      <c r="E499" s="935"/>
      <c r="F499" s="935"/>
      <c r="G499" s="935"/>
    </row>
    <row r="500" spans="1:7">
      <c r="A500" s="959"/>
      <c r="C500" s="935"/>
      <c r="D500" s="935"/>
      <c r="E500" s="935"/>
      <c r="F500" s="935"/>
      <c r="G500" s="935"/>
    </row>
    <row r="501" spans="1:7">
      <c r="A501" s="959"/>
      <c r="C501" s="935"/>
      <c r="D501" s="935"/>
      <c r="E501" s="935"/>
      <c r="F501" s="935"/>
      <c r="G501" s="935"/>
    </row>
    <row r="502" spans="1:7">
      <c r="A502" s="959"/>
      <c r="C502" s="935"/>
      <c r="D502" s="935"/>
      <c r="E502" s="935"/>
      <c r="F502" s="935"/>
      <c r="G502" s="935"/>
    </row>
    <row r="503" spans="1:7">
      <c r="A503" s="959"/>
      <c r="C503" s="935"/>
      <c r="D503" s="935"/>
      <c r="E503" s="935"/>
      <c r="F503" s="935"/>
      <c r="G503" s="935"/>
    </row>
    <row r="504" spans="1:7">
      <c r="A504" s="959"/>
      <c r="C504" s="935"/>
      <c r="D504" s="935"/>
      <c r="E504" s="935"/>
      <c r="F504" s="935"/>
      <c r="G504" s="935"/>
    </row>
    <row r="505" spans="1:7">
      <c r="A505" s="959"/>
      <c r="C505" s="935"/>
      <c r="D505" s="935"/>
      <c r="E505" s="935"/>
      <c r="F505" s="935"/>
      <c r="G505" s="935"/>
    </row>
    <row r="506" spans="1:7">
      <c r="A506" s="959"/>
      <c r="C506" s="935"/>
      <c r="D506" s="935"/>
      <c r="E506" s="935"/>
      <c r="F506" s="935"/>
      <c r="G506" s="935"/>
    </row>
    <row r="507" spans="1:7">
      <c r="A507" s="959"/>
      <c r="C507" s="935"/>
      <c r="D507" s="935"/>
      <c r="E507" s="935"/>
      <c r="F507" s="935"/>
      <c r="G507" s="935"/>
    </row>
    <row r="508" spans="1:7">
      <c r="A508" s="959"/>
      <c r="C508" s="935"/>
      <c r="D508" s="935"/>
      <c r="E508" s="935"/>
      <c r="F508" s="935"/>
      <c r="G508" s="935"/>
    </row>
    <row r="509" spans="1:7">
      <c r="A509" s="959"/>
      <c r="C509" s="935"/>
      <c r="D509" s="935"/>
      <c r="E509" s="935"/>
      <c r="F509" s="935"/>
      <c r="G509" s="935"/>
    </row>
    <row r="510" spans="1:7">
      <c r="A510" s="959"/>
      <c r="C510" s="935"/>
      <c r="D510" s="935"/>
      <c r="E510" s="935"/>
      <c r="F510" s="935"/>
      <c r="G510" s="935"/>
    </row>
    <row r="511" spans="1:7">
      <c r="A511" s="959"/>
      <c r="C511" s="935"/>
      <c r="D511" s="935"/>
      <c r="E511" s="935"/>
      <c r="F511" s="935"/>
      <c r="G511" s="935"/>
    </row>
    <row r="512" spans="1:7">
      <c r="A512" s="959"/>
      <c r="C512" s="935"/>
      <c r="D512" s="935"/>
      <c r="E512" s="935"/>
      <c r="F512" s="935"/>
      <c r="G512" s="935"/>
    </row>
    <row r="513" spans="1:7">
      <c r="A513" s="959"/>
      <c r="C513" s="935"/>
      <c r="D513" s="935"/>
      <c r="E513" s="935"/>
      <c r="F513" s="935"/>
      <c r="G513" s="935"/>
    </row>
    <row r="514" spans="1:7">
      <c r="A514" s="959"/>
      <c r="C514" s="935"/>
      <c r="D514" s="935"/>
      <c r="E514" s="935"/>
      <c r="F514" s="935"/>
      <c r="G514" s="935"/>
    </row>
    <row r="515" spans="1:7">
      <c r="A515" s="959"/>
      <c r="C515" s="935"/>
      <c r="D515" s="935"/>
      <c r="E515" s="935"/>
      <c r="F515" s="935"/>
      <c r="G515" s="935"/>
    </row>
    <row r="516" spans="1:7">
      <c r="A516" s="959"/>
      <c r="C516" s="935"/>
      <c r="D516" s="935"/>
      <c r="E516" s="935"/>
      <c r="F516" s="935"/>
      <c r="G516" s="935"/>
    </row>
    <row r="517" spans="1:7">
      <c r="A517" s="959"/>
      <c r="C517" s="935"/>
      <c r="D517" s="935"/>
      <c r="E517" s="935"/>
      <c r="F517" s="935"/>
      <c r="G517" s="935"/>
    </row>
    <row r="518" spans="1:7">
      <c r="A518" s="959"/>
      <c r="C518" s="935"/>
      <c r="D518" s="935"/>
      <c r="E518" s="935"/>
      <c r="F518" s="935"/>
      <c r="G518" s="935"/>
    </row>
    <row r="519" spans="1:7">
      <c r="A519" s="959"/>
      <c r="C519" s="935"/>
      <c r="D519" s="935"/>
      <c r="E519" s="935"/>
      <c r="F519" s="935"/>
      <c r="G519" s="935"/>
    </row>
    <row r="520" spans="1:7">
      <c r="A520" s="959"/>
      <c r="C520" s="935"/>
      <c r="D520" s="935"/>
      <c r="E520" s="935"/>
      <c r="F520" s="935"/>
      <c r="G520" s="935"/>
    </row>
    <row r="521" spans="1:7">
      <c r="A521" s="959"/>
      <c r="C521" s="935"/>
      <c r="D521" s="935"/>
      <c r="E521" s="935"/>
      <c r="F521" s="935"/>
      <c r="G521" s="935"/>
    </row>
    <row r="522" spans="1:7">
      <c r="A522" s="959"/>
      <c r="C522" s="935"/>
      <c r="D522" s="935"/>
      <c r="E522" s="935"/>
      <c r="F522" s="935"/>
      <c r="G522" s="935"/>
    </row>
    <row r="523" spans="1:7">
      <c r="A523" s="959"/>
      <c r="C523" s="935"/>
      <c r="D523" s="935"/>
      <c r="E523" s="935"/>
      <c r="F523" s="935"/>
      <c r="G523" s="935"/>
    </row>
    <row r="524" spans="1:7">
      <c r="A524" s="959"/>
      <c r="C524" s="935"/>
      <c r="D524" s="935"/>
      <c r="E524" s="935"/>
      <c r="F524" s="935"/>
      <c r="G524" s="935"/>
    </row>
    <row r="525" spans="1:7">
      <c r="A525" s="959"/>
      <c r="C525" s="935"/>
      <c r="D525" s="935"/>
      <c r="E525" s="935"/>
      <c r="F525" s="935"/>
      <c r="G525" s="935"/>
    </row>
    <row r="526" spans="1:7">
      <c r="A526" s="959"/>
      <c r="C526" s="935"/>
      <c r="D526" s="935"/>
      <c r="E526" s="935"/>
      <c r="F526" s="935"/>
      <c r="G526" s="935"/>
    </row>
    <row r="527" spans="1:7">
      <c r="A527" s="959"/>
      <c r="C527" s="935"/>
      <c r="D527" s="935"/>
      <c r="E527" s="935"/>
      <c r="F527" s="935"/>
      <c r="G527" s="935"/>
    </row>
    <row r="528" spans="1:7">
      <c r="A528" s="959"/>
      <c r="C528" s="935"/>
      <c r="D528" s="935"/>
      <c r="E528" s="935"/>
      <c r="F528" s="935"/>
      <c r="G528" s="935"/>
    </row>
    <row r="529" spans="1:7">
      <c r="A529" s="959"/>
      <c r="C529" s="935"/>
      <c r="D529" s="935"/>
      <c r="E529" s="935"/>
      <c r="F529" s="935"/>
      <c r="G529" s="935"/>
    </row>
    <row r="530" spans="1:7">
      <c r="A530" s="959"/>
      <c r="C530" s="935"/>
      <c r="D530" s="935"/>
      <c r="E530" s="935"/>
      <c r="F530" s="935"/>
      <c r="G530" s="935"/>
    </row>
    <row r="531" spans="1:7">
      <c r="A531" s="959"/>
      <c r="C531" s="935"/>
      <c r="D531" s="935"/>
      <c r="E531" s="935"/>
      <c r="F531" s="935"/>
      <c r="G531" s="935"/>
    </row>
    <row r="532" spans="1:7">
      <c r="A532" s="959"/>
      <c r="C532" s="935"/>
      <c r="D532" s="935"/>
      <c r="E532" s="935"/>
      <c r="F532" s="935"/>
      <c r="G532" s="935"/>
    </row>
    <row r="533" spans="1:7">
      <c r="A533" s="959"/>
      <c r="C533" s="935"/>
      <c r="D533" s="935"/>
      <c r="E533" s="935"/>
      <c r="F533" s="935"/>
      <c r="G533" s="935"/>
    </row>
    <row r="534" spans="1:7">
      <c r="A534" s="959"/>
      <c r="C534" s="935"/>
      <c r="D534" s="935"/>
      <c r="E534" s="935"/>
      <c r="F534" s="935"/>
      <c r="G534" s="935"/>
    </row>
    <row r="535" spans="1:7">
      <c r="A535" s="959"/>
      <c r="C535" s="935"/>
      <c r="D535" s="935"/>
      <c r="E535" s="935"/>
      <c r="F535" s="935"/>
      <c r="G535" s="935"/>
    </row>
    <row r="536" spans="1:7">
      <c r="A536" s="959"/>
      <c r="C536" s="935"/>
      <c r="D536" s="935"/>
      <c r="E536" s="935"/>
      <c r="F536" s="935"/>
      <c r="G536" s="935"/>
    </row>
    <row r="537" spans="1:7">
      <c r="A537" s="959"/>
      <c r="C537" s="935"/>
      <c r="D537" s="935"/>
      <c r="E537" s="935"/>
      <c r="F537" s="935"/>
      <c r="G537" s="935"/>
    </row>
    <row r="538" spans="1:7">
      <c r="A538" s="959"/>
      <c r="C538" s="935"/>
      <c r="D538" s="935"/>
      <c r="E538" s="935"/>
      <c r="F538" s="935"/>
      <c r="G538" s="935"/>
    </row>
    <row r="539" spans="1:7">
      <c r="A539" s="959"/>
      <c r="C539" s="935"/>
      <c r="D539" s="935"/>
      <c r="E539" s="935"/>
      <c r="F539" s="935"/>
      <c r="G539" s="935"/>
    </row>
    <row r="540" spans="1:7">
      <c r="A540" s="959"/>
      <c r="C540" s="935"/>
      <c r="D540" s="935"/>
      <c r="E540" s="935"/>
      <c r="F540" s="935"/>
      <c r="G540" s="935"/>
    </row>
    <row r="541" spans="1:7">
      <c r="A541" s="959"/>
      <c r="C541" s="935"/>
      <c r="D541" s="935"/>
      <c r="E541" s="935"/>
      <c r="F541" s="935"/>
      <c r="G541" s="935"/>
    </row>
    <row r="542" spans="1:7">
      <c r="A542" s="959"/>
      <c r="C542" s="935"/>
      <c r="D542" s="935"/>
      <c r="E542" s="935"/>
      <c r="F542" s="935"/>
      <c r="G542" s="935"/>
    </row>
    <row r="543" spans="1:7">
      <c r="A543" s="959"/>
      <c r="C543" s="935"/>
      <c r="D543" s="935"/>
      <c r="E543" s="935"/>
      <c r="F543" s="935"/>
      <c r="G543" s="935"/>
    </row>
    <row r="544" spans="1:7">
      <c r="A544" s="959"/>
      <c r="C544" s="935"/>
      <c r="D544" s="935"/>
      <c r="E544" s="935"/>
      <c r="F544" s="935"/>
      <c r="G544" s="935"/>
    </row>
    <row r="545" spans="1:7">
      <c r="A545" s="959"/>
      <c r="C545" s="935"/>
      <c r="D545" s="935"/>
      <c r="E545" s="935"/>
      <c r="F545" s="935"/>
      <c r="G545" s="935"/>
    </row>
    <row r="546" spans="1:7">
      <c r="A546" s="959"/>
      <c r="C546" s="935"/>
      <c r="D546" s="935"/>
      <c r="E546" s="935"/>
      <c r="F546" s="935"/>
      <c r="G546" s="935"/>
    </row>
    <row r="547" spans="1:7">
      <c r="A547" s="959"/>
      <c r="C547" s="935"/>
      <c r="D547" s="935"/>
      <c r="E547" s="935"/>
      <c r="F547" s="935"/>
      <c r="G547" s="935"/>
    </row>
    <row r="548" spans="1:7">
      <c r="A548" s="959"/>
      <c r="C548" s="935"/>
      <c r="D548" s="935"/>
      <c r="E548" s="935"/>
      <c r="F548" s="935"/>
      <c r="G548" s="935"/>
    </row>
    <row r="549" spans="1:7">
      <c r="A549" s="959"/>
      <c r="C549" s="935"/>
      <c r="D549" s="935"/>
      <c r="E549" s="935"/>
      <c r="F549" s="935"/>
      <c r="G549" s="935"/>
    </row>
    <row r="550" spans="1:7">
      <c r="A550" s="959"/>
      <c r="C550" s="935"/>
      <c r="D550" s="935"/>
      <c r="E550" s="935"/>
      <c r="F550" s="935"/>
      <c r="G550" s="935"/>
    </row>
    <row r="551" spans="1:7">
      <c r="A551" s="959"/>
      <c r="C551" s="935"/>
      <c r="D551" s="935"/>
      <c r="E551" s="935"/>
      <c r="F551" s="935"/>
      <c r="G551" s="935"/>
    </row>
    <row r="552" spans="1:7">
      <c r="A552" s="959"/>
      <c r="C552" s="935"/>
      <c r="D552" s="935"/>
      <c r="E552" s="935"/>
      <c r="F552" s="935"/>
      <c r="G552" s="935"/>
    </row>
    <row r="553" spans="1:7">
      <c r="A553" s="959"/>
      <c r="C553" s="935"/>
      <c r="D553" s="935"/>
      <c r="E553" s="935"/>
      <c r="F553" s="935"/>
      <c r="G553" s="935"/>
    </row>
    <row r="554" spans="1:7">
      <c r="A554" s="959"/>
      <c r="C554" s="935"/>
      <c r="D554" s="935"/>
      <c r="E554" s="935"/>
      <c r="F554" s="935"/>
      <c r="G554" s="935"/>
    </row>
    <row r="555" spans="1:7">
      <c r="A555" s="959"/>
      <c r="C555" s="935"/>
      <c r="D555" s="935"/>
      <c r="E555" s="935"/>
      <c r="F555" s="935"/>
      <c r="G555" s="935"/>
    </row>
    <row r="556" spans="1:7">
      <c r="A556" s="959"/>
      <c r="C556" s="935"/>
      <c r="D556" s="935"/>
      <c r="E556" s="935"/>
      <c r="F556" s="935"/>
      <c r="G556" s="935"/>
    </row>
    <row r="557" spans="1:7">
      <c r="A557" s="959"/>
      <c r="C557" s="935"/>
      <c r="D557" s="935"/>
      <c r="E557" s="935"/>
      <c r="F557" s="935"/>
      <c r="G557" s="935"/>
    </row>
    <row r="558" spans="1:7">
      <c r="A558" s="959"/>
      <c r="C558" s="935"/>
      <c r="D558" s="935"/>
      <c r="E558" s="935"/>
      <c r="F558" s="935"/>
      <c r="G558" s="935"/>
    </row>
    <row r="559" spans="1:7">
      <c r="A559" s="959"/>
      <c r="C559" s="935"/>
      <c r="D559" s="935"/>
      <c r="E559" s="935"/>
      <c r="F559" s="935"/>
      <c r="G559" s="935"/>
    </row>
    <row r="560" spans="1:7">
      <c r="A560" s="959"/>
      <c r="C560" s="935"/>
      <c r="D560" s="935"/>
      <c r="E560" s="935"/>
      <c r="F560" s="935"/>
      <c r="G560" s="935"/>
    </row>
    <row r="561" spans="1:7">
      <c r="A561" s="959"/>
      <c r="C561" s="935"/>
      <c r="D561" s="935"/>
      <c r="E561" s="935"/>
      <c r="F561" s="935"/>
      <c r="G561" s="935"/>
    </row>
    <row r="562" spans="1:7">
      <c r="A562" s="959"/>
      <c r="C562" s="935"/>
      <c r="D562" s="935"/>
      <c r="E562" s="935"/>
      <c r="F562" s="935"/>
      <c r="G562" s="935"/>
    </row>
    <row r="563" spans="1:7">
      <c r="A563" s="959"/>
      <c r="C563" s="935"/>
      <c r="D563" s="935"/>
      <c r="E563" s="935"/>
      <c r="F563" s="935"/>
      <c r="G563" s="935"/>
    </row>
    <row r="564" spans="1:7">
      <c r="A564" s="959"/>
      <c r="C564" s="935"/>
      <c r="D564" s="935"/>
      <c r="E564" s="935"/>
      <c r="F564" s="935"/>
      <c r="G564" s="935"/>
    </row>
    <row r="565" spans="1:7">
      <c r="A565" s="959"/>
      <c r="C565" s="935"/>
      <c r="D565" s="935"/>
      <c r="E565" s="935"/>
      <c r="F565" s="935"/>
      <c r="G565" s="935"/>
    </row>
    <row r="566" spans="1:7">
      <c r="A566" s="959"/>
      <c r="C566" s="935"/>
      <c r="D566" s="935"/>
      <c r="E566" s="935"/>
      <c r="F566" s="935"/>
      <c r="G566" s="935"/>
    </row>
    <row r="567" spans="1:7">
      <c r="A567" s="959"/>
      <c r="C567" s="935"/>
      <c r="D567" s="935"/>
      <c r="E567" s="935"/>
      <c r="F567" s="935"/>
      <c r="G567" s="935"/>
    </row>
    <row r="568" spans="1:7">
      <c r="A568" s="959"/>
      <c r="C568" s="935"/>
      <c r="D568" s="935"/>
      <c r="E568" s="935"/>
      <c r="F568" s="935"/>
      <c r="G568" s="935"/>
    </row>
    <row r="569" spans="1:7">
      <c r="A569" s="959"/>
      <c r="C569" s="935"/>
      <c r="D569" s="935"/>
      <c r="E569" s="935"/>
      <c r="F569" s="935"/>
      <c r="G569" s="935"/>
    </row>
    <row r="570" spans="1:7">
      <c r="A570" s="959"/>
      <c r="C570" s="935"/>
      <c r="D570" s="935"/>
      <c r="E570" s="935"/>
      <c r="F570" s="935"/>
      <c r="G570" s="935"/>
    </row>
    <row r="571" spans="1:7">
      <c r="A571" s="959"/>
      <c r="C571" s="935"/>
      <c r="D571" s="935"/>
      <c r="E571" s="935"/>
      <c r="F571" s="935"/>
      <c r="G571" s="935"/>
    </row>
    <row r="572" spans="1:7">
      <c r="A572" s="959"/>
      <c r="C572" s="935"/>
      <c r="D572" s="935"/>
      <c r="E572" s="935"/>
      <c r="F572" s="935"/>
      <c r="G572" s="935"/>
    </row>
    <row r="573" spans="1:7">
      <c r="A573" s="959"/>
      <c r="C573" s="935"/>
      <c r="D573" s="935"/>
      <c r="E573" s="935"/>
      <c r="F573" s="935"/>
      <c r="G573" s="935"/>
    </row>
    <row r="574" spans="1:7">
      <c r="A574" s="959"/>
      <c r="C574" s="935"/>
      <c r="D574" s="935"/>
      <c r="E574" s="935"/>
      <c r="F574" s="935"/>
      <c r="G574" s="935"/>
    </row>
    <row r="575" spans="1:7">
      <c r="A575" s="959"/>
      <c r="C575" s="935"/>
      <c r="D575" s="935"/>
      <c r="E575" s="935"/>
      <c r="F575" s="935"/>
      <c r="G575" s="935"/>
    </row>
    <row r="576" spans="1:7">
      <c r="A576" s="959"/>
      <c r="C576" s="935"/>
      <c r="D576" s="935"/>
      <c r="E576" s="935"/>
      <c r="F576" s="935"/>
      <c r="G576" s="935"/>
    </row>
    <row r="577" spans="1:7">
      <c r="A577" s="959"/>
      <c r="C577" s="935"/>
      <c r="D577" s="935"/>
      <c r="E577" s="935"/>
      <c r="F577" s="935"/>
      <c r="G577" s="935"/>
    </row>
    <row r="578" spans="1:7">
      <c r="A578" s="959"/>
      <c r="C578" s="935"/>
      <c r="D578" s="935"/>
      <c r="E578" s="935"/>
      <c r="F578" s="935"/>
      <c r="G578" s="935"/>
    </row>
    <row r="579" spans="1:7">
      <c r="A579" s="959"/>
      <c r="C579" s="935"/>
      <c r="D579" s="935"/>
      <c r="E579" s="935"/>
      <c r="F579" s="935"/>
      <c r="G579" s="935"/>
    </row>
    <row r="580" spans="1:7">
      <c r="A580" s="959"/>
      <c r="C580" s="935"/>
      <c r="D580" s="935"/>
      <c r="E580" s="935"/>
      <c r="F580" s="935"/>
      <c r="G580" s="935"/>
    </row>
    <row r="581" spans="1:7">
      <c r="A581" s="959"/>
      <c r="C581" s="935"/>
      <c r="D581" s="935"/>
      <c r="E581" s="935"/>
      <c r="F581" s="935"/>
      <c r="G581" s="935"/>
    </row>
    <row r="582" spans="1:7">
      <c r="A582" s="959"/>
      <c r="C582" s="935"/>
      <c r="D582" s="935"/>
      <c r="E582" s="935"/>
      <c r="F582" s="935"/>
      <c r="G582" s="935"/>
    </row>
    <row r="583" spans="1:7">
      <c r="A583" s="959"/>
      <c r="C583" s="935"/>
      <c r="D583" s="935"/>
      <c r="E583" s="935"/>
      <c r="F583" s="935"/>
      <c r="G583" s="935"/>
    </row>
    <row r="584" spans="1:7">
      <c r="A584" s="959"/>
      <c r="C584" s="935"/>
      <c r="D584" s="935"/>
      <c r="E584" s="935"/>
      <c r="F584" s="935"/>
      <c r="G584" s="935"/>
    </row>
    <row r="585" spans="1:7">
      <c r="A585" s="959"/>
      <c r="C585" s="935"/>
      <c r="D585" s="935"/>
      <c r="E585" s="935"/>
      <c r="F585" s="935"/>
      <c r="G585" s="935"/>
    </row>
    <row r="586" spans="1:7">
      <c r="A586" s="959"/>
      <c r="C586" s="935"/>
      <c r="D586" s="935"/>
      <c r="E586" s="935"/>
      <c r="F586" s="935"/>
      <c r="G586" s="935"/>
    </row>
    <row r="587" spans="1:7">
      <c r="A587" s="959"/>
      <c r="C587" s="935"/>
      <c r="D587" s="935"/>
      <c r="E587" s="935"/>
      <c r="F587" s="935"/>
      <c r="G587" s="935"/>
    </row>
    <row r="588" spans="1:7">
      <c r="A588" s="959"/>
      <c r="C588" s="935"/>
      <c r="D588" s="935"/>
      <c r="E588" s="935"/>
      <c r="F588" s="935"/>
      <c r="G588" s="935"/>
    </row>
    <row r="589" spans="1:7">
      <c r="A589" s="959"/>
      <c r="C589" s="935"/>
      <c r="D589" s="935"/>
      <c r="E589" s="935"/>
      <c r="F589" s="935"/>
      <c r="G589" s="935"/>
    </row>
    <row r="590" spans="1:7">
      <c r="A590" s="959"/>
      <c r="C590" s="935"/>
      <c r="D590" s="935"/>
      <c r="E590" s="935"/>
      <c r="F590" s="935"/>
      <c r="G590" s="935"/>
    </row>
    <row r="591" spans="1:7">
      <c r="A591" s="959"/>
      <c r="C591" s="935"/>
      <c r="D591" s="935"/>
      <c r="E591" s="935"/>
      <c r="F591" s="935"/>
      <c r="G591" s="935"/>
    </row>
    <row r="592" spans="1:7">
      <c r="A592" s="959"/>
      <c r="C592" s="935"/>
      <c r="D592" s="935"/>
      <c r="E592" s="935"/>
      <c r="F592" s="935"/>
      <c r="G592" s="935"/>
    </row>
    <row r="593" spans="1:7">
      <c r="A593" s="959"/>
      <c r="C593" s="935"/>
      <c r="D593" s="935"/>
      <c r="E593" s="935"/>
      <c r="F593" s="935"/>
      <c r="G593" s="935"/>
    </row>
    <row r="594" spans="1:7">
      <c r="A594" s="959"/>
      <c r="C594" s="935"/>
      <c r="D594" s="935"/>
      <c r="E594" s="935"/>
      <c r="F594" s="935"/>
      <c r="G594" s="935"/>
    </row>
    <row r="595" spans="1:7">
      <c r="A595" s="959"/>
      <c r="C595" s="935"/>
      <c r="D595" s="935"/>
      <c r="E595" s="935"/>
      <c r="F595" s="935"/>
      <c r="G595" s="935"/>
    </row>
    <row r="596" spans="1:7">
      <c r="A596" s="959"/>
      <c r="C596" s="935"/>
      <c r="D596" s="935"/>
      <c r="E596" s="935"/>
      <c r="F596" s="935"/>
      <c r="G596" s="935"/>
    </row>
    <row r="597" spans="1:7">
      <c r="A597" s="959"/>
      <c r="C597" s="935"/>
      <c r="D597" s="935"/>
      <c r="E597" s="935"/>
      <c r="F597" s="935"/>
      <c r="G597" s="935"/>
    </row>
    <row r="598" spans="1:7">
      <c r="A598" s="959"/>
      <c r="C598" s="935"/>
      <c r="D598" s="935"/>
      <c r="E598" s="935"/>
      <c r="F598" s="935"/>
      <c r="G598" s="935"/>
    </row>
    <row r="599" spans="1:7">
      <c r="A599" s="959"/>
      <c r="C599" s="935"/>
      <c r="D599" s="935"/>
      <c r="E599" s="935"/>
      <c r="F599" s="935"/>
      <c r="G599" s="935"/>
    </row>
    <row r="600" spans="1:7">
      <c r="A600" s="959"/>
      <c r="C600" s="935"/>
      <c r="D600" s="935"/>
      <c r="E600" s="935"/>
      <c r="F600" s="935"/>
      <c r="G600" s="935"/>
    </row>
    <row r="601" spans="1:7">
      <c r="A601" s="959"/>
      <c r="C601" s="935"/>
      <c r="D601" s="935"/>
      <c r="E601" s="935"/>
      <c r="F601" s="935"/>
      <c r="G601" s="935"/>
    </row>
    <row r="602" spans="1:7">
      <c r="A602" s="959"/>
      <c r="C602" s="935"/>
      <c r="D602" s="935"/>
      <c r="E602" s="935"/>
      <c r="F602" s="935"/>
      <c r="G602" s="935"/>
    </row>
    <row r="603" spans="1:7">
      <c r="A603" s="959"/>
      <c r="C603" s="935"/>
      <c r="D603" s="935"/>
      <c r="E603" s="935"/>
      <c r="F603" s="935"/>
      <c r="G603" s="935"/>
    </row>
    <row r="604" spans="1:7">
      <c r="A604" s="959"/>
      <c r="C604" s="935"/>
      <c r="D604" s="935"/>
      <c r="E604" s="935"/>
      <c r="F604" s="935"/>
      <c r="G604" s="935"/>
    </row>
    <row r="605" spans="1:7">
      <c r="A605" s="959"/>
      <c r="C605" s="935"/>
      <c r="D605" s="935"/>
      <c r="E605" s="935"/>
      <c r="F605" s="935"/>
      <c r="G605" s="935"/>
    </row>
    <row r="606" spans="1:7">
      <c r="A606" s="959"/>
      <c r="C606" s="935"/>
      <c r="D606" s="935"/>
      <c r="E606" s="935"/>
      <c r="F606" s="935"/>
      <c r="G606" s="935"/>
    </row>
    <row r="607" spans="1:7">
      <c r="A607" s="959"/>
      <c r="C607" s="935"/>
      <c r="D607" s="935"/>
      <c r="E607" s="935"/>
      <c r="F607" s="935"/>
      <c r="G607" s="935"/>
    </row>
    <row r="608" spans="1:7">
      <c r="A608" s="959"/>
      <c r="C608" s="935"/>
      <c r="D608" s="935"/>
      <c r="E608" s="935"/>
      <c r="F608" s="935"/>
      <c r="G608" s="935"/>
    </row>
    <row r="609" spans="1:7">
      <c r="A609" s="959"/>
      <c r="C609" s="935"/>
      <c r="D609" s="935"/>
      <c r="E609" s="935"/>
      <c r="F609" s="935"/>
      <c r="G609" s="935"/>
    </row>
    <row r="610" spans="1:7">
      <c r="A610" s="959"/>
      <c r="C610" s="935"/>
      <c r="D610" s="935"/>
      <c r="E610" s="935"/>
      <c r="F610" s="935"/>
      <c r="G610" s="935"/>
    </row>
    <row r="611" spans="1:7">
      <c r="A611" s="959"/>
      <c r="C611" s="935"/>
      <c r="D611" s="935"/>
      <c r="E611" s="935"/>
      <c r="F611" s="935"/>
      <c r="G611" s="935"/>
    </row>
    <row r="612" spans="1:7">
      <c r="A612" s="959"/>
      <c r="C612" s="935"/>
      <c r="D612" s="935"/>
      <c r="E612" s="935"/>
      <c r="F612" s="935"/>
      <c r="G612" s="935"/>
    </row>
    <row r="613" spans="1:7">
      <c r="A613" s="959"/>
      <c r="C613" s="935"/>
      <c r="D613" s="935"/>
      <c r="E613" s="935"/>
      <c r="F613" s="935"/>
      <c r="G613" s="935"/>
    </row>
    <row r="614" spans="1:7">
      <c r="A614" s="959"/>
      <c r="C614" s="935"/>
      <c r="D614" s="935"/>
      <c r="E614" s="935"/>
      <c r="F614" s="935"/>
      <c r="G614" s="935"/>
    </row>
    <row r="615" spans="1:7">
      <c r="A615" s="959"/>
      <c r="C615" s="935"/>
      <c r="D615" s="935"/>
      <c r="E615" s="935"/>
      <c r="F615" s="935"/>
      <c r="G615" s="935"/>
    </row>
    <row r="616" spans="1:7">
      <c r="A616" s="959"/>
      <c r="C616" s="935"/>
      <c r="D616" s="935"/>
      <c r="E616" s="935"/>
      <c r="F616" s="935"/>
      <c r="G616" s="935"/>
    </row>
    <row r="617" spans="1:7">
      <c r="A617" s="959"/>
      <c r="C617" s="935"/>
      <c r="D617" s="935"/>
      <c r="E617" s="935"/>
      <c r="F617" s="935"/>
      <c r="G617" s="935"/>
    </row>
    <row r="618" spans="1:7">
      <c r="A618" s="959"/>
      <c r="C618" s="935"/>
      <c r="D618" s="935"/>
      <c r="E618" s="935"/>
      <c r="F618" s="935"/>
      <c r="G618" s="935"/>
    </row>
    <row r="619" spans="1:7">
      <c r="A619" s="959"/>
      <c r="C619" s="935"/>
      <c r="D619" s="935"/>
      <c r="E619" s="935"/>
      <c r="F619" s="935"/>
      <c r="G619" s="935"/>
    </row>
    <row r="620" spans="1:7">
      <c r="A620" s="959"/>
      <c r="C620" s="935"/>
      <c r="D620" s="935"/>
      <c r="E620" s="935"/>
      <c r="F620" s="935"/>
      <c r="G620" s="935"/>
    </row>
    <row r="621" spans="1:7">
      <c r="A621" s="959"/>
      <c r="C621" s="935"/>
      <c r="D621" s="935"/>
      <c r="E621" s="935"/>
      <c r="F621" s="935"/>
      <c r="G621" s="935"/>
    </row>
    <row r="622" spans="1:7">
      <c r="A622" s="959"/>
      <c r="C622" s="935"/>
      <c r="D622" s="935"/>
      <c r="E622" s="935"/>
      <c r="F622" s="935"/>
      <c r="G622" s="935"/>
    </row>
    <row r="623" spans="1:7">
      <c r="A623" s="959"/>
      <c r="C623" s="935"/>
      <c r="D623" s="935"/>
      <c r="E623" s="935"/>
      <c r="F623" s="935"/>
      <c r="G623" s="935"/>
    </row>
    <row r="624" spans="1:7">
      <c r="A624" s="959"/>
      <c r="C624" s="935"/>
      <c r="D624" s="935"/>
      <c r="E624" s="935"/>
      <c r="F624" s="935"/>
      <c r="G624" s="935"/>
    </row>
    <row r="625" spans="1:7">
      <c r="A625" s="959"/>
      <c r="C625" s="935"/>
      <c r="D625" s="935"/>
      <c r="E625" s="935"/>
      <c r="F625" s="935"/>
      <c r="G625" s="935"/>
    </row>
    <row r="626" spans="1:7">
      <c r="A626" s="959"/>
      <c r="C626" s="935"/>
      <c r="D626" s="935"/>
      <c r="E626" s="935"/>
      <c r="F626" s="935"/>
      <c r="G626" s="935"/>
    </row>
    <row r="627" spans="1:7">
      <c r="A627" s="959"/>
      <c r="C627" s="935"/>
      <c r="D627" s="935"/>
      <c r="E627" s="935"/>
      <c r="F627" s="935"/>
      <c r="G627" s="935"/>
    </row>
    <row r="628" spans="1:7">
      <c r="A628" s="959"/>
      <c r="C628" s="935"/>
      <c r="D628" s="935"/>
      <c r="E628" s="935"/>
      <c r="F628" s="935"/>
      <c r="G628" s="935"/>
    </row>
    <row r="629" spans="1:7">
      <c r="A629" s="959"/>
      <c r="C629" s="935"/>
      <c r="D629" s="935"/>
      <c r="E629" s="935"/>
      <c r="F629" s="935"/>
      <c r="G629" s="935"/>
    </row>
    <row r="630" spans="1:7">
      <c r="A630" s="959"/>
      <c r="C630" s="935"/>
      <c r="D630" s="935"/>
      <c r="E630" s="935"/>
      <c r="F630" s="935"/>
      <c r="G630" s="935"/>
    </row>
    <row r="631" spans="1:7">
      <c r="A631" s="959"/>
      <c r="C631" s="935"/>
      <c r="D631" s="935"/>
      <c r="E631" s="935"/>
      <c r="F631" s="935"/>
      <c r="G631" s="935"/>
    </row>
    <row r="632" spans="1:7">
      <c r="A632" s="959"/>
      <c r="C632" s="935"/>
      <c r="D632" s="935"/>
      <c r="E632" s="935"/>
      <c r="F632" s="935"/>
      <c r="G632" s="935"/>
    </row>
    <row r="633" spans="1:7">
      <c r="A633" s="959"/>
      <c r="C633" s="935"/>
      <c r="D633" s="935"/>
      <c r="E633" s="935"/>
      <c r="F633" s="935"/>
      <c r="G633" s="935"/>
    </row>
    <row r="634" spans="1:7">
      <c r="A634" s="959"/>
      <c r="C634" s="935"/>
      <c r="D634" s="935"/>
      <c r="E634" s="935"/>
      <c r="F634" s="935"/>
      <c r="G634" s="935"/>
    </row>
    <row r="635" spans="1:7">
      <c r="A635" s="959"/>
      <c r="C635" s="935"/>
      <c r="D635" s="935"/>
      <c r="E635" s="935"/>
      <c r="F635" s="935"/>
      <c r="G635" s="935"/>
    </row>
    <row r="636" spans="1:7">
      <c r="A636" s="959"/>
      <c r="C636" s="935"/>
      <c r="D636" s="935"/>
      <c r="E636" s="935"/>
      <c r="F636" s="935"/>
      <c r="G636" s="935"/>
    </row>
    <row r="637" spans="1:7">
      <c r="A637" s="959"/>
      <c r="C637" s="935"/>
      <c r="D637" s="935"/>
      <c r="E637" s="935"/>
      <c r="F637" s="935"/>
      <c r="G637" s="935"/>
    </row>
    <row r="638" spans="1:7">
      <c r="A638" s="959"/>
      <c r="C638" s="935"/>
      <c r="D638" s="935"/>
      <c r="E638" s="935"/>
      <c r="F638" s="935"/>
      <c r="G638" s="935"/>
    </row>
    <row r="639" spans="1:7">
      <c r="A639" s="959"/>
      <c r="C639" s="935"/>
      <c r="D639" s="935"/>
      <c r="E639" s="935"/>
      <c r="F639" s="935"/>
      <c r="G639" s="935"/>
    </row>
    <row r="640" spans="1:7">
      <c r="A640" s="959"/>
      <c r="C640" s="935"/>
      <c r="D640" s="935"/>
      <c r="E640" s="935"/>
      <c r="F640" s="935"/>
      <c r="G640" s="935"/>
    </row>
    <row r="641" spans="1:7">
      <c r="A641" s="959"/>
      <c r="C641" s="935"/>
      <c r="D641" s="935"/>
      <c r="E641" s="935"/>
      <c r="F641" s="935"/>
      <c r="G641" s="935"/>
    </row>
    <row r="642" spans="1:7">
      <c r="A642" s="959"/>
      <c r="C642" s="935"/>
      <c r="D642" s="935"/>
      <c r="E642" s="935"/>
      <c r="F642" s="935"/>
      <c r="G642" s="935"/>
    </row>
    <row r="643" spans="1:7">
      <c r="A643" s="959"/>
      <c r="C643" s="935"/>
      <c r="D643" s="935"/>
      <c r="E643" s="935"/>
      <c r="F643" s="935"/>
      <c r="G643" s="935"/>
    </row>
    <row r="644" spans="1:7">
      <c r="A644" s="959"/>
      <c r="C644" s="935"/>
      <c r="D644" s="935"/>
      <c r="E644" s="935"/>
      <c r="F644" s="935"/>
      <c r="G644" s="935"/>
    </row>
    <row r="645" spans="1:7">
      <c r="A645" s="959"/>
      <c r="C645" s="935"/>
      <c r="D645" s="935"/>
      <c r="E645" s="935"/>
      <c r="F645" s="935"/>
      <c r="G645" s="935"/>
    </row>
    <row r="646" spans="1:7">
      <c r="A646" s="959"/>
      <c r="C646" s="935"/>
      <c r="D646" s="935"/>
      <c r="E646" s="935"/>
      <c r="F646" s="935"/>
      <c r="G646" s="935"/>
    </row>
    <row r="647" spans="1:7">
      <c r="A647" s="959"/>
      <c r="C647" s="935"/>
      <c r="D647" s="935"/>
      <c r="E647" s="935"/>
      <c r="F647" s="935"/>
      <c r="G647" s="935"/>
    </row>
    <row r="648" spans="1:7">
      <c r="A648" s="959"/>
      <c r="C648" s="935"/>
      <c r="D648" s="935"/>
      <c r="E648" s="935"/>
      <c r="F648" s="935"/>
      <c r="G648" s="935"/>
    </row>
    <row r="649" spans="1:7">
      <c r="A649" s="959"/>
      <c r="C649" s="935"/>
      <c r="D649" s="935"/>
      <c r="E649" s="935"/>
      <c r="F649" s="935"/>
      <c r="G649" s="935"/>
    </row>
    <row r="650" spans="1:7">
      <c r="A650" s="959"/>
      <c r="C650" s="935"/>
      <c r="D650" s="935"/>
      <c r="E650" s="935"/>
      <c r="F650" s="935"/>
      <c r="G650" s="935"/>
    </row>
    <row r="651" spans="1:7">
      <c r="A651" s="959"/>
      <c r="C651" s="935"/>
      <c r="D651" s="935"/>
      <c r="E651" s="935"/>
      <c r="F651" s="935"/>
      <c r="G651" s="935"/>
    </row>
    <row r="652" spans="1:7">
      <c r="A652" s="959"/>
      <c r="C652" s="935"/>
      <c r="D652" s="935"/>
      <c r="E652" s="935"/>
      <c r="F652" s="935"/>
      <c r="G652" s="935"/>
    </row>
    <row r="653" spans="1:7">
      <c r="A653" s="959"/>
      <c r="C653" s="935"/>
      <c r="D653" s="935"/>
      <c r="E653" s="935"/>
      <c r="F653" s="935"/>
      <c r="G653" s="935"/>
    </row>
    <row r="654" spans="1:7">
      <c r="A654" s="959"/>
      <c r="C654" s="935"/>
      <c r="D654" s="935"/>
      <c r="E654" s="935"/>
      <c r="F654" s="935"/>
      <c r="G654" s="935"/>
    </row>
    <row r="655" spans="1:7">
      <c r="A655" s="959"/>
      <c r="C655" s="935"/>
      <c r="D655" s="935"/>
      <c r="E655" s="935"/>
      <c r="F655" s="935"/>
      <c r="G655" s="935"/>
    </row>
    <row r="656" spans="1:7">
      <c r="A656" s="959"/>
      <c r="C656" s="935"/>
      <c r="D656" s="935"/>
      <c r="E656" s="935"/>
      <c r="F656" s="935"/>
      <c r="G656" s="935"/>
    </row>
    <row r="657" spans="1:7">
      <c r="A657" s="959"/>
      <c r="C657" s="935"/>
      <c r="D657" s="935"/>
      <c r="E657" s="935"/>
      <c r="F657" s="935"/>
      <c r="G657" s="935"/>
    </row>
    <row r="658" spans="1:7">
      <c r="A658" s="959"/>
      <c r="C658" s="935"/>
      <c r="D658" s="935"/>
      <c r="E658" s="935"/>
      <c r="F658" s="935"/>
      <c r="G658" s="935"/>
    </row>
    <row r="659" spans="1:7">
      <c r="A659" s="959"/>
      <c r="C659" s="935"/>
      <c r="D659" s="935"/>
      <c r="E659" s="935"/>
      <c r="F659" s="935"/>
      <c r="G659" s="935"/>
    </row>
    <row r="660" spans="1:7">
      <c r="A660" s="959"/>
      <c r="C660" s="935"/>
      <c r="D660" s="935"/>
      <c r="E660" s="935"/>
      <c r="F660" s="935"/>
      <c r="G660" s="935"/>
    </row>
    <row r="661" spans="1:7">
      <c r="A661" s="959"/>
      <c r="C661" s="935"/>
      <c r="D661" s="935"/>
      <c r="E661" s="935"/>
      <c r="F661" s="935"/>
      <c r="G661" s="935"/>
    </row>
    <row r="662" spans="1:7">
      <c r="A662" s="959"/>
      <c r="C662" s="935"/>
      <c r="D662" s="935"/>
      <c r="E662" s="935"/>
      <c r="F662" s="935"/>
      <c r="G662" s="935"/>
    </row>
    <row r="663" spans="1:7">
      <c r="A663" s="959"/>
      <c r="C663" s="935"/>
      <c r="D663" s="935"/>
      <c r="E663" s="935"/>
      <c r="F663" s="935"/>
      <c r="G663" s="935"/>
    </row>
    <row r="664" spans="1:7">
      <c r="A664" s="959"/>
      <c r="C664" s="935"/>
      <c r="D664" s="935"/>
      <c r="E664" s="935"/>
      <c r="F664" s="935"/>
      <c r="G664" s="935"/>
    </row>
    <row r="665" spans="1:7">
      <c r="A665" s="959"/>
      <c r="C665" s="935"/>
      <c r="D665" s="935"/>
      <c r="E665" s="935"/>
      <c r="F665" s="935"/>
      <c r="G665" s="935"/>
    </row>
    <row r="666" spans="1:7">
      <c r="A666" s="959"/>
      <c r="C666" s="935"/>
      <c r="D666" s="935"/>
      <c r="E666" s="935"/>
      <c r="F666" s="935"/>
      <c r="G666" s="935"/>
    </row>
    <row r="667" spans="1:7">
      <c r="A667" s="959"/>
      <c r="C667" s="935"/>
      <c r="D667" s="935"/>
      <c r="E667" s="935"/>
      <c r="F667" s="935"/>
      <c r="G667" s="935"/>
    </row>
    <row r="668" spans="1:7">
      <c r="A668" s="959"/>
      <c r="C668" s="935"/>
      <c r="D668" s="935"/>
      <c r="E668" s="935"/>
      <c r="F668" s="935"/>
      <c r="G668" s="935"/>
    </row>
    <row r="669" spans="1:7">
      <c r="A669" s="959"/>
      <c r="C669" s="935"/>
      <c r="D669" s="935"/>
      <c r="E669" s="935"/>
      <c r="F669" s="935"/>
      <c r="G669" s="935"/>
    </row>
    <row r="670" spans="1:7">
      <c r="A670" s="959"/>
      <c r="C670" s="935"/>
      <c r="D670" s="935"/>
      <c r="E670" s="935"/>
      <c r="F670" s="935"/>
      <c r="G670" s="935"/>
    </row>
    <row r="671" spans="1:7">
      <c r="A671" s="959"/>
      <c r="C671" s="935"/>
      <c r="D671" s="935"/>
      <c r="E671" s="935"/>
      <c r="F671" s="935"/>
      <c r="G671" s="935"/>
    </row>
    <row r="672" spans="1:7">
      <c r="A672" s="959"/>
      <c r="C672" s="935"/>
      <c r="D672" s="935"/>
      <c r="E672" s="935"/>
      <c r="F672" s="935"/>
      <c r="G672" s="935"/>
    </row>
    <row r="673" spans="1:7">
      <c r="A673" s="959"/>
      <c r="C673" s="935"/>
      <c r="D673" s="935"/>
      <c r="E673" s="935"/>
      <c r="F673" s="935"/>
      <c r="G673" s="935"/>
    </row>
    <row r="674" spans="1:7">
      <c r="A674" s="959"/>
      <c r="C674" s="935"/>
      <c r="D674" s="935"/>
      <c r="E674" s="935"/>
      <c r="F674" s="935"/>
      <c r="G674" s="935"/>
    </row>
    <row r="675" spans="1:7">
      <c r="A675" s="959"/>
      <c r="C675" s="935"/>
      <c r="D675" s="935"/>
      <c r="E675" s="935"/>
      <c r="F675" s="935"/>
      <c r="G675" s="935"/>
    </row>
    <row r="676" spans="1:7">
      <c r="A676" s="959"/>
      <c r="C676" s="935"/>
      <c r="D676" s="935"/>
      <c r="E676" s="935"/>
      <c r="F676" s="935"/>
      <c r="G676" s="935"/>
    </row>
    <row r="677" spans="1:7">
      <c r="A677" s="959"/>
      <c r="C677" s="935"/>
      <c r="D677" s="935"/>
      <c r="E677" s="935"/>
      <c r="F677" s="935"/>
      <c r="G677" s="935"/>
    </row>
    <row r="678" spans="1:7">
      <c r="A678" s="959"/>
      <c r="C678" s="935"/>
      <c r="D678" s="935"/>
      <c r="E678" s="935"/>
      <c r="F678" s="935"/>
      <c r="G678" s="935"/>
    </row>
    <row r="679" spans="1:7">
      <c r="A679" s="959"/>
      <c r="C679" s="935"/>
      <c r="D679" s="935"/>
      <c r="E679" s="935"/>
      <c r="F679" s="935"/>
      <c r="G679" s="935"/>
    </row>
    <row r="680" spans="1:7">
      <c r="A680" s="959"/>
      <c r="C680" s="935"/>
      <c r="D680" s="935"/>
      <c r="E680" s="935"/>
      <c r="F680" s="935"/>
      <c r="G680" s="935"/>
    </row>
    <row r="681" spans="1:7">
      <c r="A681" s="959"/>
      <c r="C681" s="935"/>
      <c r="D681" s="935"/>
      <c r="E681" s="935"/>
      <c r="F681" s="935"/>
      <c r="G681" s="935"/>
    </row>
    <row r="682" spans="1:7">
      <c r="A682" s="959"/>
      <c r="C682" s="935"/>
      <c r="D682" s="935"/>
      <c r="E682" s="935"/>
      <c r="F682" s="935"/>
      <c r="G682" s="935"/>
    </row>
    <row r="683" spans="1:7">
      <c r="A683" s="959"/>
      <c r="C683" s="935"/>
      <c r="D683" s="935"/>
      <c r="E683" s="935"/>
      <c r="F683" s="935"/>
      <c r="G683" s="935"/>
    </row>
    <row r="684" spans="1:7">
      <c r="A684" s="959"/>
      <c r="C684" s="935"/>
      <c r="D684" s="935"/>
      <c r="E684" s="935"/>
      <c r="F684" s="935"/>
      <c r="G684" s="935"/>
    </row>
    <row r="685" spans="1:7">
      <c r="A685" s="959"/>
      <c r="C685" s="935"/>
      <c r="D685" s="935"/>
      <c r="E685" s="935"/>
      <c r="F685" s="935"/>
      <c r="G685" s="935"/>
    </row>
    <row r="686" spans="1:7">
      <c r="A686" s="959"/>
      <c r="C686" s="935"/>
      <c r="D686" s="935"/>
      <c r="E686" s="935"/>
      <c r="F686" s="935"/>
      <c r="G686" s="935"/>
    </row>
    <row r="687" spans="1:7">
      <c r="A687" s="959"/>
      <c r="C687" s="935"/>
      <c r="D687" s="935"/>
      <c r="E687" s="935"/>
      <c r="F687" s="935"/>
      <c r="G687" s="935"/>
    </row>
    <row r="688" spans="1:7">
      <c r="A688" s="959"/>
      <c r="C688" s="935"/>
      <c r="D688" s="935"/>
      <c r="E688" s="935"/>
      <c r="F688" s="935"/>
      <c r="G688" s="935"/>
    </row>
    <row r="689" spans="1:7">
      <c r="A689" s="959"/>
      <c r="C689" s="935"/>
      <c r="D689" s="935"/>
      <c r="E689" s="935"/>
      <c r="F689" s="935"/>
      <c r="G689" s="935"/>
    </row>
    <row r="690" spans="1:7">
      <c r="A690" s="959"/>
      <c r="C690" s="935"/>
      <c r="D690" s="935"/>
      <c r="E690" s="935"/>
      <c r="F690" s="935"/>
      <c r="G690" s="935"/>
    </row>
    <row r="691" spans="1:7">
      <c r="A691" s="959"/>
      <c r="C691" s="935"/>
      <c r="D691" s="935"/>
      <c r="E691" s="935"/>
      <c r="F691" s="935"/>
      <c r="G691" s="935"/>
    </row>
    <row r="692" spans="1:7">
      <c r="A692" s="959"/>
      <c r="C692" s="935"/>
      <c r="D692" s="935"/>
      <c r="E692" s="935"/>
      <c r="F692" s="935"/>
      <c r="G692" s="935"/>
    </row>
    <row r="693" spans="1:7">
      <c r="A693" s="959"/>
      <c r="C693" s="935"/>
      <c r="D693" s="935"/>
      <c r="E693" s="935"/>
      <c r="F693" s="935"/>
      <c r="G693" s="935"/>
    </row>
    <row r="694" spans="1:7">
      <c r="A694" s="959"/>
      <c r="C694" s="935"/>
      <c r="D694" s="935"/>
      <c r="E694" s="935"/>
      <c r="F694" s="935"/>
      <c r="G694" s="935"/>
    </row>
    <row r="695" spans="1:7">
      <c r="A695" s="959"/>
      <c r="C695" s="935"/>
      <c r="D695" s="935"/>
      <c r="E695" s="935"/>
      <c r="F695" s="935"/>
      <c r="G695" s="935"/>
    </row>
    <row r="696" spans="1:7">
      <c r="A696" s="959"/>
      <c r="C696" s="935"/>
      <c r="D696" s="935"/>
      <c r="E696" s="935"/>
      <c r="F696" s="935"/>
      <c r="G696" s="935"/>
    </row>
    <row r="697" spans="1:7">
      <c r="A697" s="959"/>
      <c r="C697" s="935"/>
      <c r="D697" s="935"/>
      <c r="E697" s="935"/>
      <c r="F697" s="935"/>
      <c r="G697" s="935"/>
    </row>
    <row r="698" spans="1:7">
      <c r="A698" s="959"/>
      <c r="C698" s="935"/>
      <c r="D698" s="935"/>
      <c r="E698" s="935"/>
      <c r="F698" s="935"/>
      <c r="G698" s="935"/>
    </row>
    <row r="699" spans="1:7">
      <c r="A699" s="959"/>
      <c r="C699" s="935"/>
      <c r="D699" s="935"/>
      <c r="E699" s="935"/>
      <c r="F699" s="935"/>
      <c r="G699" s="935"/>
    </row>
    <row r="700" spans="1:7">
      <c r="A700" s="959"/>
      <c r="C700" s="935"/>
      <c r="D700" s="935"/>
      <c r="E700" s="935"/>
      <c r="F700" s="935"/>
      <c r="G700" s="935"/>
    </row>
    <row r="701" spans="1:7">
      <c r="A701" s="959"/>
      <c r="C701" s="935"/>
      <c r="D701" s="935"/>
      <c r="E701" s="935"/>
      <c r="F701" s="935"/>
      <c r="G701" s="935"/>
    </row>
    <row r="702" spans="1:7">
      <c r="A702" s="959"/>
      <c r="C702" s="935"/>
      <c r="D702" s="935"/>
      <c r="E702" s="935"/>
      <c r="F702" s="935"/>
      <c r="G702" s="935"/>
    </row>
    <row r="703" spans="1:7">
      <c r="A703" s="959"/>
      <c r="C703" s="935"/>
      <c r="D703" s="935"/>
      <c r="E703" s="935"/>
      <c r="F703" s="935"/>
      <c r="G703" s="935"/>
    </row>
    <row r="704" spans="1:7">
      <c r="A704" s="959"/>
      <c r="C704" s="935"/>
      <c r="D704" s="935"/>
      <c r="E704" s="935"/>
      <c r="F704" s="935"/>
      <c r="G704" s="935"/>
    </row>
    <row r="705" spans="1:7">
      <c r="A705" s="959"/>
      <c r="C705" s="935"/>
      <c r="D705" s="935"/>
      <c r="E705" s="935"/>
      <c r="F705" s="935"/>
      <c r="G705" s="935"/>
    </row>
    <row r="706" spans="1:7">
      <c r="A706" s="959"/>
      <c r="C706" s="935"/>
      <c r="D706" s="935"/>
      <c r="E706" s="935"/>
      <c r="F706" s="935"/>
      <c r="G706" s="935"/>
    </row>
    <row r="707" spans="1:7">
      <c r="A707" s="959"/>
      <c r="C707" s="935"/>
      <c r="D707" s="935"/>
      <c r="E707" s="935"/>
      <c r="F707" s="935"/>
      <c r="G707" s="935"/>
    </row>
    <row r="708" spans="1:7">
      <c r="A708" s="959"/>
      <c r="C708" s="935"/>
      <c r="D708" s="935"/>
      <c r="E708" s="935"/>
      <c r="F708" s="935"/>
      <c r="G708" s="935"/>
    </row>
    <row r="709" spans="1:7">
      <c r="A709" s="959"/>
      <c r="C709" s="935"/>
      <c r="D709" s="935"/>
      <c r="E709" s="935"/>
      <c r="F709" s="935"/>
      <c r="G709" s="935"/>
    </row>
    <row r="710" spans="1:7">
      <c r="A710" s="959"/>
      <c r="C710" s="935"/>
      <c r="D710" s="935"/>
      <c r="E710" s="935"/>
      <c r="F710" s="935"/>
      <c r="G710" s="935"/>
    </row>
    <row r="711" spans="1:7">
      <c r="A711" s="959"/>
      <c r="C711" s="935"/>
      <c r="D711" s="935"/>
      <c r="E711" s="935"/>
      <c r="F711" s="935"/>
      <c r="G711" s="935"/>
    </row>
    <row r="712" spans="1:7">
      <c r="A712" s="959"/>
      <c r="C712" s="935"/>
      <c r="D712" s="935"/>
      <c r="E712" s="935"/>
      <c r="F712" s="935"/>
      <c r="G712" s="935"/>
    </row>
    <row r="713" spans="1:7">
      <c r="A713" s="959"/>
      <c r="C713" s="935"/>
      <c r="D713" s="935"/>
      <c r="E713" s="935"/>
      <c r="F713" s="935"/>
      <c r="G713" s="935"/>
    </row>
    <row r="714" spans="1:7">
      <c r="A714" s="959"/>
      <c r="C714" s="935"/>
      <c r="D714" s="935"/>
      <c r="E714" s="935"/>
      <c r="F714" s="935"/>
      <c r="G714" s="935"/>
    </row>
    <row r="715" spans="1:7">
      <c r="A715" s="959"/>
      <c r="C715" s="935"/>
      <c r="D715" s="935"/>
      <c r="E715" s="935"/>
      <c r="F715" s="935"/>
      <c r="G715" s="935"/>
    </row>
    <row r="716" spans="1:7">
      <c r="A716" s="959"/>
      <c r="C716" s="935"/>
      <c r="D716" s="935"/>
      <c r="E716" s="935"/>
      <c r="F716" s="935"/>
      <c r="G716" s="935"/>
    </row>
    <row r="717" spans="1:7">
      <c r="A717" s="959"/>
      <c r="C717" s="935"/>
      <c r="D717" s="935"/>
      <c r="E717" s="935"/>
      <c r="F717" s="935"/>
      <c r="G717" s="935"/>
    </row>
    <row r="718" spans="1:7">
      <c r="A718" s="959"/>
      <c r="C718" s="935"/>
      <c r="D718" s="935"/>
      <c r="E718" s="935"/>
      <c r="F718" s="935"/>
      <c r="G718" s="935"/>
    </row>
    <row r="719" spans="1:7">
      <c r="A719" s="959"/>
      <c r="C719" s="935"/>
      <c r="D719" s="935"/>
      <c r="E719" s="935"/>
      <c r="F719" s="935"/>
      <c r="G719" s="935"/>
    </row>
    <row r="720" spans="1:7">
      <c r="A720" s="959"/>
      <c r="C720" s="935"/>
      <c r="D720" s="935"/>
      <c r="E720" s="935"/>
      <c r="F720" s="935"/>
      <c r="G720" s="935"/>
    </row>
    <row r="721" spans="1:7">
      <c r="A721" s="959"/>
      <c r="C721" s="935"/>
      <c r="D721" s="935"/>
      <c r="E721" s="935"/>
      <c r="F721" s="935"/>
      <c r="G721" s="935"/>
    </row>
    <row r="722" spans="1:7">
      <c r="A722" s="959"/>
      <c r="C722" s="935"/>
      <c r="D722" s="935"/>
      <c r="E722" s="935"/>
      <c r="F722" s="935"/>
      <c r="G722" s="935"/>
    </row>
    <row r="723" spans="1:7">
      <c r="A723" s="959"/>
      <c r="C723" s="935"/>
      <c r="D723" s="935"/>
      <c r="E723" s="935"/>
      <c r="F723" s="935"/>
      <c r="G723" s="935"/>
    </row>
    <row r="724" spans="1:7">
      <c r="A724" s="959"/>
      <c r="C724" s="935"/>
      <c r="D724" s="935"/>
      <c r="E724" s="935"/>
      <c r="F724" s="935"/>
      <c r="G724" s="935"/>
    </row>
    <row r="725" spans="1:7">
      <c r="A725" s="959"/>
      <c r="C725" s="935"/>
      <c r="D725" s="935"/>
      <c r="E725" s="935"/>
      <c r="F725" s="935"/>
      <c r="G725" s="935"/>
    </row>
    <row r="726" spans="1:7">
      <c r="A726" s="959"/>
      <c r="C726" s="935"/>
      <c r="D726" s="935"/>
      <c r="E726" s="935"/>
      <c r="F726" s="935"/>
      <c r="G726" s="935"/>
    </row>
    <row r="727" spans="1:7">
      <c r="A727" s="959"/>
      <c r="C727" s="935"/>
      <c r="D727" s="935"/>
      <c r="E727" s="935"/>
      <c r="F727" s="935"/>
      <c r="G727" s="935"/>
    </row>
    <row r="728" spans="1:7">
      <c r="A728" s="959"/>
      <c r="C728" s="935"/>
      <c r="D728" s="935"/>
      <c r="E728" s="935"/>
      <c r="F728" s="935"/>
      <c r="G728" s="935"/>
    </row>
    <row r="729" spans="1:7">
      <c r="A729" s="959"/>
      <c r="C729" s="935"/>
      <c r="D729" s="935"/>
      <c r="E729" s="935"/>
      <c r="F729" s="935"/>
      <c r="G729" s="935"/>
    </row>
    <row r="730" spans="1:7">
      <c r="A730" s="959"/>
      <c r="C730" s="935"/>
      <c r="D730" s="935"/>
      <c r="E730" s="935"/>
      <c r="F730" s="935"/>
      <c r="G730" s="935"/>
    </row>
    <row r="731" spans="1:7">
      <c r="A731" s="959"/>
      <c r="C731" s="935"/>
      <c r="D731" s="935"/>
      <c r="E731" s="935"/>
      <c r="F731" s="935"/>
      <c r="G731" s="935"/>
    </row>
    <row r="732" spans="1:7">
      <c r="A732" s="959"/>
      <c r="C732" s="935"/>
      <c r="D732" s="935"/>
      <c r="E732" s="935"/>
      <c r="F732" s="935"/>
      <c r="G732" s="935"/>
    </row>
    <row r="733" spans="1:7">
      <c r="A733" s="959"/>
      <c r="C733" s="935"/>
      <c r="D733" s="935"/>
      <c r="E733" s="935"/>
      <c r="F733" s="935"/>
      <c r="G733" s="935"/>
    </row>
    <row r="734" spans="1:7">
      <c r="A734" s="959"/>
      <c r="C734" s="935"/>
      <c r="D734" s="935"/>
      <c r="E734" s="935"/>
      <c r="F734" s="935"/>
      <c r="G734" s="935"/>
    </row>
    <row r="735" spans="1:7">
      <c r="A735" s="959"/>
      <c r="C735" s="935"/>
      <c r="D735" s="935"/>
      <c r="E735" s="935"/>
      <c r="F735" s="935"/>
      <c r="G735" s="935"/>
    </row>
    <row r="736" spans="1:7">
      <c r="A736" s="959"/>
      <c r="C736" s="935"/>
      <c r="D736" s="935"/>
      <c r="E736" s="935"/>
      <c r="F736" s="935"/>
      <c r="G736" s="935"/>
    </row>
    <row r="737" spans="1:7">
      <c r="A737" s="959"/>
      <c r="C737" s="935"/>
      <c r="D737" s="935"/>
      <c r="E737" s="935"/>
      <c r="F737" s="935"/>
      <c r="G737" s="935"/>
    </row>
    <row r="738" spans="1:7">
      <c r="A738" s="959"/>
      <c r="C738" s="935"/>
      <c r="D738" s="935"/>
      <c r="E738" s="935"/>
      <c r="F738" s="935"/>
      <c r="G738" s="935"/>
    </row>
    <row r="739" spans="1:7">
      <c r="A739" s="959"/>
      <c r="C739" s="935"/>
      <c r="D739" s="935"/>
      <c r="E739" s="935"/>
      <c r="F739" s="935"/>
      <c r="G739" s="935"/>
    </row>
    <row r="740" spans="1:7">
      <c r="A740" s="959"/>
      <c r="C740" s="935"/>
      <c r="D740" s="935"/>
      <c r="E740" s="935"/>
      <c r="F740" s="935"/>
      <c r="G740" s="935"/>
    </row>
    <row r="741" spans="1:7">
      <c r="A741" s="959"/>
      <c r="C741" s="935"/>
      <c r="D741" s="935"/>
      <c r="E741" s="935"/>
      <c r="F741" s="935"/>
      <c r="G741" s="935"/>
    </row>
    <row r="742" spans="1:7">
      <c r="A742" s="959"/>
      <c r="C742" s="935"/>
      <c r="D742" s="935"/>
      <c r="E742" s="935"/>
      <c r="F742" s="935"/>
      <c r="G742" s="935"/>
    </row>
    <row r="743" spans="1:7">
      <c r="A743" s="959"/>
      <c r="C743" s="935"/>
      <c r="D743" s="935"/>
      <c r="E743" s="935"/>
      <c r="F743" s="935"/>
      <c r="G743" s="935"/>
    </row>
    <row r="744" spans="1:7">
      <c r="A744" s="959"/>
      <c r="C744" s="935"/>
      <c r="D744" s="935"/>
      <c r="E744" s="935"/>
      <c r="F744" s="935"/>
      <c r="G744" s="935"/>
    </row>
    <row r="745" spans="1:7">
      <c r="A745" s="959"/>
      <c r="C745" s="935"/>
      <c r="D745" s="935"/>
      <c r="E745" s="935"/>
      <c r="F745" s="935"/>
      <c r="G745" s="935"/>
    </row>
    <row r="746" spans="1:7">
      <c r="A746" s="959"/>
      <c r="C746" s="935"/>
      <c r="D746" s="935"/>
      <c r="E746" s="935"/>
      <c r="F746" s="935"/>
      <c r="G746" s="935"/>
    </row>
    <row r="747" spans="1:7">
      <c r="A747" s="959"/>
      <c r="C747" s="935"/>
      <c r="D747" s="935"/>
      <c r="E747" s="935"/>
      <c r="F747" s="935"/>
      <c r="G747" s="935"/>
    </row>
    <row r="748" spans="1:7">
      <c r="A748" s="959"/>
      <c r="C748" s="935"/>
      <c r="D748" s="935"/>
      <c r="E748" s="935"/>
      <c r="F748" s="935"/>
      <c r="G748" s="935"/>
    </row>
    <row r="749" spans="1:7">
      <c r="A749" s="959"/>
      <c r="C749" s="935"/>
      <c r="D749" s="935"/>
      <c r="E749" s="935"/>
      <c r="F749" s="935"/>
      <c r="G749" s="935"/>
    </row>
    <row r="750" spans="1:7">
      <c r="A750" s="959"/>
      <c r="C750" s="935"/>
      <c r="D750" s="935"/>
      <c r="E750" s="935"/>
      <c r="F750" s="935"/>
      <c r="G750" s="935"/>
    </row>
    <row r="751" spans="1:7">
      <c r="A751" s="959"/>
      <c r="C751" s="935"/>
      <c r="D751" s="935"/>
      <c r="E751" s="935"/>
      <c r="F751" s="935"/>
      <c r="G751" s="935"/>
    </row>
    <row r="752" spans="1:7">
      <c r="A752" s="959"/>
      <c r="C752" s="935"/>
      <c r="D752" s="935"/>
      <c r="E752" s="935"/>
      <c r="F752" s="935"/>
      <c r="G752" s="935"/>
    </row>
    <row r="753" spans="1:7">
      <c r="A753" s="959"/>
      <c r="C753" s="935"/>
      <c r="D753" s="935"/>
      <c r="E753" s="935"/>
      <c r="F753" s="935"/>
      <c r="G753" s="935"/>
    </row>
    <row r="754" spans="1:7">
      <c r="A754" s="959"/>
      <c r="C754" s="935"/>
      <c r="D754" s="935"/>
      <c r="E754" s="935"/>
      <c r="F754" s="935"/>
      <c r="G754" s="935"/>
    </row>
    <row r="755" spans="1:7">
      <c r="A755" s="959"/>
      <c r="C755" s="935"/>
      <c r="D755" s="935"/>
      <c r="E755" s="935"/>
      <c r="F755" s="935"/>
      <c r="G755" s="935"/>
    </row>
    <row r="756" spans="1:7">
      <c r="A756" s="959"/>
      <c r="C756" s="935"/>
      <c r="D756" s="935"/>
      <c r="E756" s="935"/>
      <c r="F756" s="935"/>
      <c r="G756" s="935"/>
    </row>
    <row r="757" spans="1:7">
      <c r="A757" s="959"/>
      <c r="C757" s="935"/>
      <c r="D757" s="935"/>
      <c r="E757" s="935"/>
      <c r="F757" s="935"/>
      <c r="G757" s="935"/>
    </row>
    <row r="758" spans="1:7">
      <c r="A758" s="959"/>
      <c r="C758" s="935"/>
      <c r="D758" s="935"/>
      <c r="E758" s="935"/>
      <c r="F758" s="935"/>
      <c r="G758" s="935"/>
    </row>
    <row r="759" spans="1:7">
      <c r="A759" s="959"/>
      <c r="C759" s="935"/>
      <c r="D759" s="935"/>
      <c r="E759" s="935"/>
      <c r="F759" s="935"/>
      <c r="G759" s="935"/>
    </row>
    <row r="760" spans="1:7">
      <c r="A760" s="959"/>
      <c r="C760" s="935"/>
      <c r="D760" s="935"/>
      <c r="E760" s="935"/>
      <c r="F760" s="935"/>
      <c r="G760" s="935"/>
    </row>
    <row r="761" spans="1:7">
      <c r="A761" s="959"/>
      <c r="C761" s="935"/>
      <c r="D761" s="935"/>
      <c r="E761" s="935"/>
      <c r="F761" s="935"/>
      <c r="G761" s="935"/>
    </row>
    <row r="762" spans="1:7">
      <c r="A762" s="959"/>
      <c r="C762" s="935"/>
      <c r="D762" s="935"/>
      <c r="E762" s="935"/>
      <c r="F762" s="935"/>
      <c r="G762" s="935"/>
    </row>
    <row r="763" spans="1:7">
      <c r="A763" s="959"/>
      <c r="C763" s="935"/>
      <c r="D763" s="935"/>
      <c r="E763" s="935"/>
      <c r="F763" s="935"/>
      <c r="G763" s="935"/>
    </row>
    <row r="764" spans="1:7">
      <c r="A764" s="959"/>
      <c r="C764" s="935"/>
      <c r="D764" s="935"/>
      <c r="E764" s="935"/>
      <c r="F764" s="935"/>
      <c r="G764" s="935"/>
    </row>
    <row r="765" spans="1:7">
      <c r="A765" s="959"/>
      <c r="C765" s="935"/>
      <c r="D765" s="935"/>
      <c r="E765" s="935"/>
      <c r="F765" s="935"/>
      <c r="G765" s="935"/>
    </row>
    <row r="766" spans="1:7">
      <c r="A766" s="959"/>
      <c r="C766" s="935"/>
      <c r="D766" s="935"/>
      <c r="E766" s="935"/>
      <c r="F766" s="935"/>
      <c r="G766" s="935"/>
    </row>
    <row r="767" spans="1:7">
      <c r="A767" s="959"/>
      <c r="C767" s="935"/>
      <c r="D767" s="935"/>
      <c r="E767" s="935"/>
      <c r="F767" s="935"/>
      <c r="G767" s="935"/>
    </row>
    <row r="768" spans="1:7">
      <c r="A768" s="959"/>
      <c r="C768" s="935"/>
      <c r="D768" s="935"/>
      <c r="E768" s="935"/>
      <c r="F768" s="935"/>
      <c r="G768" s="935"/>
    </row>
    <row r="769" spans="1:7">
      <c r="A769" s="959"/>
      <c r="C769" s="935"/>
      <c r="D769" s="935"/>
      <c r="E769" s="935"/>
      <c r="F769" s="935"/>
      <c r="G769" s="935"/>
    </row>
    <row r="770" spans="1:7">
      <c r="A770" s="959"/>
      <c r="C770" s="935"/>
      <c r="D770" s="935"/>
      <c r="E770" s="935"/>
      <c r="F770" s="935"/>
      <c r="G770" s="935"/>
    </row>
    <row r="771" spans="1:7">
      <c r="A771" s="959"/>
      <c r="C771" s="935"/>
      <c r="D771" s="935"/>
      <c r="E771" s="935"/>
      <c r="F771" s="935"/>
      <c r="G771" s="935"/>
    </row>
    <row r="772" spans="1:7">
      <c r="A772" s="959"/>
      <c r="C772" s="935"/>
      <c r="D772" s="935"/>
      <c r="E772" s="935"/>
      <c r="F772" s="935"/>
      <c r="G772" s="935"/>
    </row>
    <row r="773" spans="1:7">
      <c r="A773" s="959"/>
      <c r="C773" s="935"/>
      <c r="D773" s="935"/>
      <c r="E773" s="935"/>
      <c r="F773" s="935"/>
      <c r="G773" s="935"/>
    </row>
    <row r="774" spans="1:7">
      <c r="A774" s="959"/>
      <c r="C774" s="935"/>
      <c r="D774" s="935"/>
      <c r="E774" s="935"/>
      <c r="F774" s="935"/>
      <c r="G774" s="935"/>
    </row>
    <row r="775" spans="1:7">
      <c r="A775" s="959"/>
      <c r="C775" s="935"/>
      <c r="D775" s="935"/>
      <c r="E775" s="935"/>
      <c r="F775" s="935"/>
      <c r="G775" s="935"/>
    </row>
    <row r="776" spans="1:7">
      <c r="A776" s="959"/>
      <c r="C776" s="935"/>
      <c r="D776" s="935"/>
      <c r="E776" s="935"/>
      <c r="F776" s="935"/>
      <c r="G776" s="935"/>
    </row>
    <row r="777" spans="1:7">
      <c r="A777" s="959"/>
      <c r="C777" s="935"/>
      <c r="D777" s="935"/>
      <c r="E777" s="935"/>
      <c r="F777" s="935"/>
      <c r="G777" s="935"/>
    </row>
    <row r="778" spans="1:7">
      <c r="A778" s="959"/>
      <c r="C778" s="935"/>
      <c r="D778" s="935"/>
      <c r="E778" s="935"/>
      <c r="F778" s="935"/>
      <c r="G778" s="935"/>
    </row>
    <row r="779" spans="1:7">
      <c r="A779" s="959"/>
      <c r="C779" s="935"/>
      <c r="D779" s="935"/>
      <c r="E779" s="935"/>
      <c r="F779" s="935"/>
      <c r="G779" s="935"/>
    </row>
    <row r="780" spans="1:7">
      <c r="A780" s="959"/>
      <c r="C780" s="935"/>
      <c r="D780" s="935"/>
      <c r="E780" s="935"/>
      <c r="F780" s="935"/>
      <c r="G780" s="935"/>
    </row>
    <row r="781" spans="1:7">
      <c r="A781" s="959"/>
      <c r="C781" s="935"/>
      <c r="D781" s="935"/>
      <c r="E781" s="935"/>
      <c r="F781" s="935"/>
      <c r="G781" s="935"/>
    </row>
    <row r="782" spans="1:7">
      <c r="A782" s="959"/>
      <c r="C782" s="935"/>
      <c r="D782" s="935"/>
      <c r="E782" s="935"/>
      <c r="F782" s="935"/>
      <c r="G782" s="935"/>
    </row>
    <row r="783" spans="1:7">
      <c r="A783" s="959"/>
      <c r="C783" s="935"/>
      <c r="D783" s="935"/>
      <c r="E783" s="935"/>
      <c r="F783" s="935"/>
      <c r="G783" s="935"/>
    </row>
    <row r="784" spans="1:7">
      <c r="A784" s="959"/>
      <c r="C784" s="935"/>
      <c r="D784" s="935"/>
      <c r="E784" s="935"/>
      <c r="F784" s="935"/>
      <c r="G784" s="935"/>
    </row>
    <row r="785" spans="1:7">
      <c r="A785" s="959"/>
      <c r="C785" s="935"/>
      <c r="D785" s="935"/>
      <c r="E785" s="935"/>
      <c r="F785" s="935"/>
      <c r="G785" s="935"/>
    </row>
    <row r="786" spans="1:7">
      <c r="A786" s="959"/>
      <c r="C786" s="935"/>
      <c r="D786" s="935"/>
      <c r="E786" s="935"/>
      <c r="F786" s="935"/>
      <c r="G786" s="935"/>
    </row>
    <row r="787" spans="1:7">
      <c r="A787" s="959"/>
      <c r="C787" s="935"/>
      <c r="D787" s="935"/>
      <c r="E787" s="935"/>
      <c r="F787" s="935"/>
      <c r="G787" s="935"/>
    </row>
    <row r="788" spans="1:7">
      <c r="A788" s="959"/>
      <c r="C788" s="935"/>
      <c r="D788" s="935"/>
      <c r="E788" s="935"/>
      <c r="F788" s="935"/>
      <c r="G788" s="935"/>
    </row>
    <row r="789" spans="1:7">
      <c r="A789" s="959"/>
      <c r="C789" s="935"/>
      <c r="D789" s="935"/>
      <c r="E789" s="935"/>
      <c r="F789" s="935"/>
      <c r="G789" s="935"/>
    </row>
    <row r="790" spans="1:7">
      <c r="A790" s="959"/>
      <c r="C790" s="935"/>
      <c r="D790" s="935"/>
      <c r="E790" s="935"/>
      <c r="F790" s="935"/>
      <c r="G790" s="935"/>
    </row>
    <row r="791" spans="1:7">
      <c r="A791" s="959"/>
      <c r="C791" s="935"/>
      <c r="D791" s="935"/>
      <c r="E791" s="935"/>
      <c r="F791" s="935"/>
      <c r="G791" s="935"/>
    </row>
    <row r="792" spans="1:7">
      <c r="A792" s="959"/>
      <c r="C792" s="935"/>
      <c r="D792" s="935"/>
      <c r="E792" s="935"/>
      <c r="F792" s="935"/>
      <c r="G792" s="935"/>
    </row>
    <row r="793" spans="1:7">
      <c r="A793" s="959"/>
      <c r="C793" s="935"/>
      <c r="D793" s="935"/>
      <c r="E793" s="935"/>
      <c r="F793" s="935"/>
      <c r="G793" s="935"/>
    </row>
    <row r="794" spans="1:7">
      <c r="A794" s="959"/>
      <c r="C794" s="935"/>
      <c r="D794" s="935"/>
      <c r="E794" s="935"/>
      <c r="F794" s="935"/>
      <c r="G794" s="935"/>
    </row>
    <row r="795" spans="1:7">
      <c r="A795" s="959"/>
      <c r="C795" s="935"/>
      <c r="D795" s="935"/>
      <c r="E795" s="935"/>
      <c r="F795" s="935"/>
      <c r="G795" s="935"/>
    </row>
    <row r="796" spans="1:7">
      <c r="A796" s="959"/>
      <c r="C796" s="935"/>
      <c r="D796" s="935"/>
      <c r="E796" s="935"/>
      <c r="F796" s="935"/>
      <c r="G796" s="935"/>
    </row>
    <row r="797" spans="1:7">
      <c r="A797" s="959"/>
      <c r="C797" s="935"/>
      <c r="D797" s="935"/>
      <c r="E797" s="935"/>
      <c r="F797" s="935"/>
      <c r="G797" s="935"/>
    </row>
    <row r="798" spans="1:7">
      <c r="A798" s="959"/>
      <c r="C798" s="935"/>
      <c r="D798" s="935"/>
      <c r="E798" s="935"/>
      <c r="F798" s="935"/>
      <c r="G798" s="935"/>
    </row>
    <row r="799" spans="1:7">
      <c r="A799" s="959"/>
      <c r="C799" s="935"/>
      <c r="D799" s="935"/>
      <c r="E799" s="935"/>
      <c r="F799" s="935"/>
      <c r="G799" s="935"/>
    </row>
    <row r="800" spans="1:7">
      <c r="A800" s="959"/>
      <c r="C800" s="935"/>
      <c r="D800" s="935"/>
      <c r="E800" s="935"/>
      <c r="F800" s="935"/>
      <c r="G800" s="935"/>
    </row>
    <row r="801" spans="1:7">
      <c r="A801" s="959"/>
      <c r="C801" s="935"/>
      <c r="D801" s="935"/>
      <c r="E801" s="935"/>
      <c r="F801" s="935"/>
      <c r="G801" s="935"/>
    </row>
    <row r="802" spans="1:7">
      <c r="A802" s="959"/>
      <c r="C802" s="935"/>
      <c r="D802" s="935"/>
      <c r="E802" s="935"/>
      <c r="F802" s="935"/>
      <c r="G802" s="935"/>
    </row>
    <row r="803" spans="1:7">
      <c r="A803" s="959"/>
      <c r="C803" s="935"/>
      <c r="D803" s="935"/>
      <c r="E803" s="935"/>
      <c r="F803" s="935"/>
      <c r="G803" s="935"/>
    </row>
    <row r="804" spans="1:7">
      <c r="A804" s="959"/>
      <c r="C804" s="935"/>
      <c r="D804" s="935"/>
      <c r="E804" s="935"/>
      <c r="F804" s="935"/>
      <c r="G804" s="935"/>
    </row>
    <row r="805" spans="1:7">
      <c r="A805" s="959"/>
      <c r="C805" s="935"/>
      <c r="D805" s="935"/>
      <c r="E805" s="935"/>
      <c r="F805" s="935"/>
      <c r="G805" s="935"/>
    </row>
    <row r="806" spans="1:7">
      <c r="A806" s="959"/>
      <c r="C806" s="935"/>
      <c r="D806" s="935"/>
      <c r="E806" s="935"/>
      <c r="F806" s="935"/>
      <c r="G806" s="935"/>
    </row>
    <row r="807" spans="1:7">
      <c r="A807" s="959"/>
      <c r="C807" s="935"/>
      <c r="D807" s="935"/>
      <c r="E807" s="935"/>
      <c r="F807" s="935"/>
      <c r="G807" s="935"/>
    </row>
    <row r="808" spans="1:7">
      <c r="A808" s="959"/>
      <c r="C808" s="935"/>
      <c r="D808" s="935"/>
      <c r="E808" s="935"/>
      <c r="F808" s="935"/>
      <c r="G808" s="935"/>
    </row>
    <row r="809" spans="1:7">
      <c r="A809" s="959"/>
      <c r="C809" s="935"/>
      <c r="D809" s="935"/>
      <c r="E809" s="935"/>
      <c r="F809" s="935"/>
      <c r="G809" s="935"/>
    </row>
    <row r="810" spans="1:7">
      <c r="A810" s="959"/>
      <c r="C810" s="935"/>
      <c r="D810" s="935"/>
      <c r="E810" s="935"/>
      <c r="F810" s="935"/>
      <c r="G810" s="935"/>
    </row>
    <row r="811" spans="1:7">
      <c r="A811" s="959"/>
      <c r="C811" s="935"/>
      <c r="D811" s="935"/>
      <c r="E811" s="935"/>
      <c r="F811" s="935"/>
      <c r="G811" s="935"/>
    </row>
    <row r="812" spans="1:7">
      <c r="A812" s="959"/>
      <c r="C812" s="935"/>
      <c r="D812" s="935"/>
      <c r="E812" s="935"/>
      <c r="F812" s="935"/>
      <c r="G812" s="935"/>
    </row>
    <row r="813" spans="1:7">
      <c r="A813" s="959"/>
      <c r="C813" s="935"/>
      <c r="D813" s="935"/>
      <c r="E813" s="935"/>
      <c r="F813" s="935"/>
      <c r="G813" s="935"/>
    </row>
    <row r="814" spans="1:7">
      <c r="A814" s="959"/>
      <c r="C814" s="935"/>
      <c r="D814" s="935"/>
      <c r="E814" s="935"/>
      <c r="F814" s="935"/>
      <c r="G814" s="935"/>
    </row>
    <row r="815" spans="1:7">
      <c r="A815" s="959"/>
      <c r="C815" s="935"/>
      <c r="D815" s="935"/>
      <c r="E815" s="935"/>
      <c r="F815" s="935"/>
      <c r="G815" s="935"/>
    </row>
    <row r="816" spans="1:7">
      <c r="A816" s="959"/>
      <c r="C816" s="935"/>
      <c r="D816" s="935"/>
      <c r="E816" s="935"/>
      <c r="F816" s="935"/>
      <c r="G816" s="935"/>
    </row>
    <row r="817" spans="1:7">
      <c r="A817" s="959"/>
      <c r="C817" s="935"/>
      <c r="D817" s="935"/>
      <c r="E817" s="935"/>
      <c r="F817" s="935"/>
      <c r="G817" s="935"/>
    </row>
    <row r="818" spans="1:7">
      <c r="A818" s="959"/>
      <c r="C818" s="935"/>
      <c r="D818" s="935"/>
      <c r="E818" s="935"/>
      <c r="F818" s="935"/>
      <c r="G818" s="935"/>
    </row>
    <row r="819" spans="1:7">
      <c r="A819" s="959"/>
      <c r="C819" s="935"/>
      <c r="D819" s="935"/>
      <c r="E819" s="935"/>
      <c r="F819" s="935"/>
      <c r="G819" s="935"/>
    </row>
    <row r="820" spans="1:7">
      <c r="A820" s="959"/>
      <c r="C820" s="935"/>
      <c r="D820" s="935"/>
      <c r="E820" s="935"/>
      <c r="F820" s="935"/>
      <c r="G820" s="935"/>
    </row>
    <row r="821" spans="1:7">
      <c r="A821" s="959"/>
      <c r="C821" s="935"/>
      <c r="D821" s="935"/>
      <c r="E821" s="935"/>
      <c r="F821" s="935"/>
      <c r="G821" s="935"/>
    </row>
    <row r="822" spans="1:7">
      <c r="A822" s="959"/>
      <c r="C822" s="935"/>
      <c r="D822" s="935"/>
      <c r="E822" s="935"/>
      <c r="F822" s="935"/>
      <c r="G822" s="935"/>
    </row>
    <row r="823" spans="1:7">
      <c r="A823" s="959"/>
      <c r="C823" s="935"/>
      <c r="D823" s="935"/>
      <c r="E823" s="935"/>
      <c r="F823" s="935"/>
      <c r="G823" s="935"/>
    </row>
    <row r="824" spans="1:7">
      <c r="A824" s="959"/>
      <c r="C824" s="935"/>
      <c r="D824" s="935"/>
      <c r="E824" s="935"/>
      <c r="F824" s="935"/>
      <c r="G824" s="935"/>
    </row>
    <row r="825" spans="1:7">
      <c r="A825" s="959"/>
      <c r="C825" s="935"/>
      <c r="D825" s="935"/>
      <c r="E825" s="935"/>
      <c r="F825" s="935"/>
      <c r="G825" s="935"/>
    </row>
    <row r="826" spans="1:7">
      <c r="A826" s="959"/>
      <c r="C826" s="935"/>
      <c r="D826" s="935"/>
      <c r="E826" s="935"/>
      <c r="F826" s="935"/>
      <c r="G826" s="935"/>
    </row>
    <row r="827" spans="1:7">
      <c r="A827" s="959"/>
      <c r="C827" s="935"/>
      <c r="D827" s="935"/>
      <c r="E827" s="935"/>
      <c r="F827" s="935"/>
      <c r="G827" s="935"/>
    </row>
    <row r="828" spans="1:7">
      <c r="A828" s="959"/>
      <c r="C828" s="935"/>
      <c r="D828" s="935"/>
      <c r="E828" s="935"/>
      <c r="F828" s="935"/>
      <c r="G828" s="935"/>
    </row>
    <row r="829" spans="1:7">
      <c r="A829" s="959"/>
      <c r="C829" s="935"/>
      <c r="D829" s="935"/>
      <c r="E829" s="935"/>
      <c r="F829" s="935"/>
      <c r="G829" s="935"/>
    </row>
    <row r="830" spans="1:7">
      <c r="A830" s="959"/>
      <c r="C830" s="935"/>
      <c r="D830" s="935"/>
      <c r="E830" s="935"/>
      <c r="F830" s="935"/>
      <c r="G830" s="935"/>
    </row>
    <row r="831" spans="1:7">
      <c r="A831" s="959"/>
      <c r="C831" s="935"/>
      <c r="D831" s="935"/>
      <c r="E831" s="935"/>
      <c r="F831" s="935"/>
      <c r="G831" s="935"/>
    </row>
    <row r="832" spans="1:7">
      <c r="A832" s="959"/>
      <c r="C832" s="935"/>
      <c r="D832" s="935"/>
      <c r="E832" s="935"/>
      <c r="F832" s="935"/>
      <c r="G832" s="935"/>
    </row>
    <row r="833" spans="1:7">
      <c r="A833" s="959"/>
      <c r="C833" s="935"/>
      <c r="D833" s="935"/>
      <c r="E833" s="935"/>
      <c r="F833" s="935"/>
      <c r="G833" s="935"/>
    </row>
    <row r="834" spans="1:7">
      <c r="A834" s="959"/>
      <c r="C834" s="935"/>
      <c r="D834" s="935"/>
      <c r="E834" s="935"/>
      <c r="F834" s="935"/>
      <c r="G834" s="935"/>
    </row>
    <row r="835" spans="1:7">
      <c r="A835" s="959"/>
      <c r="C835" s="935"/>
      <c r="D835" s="935"/>
      <c r="E835" s="935"/>
      <c r="F835" s="935"/>
      <c r="G835" s="935"/>
    </row>
    <row r="836" spans="1:7">
      <c r="A836" s="959"/>
      <c r="C836" s="935"/>
      <c r="D836" s="935"/>
      <c r="E836" s="935"/>
      <c r="F836" s="935"/>
      <c r="G836" s="935"/>
    </row>
    <row r="837" spans="1:7">
      <c r="A837" s="959"/>
      <c r="C837" s="935"/>
      <c r="D837" s="935"/>
      <c r="E837" s="935"/>
      <c r="F837" s="935"/>
      <c r="G837" s="935"/>
    </row>
    <row r="838" spans="1:7">
      <c r="A838" s="959"/>
      <c r="C838" s="935"/>
      <c r="D838" s="935"/>
      <c r="E838" s="935"/>
      <c r="F838" s="935"/>
      <c r="G838" s="935"/>
    </row>
    <row r="839" spans="1:7">
      <c r="A839" s="959"/>
      <c r="C839" s="935"/>
      <c r="D839" s="935"/>
      <c r="E839" s="935"/>
      <c r="F839" s="935"/>
      <c r="G839" s="935"/>
    </row>
    <row r="840" spans="1:7">
      <c r="A840" s="959"/>
      <c r="C840" s="935"/>
      <c r="D840" s="935"/>
      <c r="E840" s="935"/>
      <c r="F840" s="935"/>
      <c r="G840" s="935"/>
    </row>
    <row r="841" spans="1:7">
      <c r="A841" s="959"/>
      <c r="C841" s="935"/>
      <c r="D841" s="935"/>
      <c r="E841" s="935"/>
      <c r="F841" s="935"/>
      <c r="G841" s="935"/>
    </row>
    <row r="842" spans="1:7">
      <c r="A842" s="959"/>
      <c r="C842" s="935"/>
      <c r="D842" s="935"/>
      <c r="E842" s="935"/>
      <c r="F842" s="935"/>
      <c r="G842" s="935"/>
    </row>
    <row r="843" spans="1:7">
      <c r="A843" s="959"/>
      <c r="C843" s="935"/>
      <c r="D843" s="935"/>
      <c r="E843" s="935"/>
      <c r="F843" s="935"/>
      <c r="G843" s="935"/>
    </row>
    <row r="844" spans="1:7">
      <c r="A844" s="959"/>
      <c r="C844" s="935"/>
      <c r="D844" s="935"/>
      <c r="E844" s="935"/>
      <c r="F844" s="935"/>
      <c r="G844" s="935"/>
    </row>
    <row r="845" spans="1:7">
      <c r="A845" s="959"/>
      <c r="C845" s="935"/>
      <c r="D845" s="935"/>
      <c r="E845" s="935"/>
      <c r="F845" s="935"/>
      <c r="G845" s="935"/>
    </row>
    <row r="846" spans="1:7">
      <c r="A846" s="959"/>
      <c r="C846" s="935"/>
      <c r="D846" s="935"/>
      <c r="E846" s="935"/>
      <c r="F846" s="935"/>
      <c r="G846" s="935"/>
    </row>
    <row r="847" spans="1:7">
      <c r="A847" s="959"/>
      <c r="C847" s="935"/>
      <c r="D847" s="935"/>
      <c r="E847" s="935"/>
      <c r="F847" s="935"/>
      <c r="G847" s="935"/>
    </row>
    <row r="848" spans="1:7">
      <c r="A848" s="959"/>
      <c r="C848" s="935"/>
      <c r="D848" s="935"/>
      <c r="E848" s="935"/>
      <c r="F848" s="935"/>
      <c r="G848" s="935"/>
    </row>
    <row r="849" spans="1:7">
      <c r="A849" s="959"/>
      <c r="C849" s="935"/>
      <c r="D849" s="935"/>
      <c r="E849" s="935"/>
      <c r="F849" s="935"/>
      <c r="G849" s="935"/>
    </row>
    <row r="850" spans="1:7">
      <c r="A850" s="959"/>
      <c r="C850" s="935"/>
      <c r="D850" s="935"/>
      <c r="E850" s="935"/>
      <c r="F850" s="935"/>
      <c r="G850" s="935"/>
    </row>
    <row r="851" spans="1:7">
      <c r="A851" s="959"/>
      <c r="C851" s="935"/>
      <c r="D851" s="935"/>
      <c r="E851" s="935"/>
      <c r="F851" s="935"/>
      <c r="G851" s="935"/>
    </row>
    <row r="852" spans="1:7">
      <c r="A852" s="959"/>
      <c r="C852" s="935"/>
      <c r="D852" s="935"/>
      <c r="E852" s="935"/>
      <c r="F852" s="935"/>
      <c r="G852" s="935"/>
    </row>
    <row r="853" spans="1:7">
      <c r="C853" s="935"/>
      <c r="D853" s="935"/>
      <c r="E853" s="935"/>
      <c r="F853" s="935"/>
      <c r="G853" s="935"/>
    </row>
    <row r="854" spans="1:7">
      <c r="C854" s="935"/>
      <c r="D854" s="935"/>
      <c r="E854" s="935"/>
      <c r="F854" s="935"/>
      <c r="G854" s="935"/>
    </row>
    <row r="855" spans="1:7">
      <c r="C855" s="935"/>
      <c r="D855" s="935"/>
      <c r="E855" s="935"/>
      <c r="F855" s="935"/>
      <c r="G855" s="935"/>
    </row>
    <row r="856" spans="1:7">
      <c r="C856" s="935"/>
      <c r="D856" s="935"/>
      <c r="E856" s="935"/>
      <c r="F856" s="935"/>
      <c r="G856" s="935"/>
    </row>
    <row r="857" spans="1:7">
      <c r="C857" s="935"/>
      <c r="D857" s="935"/>
      <c r="E857" s="935"/>
      <c r="F857" s="935"/>
      <c r="G857" s="935"/>
    </row>
    <row r="858" spans="1:7">
      <c r="C858" s="935"/>
      <c r="D858" s="935"/>
      <c r="E858" s="935"/>
      <c r="F858" s="935"/>
      <c r="G858" s="935"/>
    </row>
    <row r="859" spans="1:7">
      <c r="C859" s="935"/>
      <c r="D859" s="935"/>
      <c r="E859" s="935"/>
      <c r="F859" s="935"/>
      <c r="G859" s="935"/>
    </row>
    <row r="860" spans="1:7">
      <c r="C860" s="935"/>
      <c r="D860" s="935"/>
      <c r="E860" s="935"/>
      <c r="F860" s="935"/>
      <c r="G860" s="935"/>
    </row>
    <row r="861" spans="1:7">
      <c r="C861" s="935"/>
      <c r="D861" s="935"/>
      <c r="E861" s="935"/>
      <c r="F861" s="935"/>
      <c r="G861" s="935"/>
    </row>
    <row r="862" spans="1:7">
      <c r="C862" s="935"/>
      <c r="D862" s="935"/>
      <c r="E862" s="935"/>
      <c r="F862" s="935"/>
      <c r="G862" s="935"/>
    </row>
    <row r="863" spans="1:7">
      <c r="C863" s="935"/>
      <c r="D863" s="935"/>
      <c r="E863" s="935"/>
      <c r="F863" s="935"/>
      <c r="G863" s="935"/>
    </row>
    <row r="864" spans="1:7">
      <c r="C864" s="935"/>
      <c r="D864" s="935"/>
      <c r="E864" s="935"/>
      <c r="F864" s="935"/>
      <c r="G864" s="935"/>
    </row>
    <row r="865" spans="3:7">
      <c r="C865" s="935"/>
      <c r="D865" s="935"/>
      <c r="E865" s="935"/>
      <c r="F865" s="935"/>
      <c r="G865" s="935"/>
    </row>
    <row r="866" spans="3:7">
      <c r="C866" s="935"/>
      <c r="D866" s="935"/>
      <c r="E866" s="935"/>
      <c r="F866" s="935"/>
      <c r="G866" s="935"/>
    </row>
    <row r="867" spans="3:7">
      <c r="C867" s="935"/>
      <c r="D867" s="935"/>
      <c r="E867" s="935"/>
      <c r="F867" s="935"/>
      <c r="G867" s="935"/>
    </row>
    <row r="868" spans="3:7">
      <c r="C868" s="935"/>
      <c r="D868" s="935"/>
      <c r="E868" s="935"/>
      <c r="F868" s="935"/>
      <c r="G868" s="935"/>
    </row>
    <row r="869" spans="3:7">
      <c r="C869" s="935"/>
      <c r="D869" s="935"/>
      <c r="E869" s="935"/>
      <c r="F869" s="935"/>
      <c r="G869" s="935"/>
    </row>
    <row r="870" spans="3:7">
      <c r="C870" s="935"/>
      <c r="D870" s="935"/>
      <c r="E870" s="935"/>
      <c r="F870" s="935"/>
      <c r="G870" s="935"/>
    </row>
    <row r="871" spans="3:7">
      <c r="C871" s="935"/>
      <c r="D871" s="935"/>
      <c r="E871" s="935"/>
      <c r="F871" s="935"/>
      <c r="G871" s="935"/>
    </row>
    <row r="872" spans="3:7">
      <c r="C872" s="935"/>
      <c r="D872" s="935"/>
      <c r="E872" s="935"/>
      <c r="F872" s="935"/>
      <c r="G872" s="935"/>
    </row>
    <row r="873" spans="3:7">
      <c r="C873" s="935"/>
      <c r="D873" s="935"/>
      <c r="E873" s="935"/>
      <c r="F873" s="935"/>
      <c r="G873" s="935"/>
    </row>
    <row r="874" spans="3:7">
      <c r="C874" s="935"/>
      <c r="D874" s="935"/>
      <c r="E874" s="935"/>
      <c r="F874" s="935"/>
      <c r="G874" s="935"/>
    </row>
    <row r="875" spans="3:7">
      <c r="C875" s="935"/>
      <c r="D875" s="935"/>
      <c r="E875" s="935"/>
      <c r="F875" s="935"/>
      <c r="G875" s="935"/>
    </row>
    <row r="876" spans="3:7">
      <c r="C876" s="935"/>
      <c r="D876" s="935"/>
      <c r="E876" s="935"/>
      <c r="F876" s="935"/>
      <c r="G876" s="935"/>
    </row>
    <row r="877" spans="3:7">
      <c r="C877" s="935"/>
      <c r="D877" s="935"/>
      <c r="E877" s="935"/>
      <c r="F877" s="935"/>
      <c r="G877" s="935"/>
    </row>
    <row r="878" spans="3:7">
      <c r="C878" s="935"/>
      <c r="D878" s="935"/>
      <c r="E878" s="935"/>
      <c r="F878" s="935"/>
      <c r="G878" s="935"/>
    </row>
    <row r="879" spans="3:7">
      <c r="C879" s="935"/>
      <c r="D879" s="935"/>
      <c r="E879" s="935"/>
      <c r="F879" s="935"/>
      <c r="G879" s="935"/>
    </row>
    <row r="880" spans="3:7">
      <c r="C880" s="935"/>
      <c r="D880" s="935"/>
      <c r="E880" s="935"/>
      <c r="F880" s="935"/>
      <c r="G880" s="935"/>
    </row>
    <row r="881" spans="3:7">
      <c r="C881" s="935"/>
      <c r="D881" s="935"/>
      <c r="E881" s="935"/>
      <c r="F881" s="935"/>
      <c r="G881" s="935"/>
    </row>
    <row r="882" spans="3:7">
      <c r="C882" s="935"/>
      <c r="D882" s="935"/>
      <c r="E882" s="935"/>
      <c r="F882" s="935"/>
      <c r="G882" s="935"/>
    </row>
    <row r="883" spans="3:7">
      <c r="C883" s="935"/>
      <c r="D883" s="935"/>
      <c r="E883" s="935"/>
      <c r="F883" s="935"/>
      <c r="G883" s="935"/>
    </row>
    <row r="884" spans="3:7">
      <c r="C884" s="935"/>
      <c r="D884" s="935"/>
      <c r="E884" s="935"/>
      <c r="F884" s="935"/>
      <c r="G884" s="935"/>
    </row>
    <row r="885" spans="3:7">
      <c r="C885" s="935"/>
      <c r="D885" s="935"/>
      <c r="E885" s="935"/>
      <c r="F885" s="935"/>
      <c r="G885" s="935"/>
    </row>
    <row r="886" spans="3:7">
      <c r="C886" s="935"/>
      <c r="D886" s="935"/>
      <c r="E886" s="935"/>
      <c r="F886" s="935"/>
      <c r="G886" s="935"/>
    </row>
    <row r="887" spans="3:7">
      <c r="C887" s="935"/>
      <c r="D887" s="935"/>
      <c r="E887" s="935"/>
      <c r="F887" s="935"/>
      <c r="G887" s="935"/>
    </row>
    <row r="888" spans="3:7">
      <c r="C888" s="935"/>
      <c r="D888" s="935"/>
      <c r="E888" s="935"/>
      <c r="F888" s="935"/>
      <c r="G888" s="935"/>
    </row>
    <row r="889" spans="3:7">
      <c r="C889" s="935"/>
      <c r="D889" s="935"/>
      <c r="E889" s="935"/>
      <c r="F889" s="935"/>
      <c r="G889" s="935"/>
    </row>
    <row r="890" spans="3:7">
      <c r="C890" s="935"/>
      <c r="D890" s="935"/>
      <c r="E890" s="935"/>
      <c r="F890" s="935"/>
      <c r="G890" s="935"/>
    </row>
    <row r="891" spans="3:7">
      <c r="C891" s="935"/>
      <c r="D891" s="935"/>
      <c r="E891" s="935"/>
      <c r="F891" s="935"/>
      <c r="G891" s="935"/>
    </row>
    <row r="892" spans="3:7">
      <c r="C892" s="935"/>
      <c r="D892" s="935"/>
      <c r="E892" s="935"/>
      <c r="F892" s="935"/>
      <c r="G892" s="935"/>
    </row>
    <row r="893" spans="3:7">
      <c r="C893" s="935"/>
      <c r="D893" s="935"/>
      <c r="E893" s="935"/>
      <c r="F893" s="935"/>
      <c r="G893" s="935"/>
    </row>
    <row r="894" spans="3:7">
      <c r="C894" s="935"/>
      <c r="D894" s="935"/>
      <c r="E894" s="935"/>
      <c r="F894" s="935"/>
      <c r="G894" s="935"/>
    </row>
    <row r="895" spans="3:7">
      <c r="C895" s="935"/>
      <c r="D895" s="935"/>
      <c r="E895" s="935"/>
      <c r="F895" s="935"/>
      <c r="G895" s="935"/>
    </row>
    <row r="896" spans="3:7">
      <c r="C896" s="935"/>
      <c r="D896" s="935"/>
      <c r="E896" s="935"/>
      <c r="F896" s="935"/>
      <c r="G896" s="935"/>
    </row>
    <row r="897" spans="3:7">
      <c r="C897" s="935"/>
      <c r="D897" s="935"/>
      <c r="E897" s="935"/>
      <c r="F897" s="935"/>
      <c r="G897" s="935"/>
    </row>
    <row r="898" spans="3:7">
      <c r="C898" s="935"/>
      <c r="D898" s="935"/>
      <c r="E898" s="935"/>
      <c r="F898" s="935"/>
      <c r="G898" s="935"/>
    </row>
    <row r="899" spans="3:7">
      <c r="C899" s="935"/>
      <c r="D899" s="935"/>
      <c r="E899" s="935"/>
      <c r="F899" s="935"/>
      <c r="G899" s="935"/>
    </row>
    <row r="900" spans="3:7">
      <c r="C900" s="935"/>
      <c r="D900" s="935"/>
      <c r="E900" s="935"/>
      <c r="F900" s="935"/>
      <c r="G900" s="935"/>
    </row>
    <row r="901" spans="3:7">
      <c r="C901" s="935"/>
      <c r="D901" s="935"/>
      <c r="E901" s="935"/>
      <c r="F901" s="935"/>
      <c r="G901" s="935"/>
    </row>
    <row r="902" spans="3:7">
      <c r="C902" s="935"/>
      <c r="D902" s="935"/>
      <c r="E902" s="935"/>
      <c r="F902" s="935"/>
      <c r="G902" s="935"/>
    </row>
    <row r="903" spans="3:7">
      <c r="C903" s="935"/>
      <c r="D903" s="935"/>
      <c r="E903" s="935"/>
      <c r="F903" s="935"/>
      <c r="G903" s="935"/>
    </row>
    <row r="904" spans="3:7">
      <c r="C904" s="935"/>
      <c r="D904" s="935"/>
      <c r="E904" s="935"/>
      <c r="F904" s="935"/>
      <c r="G904" s="935"/>
    </row>
    <row r="905" spans="3:7">
      <c r="C905" s="935"/>
      <c r="D905" s="935"/>
      <c r="E905" s="935"/>
      <c r="F905" s="935"/>
      <c r="G905" s="935"/>
    </row>
    <row r="906" spans="3:7">
      <c r="C906" s="935"/>
      <c r="D906" s="935"/>
      <c r="E906" s="935"/>
      <c r="F906" s="935"/>
      <c r="G906" s="935"/>
    </row>
    <row r="907" spans="3:7">
      <c r="C907" s="935"/>
      <c r="D907" s="935"/>
      <c r="E907" s="935"/>
      <c r="F907" s="935"/>
      <c r="G907" s="935"/>
    </row>
    <row r="908" spans="3:7">
      <c r="C908" s="935"/>
      <c r="D908" s="935"/>
      <c r="E908" s="935"/>
      <c r="F908" s="935"/>
      <c r="G908" s="935"/>
    </row>
    <row r="909" spans="3:7">
      <c r="C909" s="935"/>
      <c r="D909" s="935"/>
      <c r="E909" s="935"/>
      <c r="F909" s="935"/>
      <c r="G909" s="935"/>
    </row>
    <row r="910" spans="3:7">
      <c r="C910" s="935"/>
      <c r="D910" s="935"/>
      <c r="E910" s="935"/>
      <c r="F910" s="935"/>
      <c r="G910" s="935"/>
    </row>
    <row r="911" spans="3:7">
      <c r="C911" s="935"/>
      <c r="D911" s="935"/>
      <c r="E911" s="935"/>
      <c r="F911" s="935"/>
      <c r="G911" s="935"/>
    </row>
    <row r="912" spans="3:7">
      <c r="C912" s="935"/>
      <c r="D912" s="935"/>
      <c r="E912" s="935"/>
      <c r="F912" s="935"/>
      <c r="G912" s="935"/>
    </row>
    <row r="913" spans="3:7">
      <c r="C913" s="935"/>
      <c r="D913" s="935"/>
      <c r="E913" s="935"/>
      <c r="F913" s="935"/>
      <c r="G913" s="935"/>
    </row>
    <row r="914" spans="3:7">
      <c r="C914" s="935"/>
      <c r="D914" s="935"/>
      <c r="E914" s="935"/>
      <c r="F914" s="935"/>
      <c r="G914" s="935"/>
    </row>
    <row r="915" spans="3:7">
      <c r="C915" s="935"/>
      <c r="D915" s="935"/>
      <c r="E915" s="935"/>
      <c r="F915" s="935"/>
      <c r="G915" s="935"/>
    </row>
    <row r="916" spans="3:7">
      <c r="C916" s="935"/>
      <c r="D916" s="935"/>
      <c r="E916" s="935"/>
      <c r="F916" s="935"/>
      <c r="G916" s="935"/>
    </row>
    <row r="917" spans="3:7">
      <c r="C917" s="935"/>
      <c r="D917" s="935"/>
      <c r="E917" s="935"/>
      <c r="F917" s="935"/>
      <c r="G917" s="935"/>
    </row>
    <row r="918" spans="3:7">
      <c r="C918" s="935"/>
      <c r="D918" s="935"/>
      <c r="E918" s="935"/>
      <c r="F918" s="935"/>
      <c r="G918" s="935"/>
    </row>
    <row r="919" spans="3:7">
      <c r="C919" s="935"/>
      <c r="D919" s="935"/>
      <c r="E919" s="935"/>
      <c r="F919" s="935"/>
      <c r="G919" s="935"/>
    </row>
    <row r="920" spans="3:7">
      <c r="C920" s="935"/>
      <c r="D920" s="935"/>
      <c r="E920" s="935"/>
      <c r="F920" s="935"/>
      <c r="G920" s="935"/>
    </row>
    <row r="921" spans="3:7">
      <c r="C921" s="935"/>
      <c r="D921" s="935"/>
      <c r="E921" s="935"/>
      <c r="F921" s="935"/>
      <c r="G921" s="935"/>
    </row>
    <row r="922" spans="3:7">
      <c r="C922" s="935"/>
      <c r="D922" s="935"/>
      <c r="E922" s="935"/>
      <c r="F922" s="935"/>
      <c r="G922" s="935"/>
    </row>
    <row r="923" spans="3:7">
      <c r="C923" s="935"/>
      <c r="D923" s="935"/>
      <c r="E923" s="935"/>
      <c r="F923" s="935"/>
      <c r="G923" s="935"/>
    </row>
    <row r="924" spans="3:7">
      <c r="C924" s="935"/>
      <c r="D924" s="935"/>
      <c r="E924" s="935"/>
      <c r="F924" s="935"/>
      <c r="G924" s="935"/>
    </row>
    <row r="925" spans="3:7">
      <c r="C925" s="935"/>
      <c r="D925" s="935"/>
      <c r="E925" s="935"/>
      <c r="F925" s="935"/>
      <c r="G925" s="935"/>
    </row>
    <row r="926" spans="3:7">
      <c r="C926" s="935"/>
      <c r="D926" s="935"/>
      <c r="E926" s="935"/>
      <c r="F926" s="935"/>
      <c r="G926" s="935"/>
    </row>
    <row r="927" spans="3:7">
      <c r="C927" s="935"/>
      <c r="D927" s="935"/>
      <c r="E927" s="935"/>
      <c r="F927" s="935"/>
      <c r="G927" s="935"/>
    </row>
    <row r="928" spans="3:7">
      <c r="C928" s="935"/>
      <c r="D928" s="935"/>
      <c r="E928" s="935"/>
      <c r="F928" s="935"/>
      <c r="G928" s="935"/>
    </row>
    <row r="929" spans="3:7">
      <c r="C929" s="935"/>
      <c r="D929" s="935"/>
      <c r="E929" s="935"/>
      <c r="F929" s="935"/>
      <c r="G929" s="935"/>
    </row>
    <row r="930" spans="3:7">
      <c r="C930" s="935"/>
      <c r="D930" s="935"/>
      <c r="E930" s="935"/>
      <c r="F930" s="935"/>
      <c r="G930" s="935"/>
    </row>
    <row r="931" spans="3:7">
      <c r="C931" s="935"/>
      <c r="D931" s="935"/>
      <c r="E931" s="935"/>
      <c r="F931" s="935"/>
      <c r="G931" s="935"/>
    </row>
    <row r="932" spans="3:7">
      <c r="C932" s="935"/>
      <c r="D932" s="935"/>
      <c r="E932" s="935"/>
      <c r="F932" s="935"/>
      <c r="G932" s="935"/>
    </row>
    <row r="933" spans="3:7">
      <c r="C933" s="935"/>
      <c r="D933" s="935"/>
      <c r="E933" s="935"/>
      <c r="F933" s="935"/>
      <c r="G933" s="935"/>
    </row>
    <row r="934" spans="3:7">
      <c r="C934" s="935"/>
      <c r="D934" s="935"/>
      <c r="E934" s="935"/>
      <c r="F934" s="935"/>
      <c r="G934" s="935"/>
    </row>
    <row r="935" spans="3:7">
      <c r="C935" s="935"/>
      <c r="D935" s="935"/>
      <c r="E935" s="935"/>
      <c r="F935" s="935"/>
      <c r="G935" s="935"/>
    </row>
    <row r="936" spans="3:7">
      <c r="C936" s="935"/>
      <c r="D936" s="935"/>
      <c r="E936" s="935"/>
      <c r="F936" s="935"/>
      <c r="G936" s="935"/>
    </row>
    <row r="937" spans="3:7">
      <c r="C937" s="935"/>
      <c r="D937" s="935"/>
      <c r="E937" s="935"/>
      <c r="F937" s="935"/>
      <c r="G937" s="935"/>
    </row>
    <row r="938" spans="3:7">
      <c r="C938" s="935"/>
      <c r="D938" s="935"/>
      <c r="E938" s="935"/>
      <c r="F938" s="935"/>
      <c r="G938" s="935"/>
    </row>
    <row r="939" spans="3:7">
      <c r="C939" s="935"/>
      <c r="D939" s="935"/>
      <c r="E939" s="935"/>
      <c r="F939" s="935"/>
      <c r="G939" s="935"/>
    </row>
    <row r="940" spans="3:7">
      <c r="C940" s="935"/>
      <c r="D940" s="935"/>
      <c r="E940" s="935"/>
      <c r="F940" s="935"/>
      <c r="G940" s="935"/>
    </row>
    <row r="941" spans="3:7">
      <c r="C941" s="935"/>
      <c r="D941" s="935"/>
      <c r="E941" s="935"/>
      <c r="F941" s="935"/>
      <c r="G941" s="935"/>
    </row>
    <row r="942" spans="3:7">
      <c r="C942" s="935"/>
      <c r="D942" s="935"/>
      <c r="E942" s="935"/>
      <c r="F942" s="935"/>
      <c r="G942" s="935"/>
    </row>
    <row r="943" spans="3:7">
      <c r="C943" s="935"/>
      <c r="D943" s="935"/>
      <c r="E943" s="935"/>
      <c r="F943" s="935"/>
      <c r="G943" s="935"/>
    </row>
    <row r="944" spans="3:7">
      <c r="C944" s="935"/>
      <c r="D944" s="935"/>
      <c r="E944" s="935"/>
      <c r="F944" s="935"/>
      <c r="G944" s="935"/>
    </row>
    <row r="945" spans="3:7">
      <c r="C945" s="935"/>
      <c r="D945" s="935"/>
      <c r="E945" s="935"/>
      <c r="F945" s="935"/>
      <c r="G945" s="935"/>
    </row>
    <row r="946" spans="3:7">
      <c r="C946" s="935"/>
      <c r="D946" s="935"/>
      <c r="E946" s="935"/>
      <c r="F946" s="935"/>
      <c r="G946" s="935"/>
    </row>
    <row r="947" spans="3:7">
      <c r="C947" s="935"/>
      <c r="D947" s="935"/>
      <c r="E947" s="935"/>
      <c r="F947" s="935"/>
      <c r="G947" s="935"/>
    </row>
    <row r="948" spans="3:7">
      <c r="C948" s="935"/>
      <c r="D948" s="935"/>
      <c r="E948" s="935"/>
      <c r="F948" s="935"/>
      <c r="G948" s="935"/>
    </row>
    <row r="949" spans="3:7">
      <c r="C949" s="935"/>
      <c r="D949" s="935"/>
      <c r="E949" s="935"/>
      <c r="F949" s="935"/>
      <c r="G949" s="935"/>
    </row>
    <row r="950" spans="3:7">
      <c r="C950" s="935"/>
      <c r="D950" s="935"/>
      <c r="E950" s="935"/>
      <c r="F950" s="935"/>
      <c r="G950" s="935"/>
    </row>
    <row r="951" spans="3:7">
      <c r="C951" s="935"/>
      <c r="D951" s="935"/>
      <c r="E951" s="935"/>
      <c r="F951" s="935"/>
      <c r="G951" s="935"/>
    </row>
    <row r="952" spans="3:7">
      <c r="C952" s="935"/>
      <c r="D952" s="935"/>
      <c r="E952" s="935"/>
      <c r="F952" s="935"/>
      <c r="G952" s="935"/>
    </row>
    <row r="953" spans="3:7">
      <c r="C953" s="935"/>
      <c r="D953" s="935"/>
      <c r="E953" s="935"/>
      <c r="F953" s="935"/>
      <c r="G953" s="935"/>
    </row>
    <row r="954" spans="3:7">
      <c r="C954" s="935"/>
      <c r="D954" s="935"/>
      <c r="E954" s="935"/>
      <c r="F954" s="935"/>
      <c r="G954" s="935"/>
    </row>
    <row r="955" spans="3:7">
      <c r="C955" s="935"/>
      <c r="D955" s="935"/>
      <c r="E955" s="935"/>
      <c r="F955" s="935"/>
      <c r="G955" s="935"/>
    </row>
    <row r="956" spans="3:7">
      <c r="C956" s="935"/>
      <c r="D956" s="935"/>
      <c r="E956" s="935"/>
      <c r="F956" s="935"/>
      <c r="G956" s="935"/>
    </row>
    <row r="957" spans="3:7">
      <c r="C957" s="935"/>
      <c r="D957" s="935"/>
      <c r="E957" s="935"/>
      <c r="F957" s="935"/>
      <c r="G957" s="935"/>
    </row>
    <row r="958" spans="3:7">
      <c r="C958" s="935"/>
      <c r="D958" s="935"/>
      <c r="E958" s="935"/>
      <c r="F958" s="935"/>
      <c r="G958" s="935"/>
    </row>
    <row r="959" spans="3:7">
      <c r="C959" s="935"/>
      <c r="D959" s="935"/>
      <c r="E959" s="935"/>
      <c r="F959" s="935"/>
      <c r="G959" s="935"/>
    </row>
    <row r="960" spans="3:7">
      <c r="C960" s="935"/>
      <c r="D960" s="935"/>
      <c r="E960" s="935"/>
      <c r="F960" s="935"/>
      <c r="G960" s="935"/>
    </row>
    <row r="961" spans="3:7">
      <c r="C961" s="935"/>
      <c r="D961" s="935"/>
      <c r="E961" s="935"/>
      <c r="F961" s="935"/>
      <c r="G961" s="935"/>
    </row>
    <row r="962" spans="3:7">
      <c r="C962" s="935"/>
      <c r="D962" s="935"/>
      <c r="E962" s="935"/>
      <c r="F962" s="935"/>
      <c r="G962" s="935"/>
    </row>
    <row r="963" spans="3:7">
      <c r="C963" s="935"/>
      <c r="D963" s="935"/>
      <c r="E963" s="935"/>
      <c r="F963" s="935"/>
      <c r="G963" s="935"/>
    </row>
    <row r="964" spans="3:7">
      <c r="C964" s="935"/>
      <c r="D964" s="935"/>
      <c r="E964" s="935"/>
      <c r="F964" s="935"/>
      <c r="G964" s="935"/>
    </row>
    <row r="965" spans="3:7">
      <c r="C965" s="935"/>
      <c r="D965" s="935"/>
      <c r="E965" s="935"/>
      <c r="F965" s="935"/>
      <c r="G965" s="935"/>
    </row>
    <row r="966" spans="3:7">
      <c r="C966" s="935"/>
      <c r="D966" s="935"/>
      <c r="E966" s="935"/>
      <c r="F966" s="935"/>
      <c r="G966" s="935"/>
    </row>
    <row r="967" spans="3:7">
      <c r="C967" s="935"/>
      <c r="D967" s="935"/>
      <c r="E967" s="935"/>
      <c r="F967" s="935"/>
      <c r="G967" s="935"/>
    </row>
    <row r="968" spans="3:7">
      <c r="C968" s="935"/>
      <c r="D968" s="935"/>
      <c r="E968" s="935"/>
      <c r="F968" s="935"/>
      <c r="G968" s="935"/>
    </row>
    <row r="969" spans="3:7">
      <c r="C969" s="935"/>
      <c r="D969" s="935"/>
      <c r="E969" s="935"/>
      <c r="F969" s="935"/>
      <c r="G969" s="935"/>
    </row>
    <row r="970" spans="3:7">
      <c r="C970" s="935"/>
      <c r="D970" s="935"/>
      <c r="E970" s="935"/>
      <c r="F970" s="935"/>
      <c r="G970" s="935"/>
    </row>
    <row r="971" spans="3:7">
      <c r="C971" s="935"/>
      <c r="D971" s="935"/>
      <c r="E971" s="935"/>
      <c r="F971" s="935"/>
      <c r="G971" s="935"/>
    </row>
    <row r="972" spans="3:7">
      <c r="C972" s="935"/>
      <c r="D972" s="935"/>
      <c r="E972" s="935"/>
      <c r="F972" s="935"/>
      <c r="G972" s="935"/>
    </row>
    <row r="973" spans="3:7">
      <c r="C973" s="935"/>
      <c r="D973" s="935"/>
      <c r="E973" s="935"/>
      <c r="F973" s="935"/>
      <c r="G973" s="935"/>
    </row>
    <row r="974" spans="3:7">
      <c r="C974" s="935"/>
      <c r="D974" s="935"/>
      <c r="E974" s="935"/>
      <c r="F974" s="935"/>
      <c r="G974" s="935"/>
    </row>
    <row r="975" spans="3:7">
      <c r="C975" s="935"/>
      <c r="D975" s="935"/>
      <c r="E975" s="935"/>
      <c r="F975" s="935"/>
      <c r="G975" s="935"/>
    </row>
    <row r="976" spans="3:7">
      <c r="C976" s="935"/>
      <c r="D976" s="935"/>
      <c r="E976" s="935"/>
      <c r="F976" s="935"/>
      <c r="G976" s="935"/>
    </row>
    <row r="977" spans="3:7">
      <c r="C977" s="935"/>
      <c r="D977" s="935"/>
      <c r="E977" s="935"/>
      <c r="F977" s="935"/>
      <c r="G977" s="935"/>
    </row>
    <row r="978" spans="3:7">
      <c r="C978" s="935"/>
      <c r="D978" s="935"/>
      <c r="E978" s="935"/>
      <c r="F978" s="935"/>
      <c r="G978" s="935"/>
    </row>
    <row r="979" spans="3:7">
      <c r="C979" s="935"/>
      <c r="D979" s="935"/>
      <c r="E979" s="935"/>
      <c r="F979" s="935"/>
      <c r="G979" s="935"/>
    </row>
    <row r="980" spans="3:7">
      <c r="C980" s="935"/>
      <c r="D980" s="935"/>
      <c r="E980" s="935"/>
      <c r="F980" s="935"/>
      <c r="G980" s="935"/>
    </row>
    <row r="981" spans="3:7">
      <c r="C981" s="935"/>
      <c r="D981" s="935"/>
      <c r="E981" s="935"/>
      <c r="F981" s="935"/>
      <c r="G981" s="935"/>
    </row>
    <row r="982" spans="3:7">
      <c r="C982" s="935"/>
      <c r="D982" s="935"/>
      <c r="E982" s="935"/>
      <c r="F982" s="935"/>
      <c r="G982" s="935"/>
    </row>
    <row r="983" spans="3:7">
      <c r="C983" s="935"/>
      <c r="D983" s="935"/>
      <c r="E983" s="935"/>
      <c r="F983" s="935"/>
      <c r="G983" s="935"/>
    </row>
    <row r="984" spans="3:7">
      <c r="C984" s="935"/>
      <c r="D984" s="935"/>
      <c r="E984" s="935"/>
      <c r="F984" s="935"/>
      <c r="G984" s="935"/>
    </row>
    <row r="985" spans="3:7">
      <c r="C985" s="935"/>
      <c r="D985" s="935"/>
      <c r="E985" s="935"/>
      <c r="F985" s="935"/>
      <c r="G985" s="935"/>
    </row>
    <row r="986" spans="3:7">
      <c r="C986" s="935"/>
      <c r="D986" s="935"/>
      <c r="E986" s="935"/>
      <c r="F986" s="935"/>
      <c r="G986" s="935"/>
    </row>
    <row r="987" spans="3:7">
      <c r="C987" s="935"/>
      <c r="D987" s="935"/>
      <c r="E987" s="935"/>
      <c r="F987" s="935"/>
      <c r="G987" s="935"/>
    </row>
    <row r="988" spans="3:7">
      <c r="C988" s="935"/>
      <c r="D988" s="935"/>
      <c r="E988" s="935"/>
      <c r="F988" s="935"/>
      <c r="G988" s="935"/>
    </row>
    <row r="989" spans="3:7">
      <c r="C989" s="935"/>
      <c r="D989" s="935"/>
      <c r="E989" s="935"/>
      <c r="F989" s="935"/>
      <c r="G989" s="935"/>
    </row>
    <row r="990" spans="3:7">
      <c r="C990" s="935"/>
      <c r="D990" s="935"/>
      <c r="E990" s="935"/>
      <c r="F990" s="935"/>
      <c r="G990" s="935"/>
    </row>
    <row r="991" spans="3:7">
      <c r="C991" s="935"/>
      <c r="D991" s="935"/>
      <c r="E991" s="935"/>
      <c r="F991" s="935"/>
      <c r="G991" s="935"/>
    </row>
    <row r="992" spans="3:7">
      <c r="C992" s="935"/>
      <c r="D992" s="935"/>
      <c r="E992" s="935"/>
      <c r="F992" s="935"/>
      <c r="G992" s="935"/>
    </row>
    <row r="993" spans="3:7">
      <c r="C993" s="935"/>
      <c r="D993" s="935"/>
      <c r="E993" s="935"/>
      <c r="F993" s="935"/>
      <c r="G993" s="935"/>
    </row>
    <row r="994" spans="3:7">
      <c r="C994" s="935"/>
      <c r="D994" s="935"/>
      <c r="E994" s="935"/>
      <c r="F994" s="935"/>
      <c r="G994" s="935"/>
    </row>
    <row r="995" spans="3:7">
      <c r="C995" s="935"/>
      <c r="D995" s="935"/>
      <c r="E995" s="935"/>
      <c r="F995" s="935"/>
      <c r="G995" s="935"/>
    </row>
    <row r="996" spans="3:7">
      <c r="C996" s="935"/>
      <c r="D996" s="935"/>
      <c r="E996" s="935"/>
      <c r="F996" s="935"/>
      <c r="G996" s="935"/>
    </row>
    <row r="997" spans="3:7">
      <c r="C997" s="935"/>
      <c r="D997" s="935"/>
      <c r="E997" s="935"/>
      <c r="F997" s="935"/>
      <c r="G997" s="935"/>
    </row>
    <row r="998" spans="3:7">
      <c r="C998" s="935"/>
      <c r="D998" s="935"/>
      <c r="E998" s="935"/>
      <c r="F998" s="935"/>
      <c r="G998" s="935"/>
    </row>
    <row r="999" spans="3:7">
      <c r="C999" s="935"/>
      <c r="D999" s="935"/>
      <c r="E999" s="935"/>
      <c r="F999" s="935"/>
      <c r="G999" s="935"/>
    </row>
    <row r="1000" spans="3:7">
      <c r="C1000" s="935"/>
      <c r="D1000" s="935"/>
      <c r="E1000" s="935"/>
      <c r="F1000" s="935"/>
      <c r="G1000" s="935"/>
    </row>
    <row r="1001" spans="3:7">
      <c r="C1001" s="935"/>
      <c r="D1001" s="935"/>
      <c r="E1001" s="935"/>
      <c r="F1001" s="935"/>
      <c r="G1001" s="935"/>
    </row>
    <row r="1002" spans="3:7">
      <c r="C1002" s="935"/>
      <c r="D1002" s="935"/>
      <c r="E1002" s="935"/>
      <c r="F1002" s="935"/>
      <c r="G1002" s="935"/>
    </row>
    <row r="1003" spans="3:7">
      <c r="C1003" s="935"/>
      <c r="D1003" s="935"/>
      <c r="E1003" s="935"/>
      <c r="F1003" s="935"/>
      <c r="G1003" s="935"/>
    </row>
    <row r="1004" spans="3:7">
      <c r="C1004" s="935"/>
      <c r="D1004" s="935"/>
      <c r="E1004" s="935"/>
      <c r="F1004" s="935"/>
      <c r="G1004" s="935"/>
    </row>
    <row r="1005" spans="3:7">
      <c r="C1005" s="935"/>
      <c r="D1005" s="935"/>
      <c r="E1005" s="935"/>
      <c r="F1005" s="935"/>
      <c r="G1005" s="935"/>
    </row>
    <row r="1006" spans="3:7">
      <c r="C1006" s="935"/>
      <c r="D1006" s="935"/>
      <c r="E1006" s="935"/>
      <c r="F1006" s="935"/>
      <c r="G1006" s="935"/>
    </row>
    <row r="1007" spans="3:7">
      <c r="C1007" s="935"/>
      <c r="D1007" s="935"/>
      <c r="E1007" s="935"/>
      <c r="F1007" s="935"/>
      <c r="G1007" s="935"/>
    </row>
    <row r="1008" spans="3:7">
      <c r="C1008" s="935"/>
      <c r="D1008" s="935"/>
      <c r="E1008" s="935"/>
      <c r="F1008" s="935"/>
      <c r="G1008" s="935"/>
    </row>
    <row r="1009" spans="3:7">
      <c r="C1009" s="935"/>
      <c r="D1009" s="935"/>
      <c r="E1009" s="935"/>
      <c r="F1009" s="935"/>
      <c r="G1009" s="935"/>
    </row>
    <row r="1010" spans="3:7">
      <c r="C1010" s="935"/>
      <c r="D1010" s="935"/>
      <c r="E1010" s="935"/>
      <c r="F1010" s="935"/>
      <c r="G1010" s="935"/>
    </row>
    <row r="1011" spans="3:7">
      <c r="C1011" s="935"/>
      <c r="D1011" s="935"/>
      <c r="E1011" s="935"/>
      <c r="F1011" s="935"/>
      <c r="G1011" s="935"/>
    </row>
    <row r="1012" spans="3:7">
      <c r="C1012" s="935"/>
      <c r="D1012" s="935"/>
      <c r="E1012" s="935"/>
      <c r="F1012" s="935"/>
      <c r="G1012" s="935"/>
    </row>
    <row r="1013" spans="3:7">
      <c r="C1013" s="935"/>
      <c r="D1013" s="935"/>
      <c r="E1013" s="935"/>
      <c r="F1013" s="935"/>
      <c r="G1013" s="935"/>
    </row>
    <row r="1014" spans="3:7">
      <c r="C1014" s="935"/>
      <c r="D1014" s="935"/>
      <c r="E1014" s="935"/>
      <c r="F1014" s="935"/>
      <c r="G1014" s="935"/>
    </row>
    <row r="1015" spans="3:7">
      <c r="C1015" s="935"/>
      <c r="D1015" s="935"/>
      <c r="E1015" s="935"/>
      <c r="F1015" s="935"/>
      <c r="G1015" s="935"/>
    </row>
    <row r="1016" spans="3:7">
      <c r="C1016" s="935"/>
      <c r="D1016" s="935"/>
      <c r="E1016" s="935"/>
      <c r="F1016" s="935"/>
      <c r="G1016" s="935"/>
    </row>
    <row r="1017" spans="3:7">
      <c r="C1017" s="935"/>
      <c r="D1017" s="935"/>
      <c r="E1017" s="935"/>
      <c r="F1017" s="935"/>
      <c r="G1017" s="935"/>
    </row>
    <row r="1018" spans="3:7">
      <c r="C1018" s="935"/>
      <c r="D1018" s="935"/>
      <c r="E1018" s="935"/>
      <c r="F1018" s="935"/>
      <c r="G1018" s="935"/>
    </row>
    <row r="1019" spans="3:7">
      <c r="C1019" s="935"/>
      <c r="D1019" s="935"/>
      <c r="E1019" s="935"/>
      <c r="F1019" s="935"/>
      <c r="G1019" s="935"/>
    </row>
    <row r="1020" spans="3:7">
      <c r="C1020" s="935"/>
      <c r="D1020" s="935"/>
      <c r="E1020" s="935"/>
      <c r="F1020" s="935"/>
      <c r="G1020" s="935"/>
    </row>
    <row r="1021" spans="3:7">
      <c r="C1021" s="935"/>
      <c r="D1021" s="935"/>
      <c r="E1021" s="935"/>
      <c r="F1021" s="935"/>
      <c r="G1021" s="935"/>
    </row>
    <row r="1022" spans="3:7">
      <c r="C1022" s="935"/>
      <c r="D1022" s="935"/>
      <c r="E1022" s="935"/>
      <c r="F1022" s="935"/>
      <c r="G1022" s="935"/>
    </row>
    <row r="1023" spans="3:7">
      <c r="C1023" s="935"/>
      <c r="D1023" s="935"/>
      <c r="E1023" s="935"/>
      <c r="F1023" s="935"/>
      <c r="G1023" s="935"/>
    </row>
    <row r="1024" spans="3:7">
      <c r="C1024" s="935"/>
      <c r="D1024" s="935"/>
      <c r="E1024" s="935"/>
      <c r="F1024" s="935"/>
      <c r="G1024" s="935"/>
    </row>
    <row r="1025" spans="3:7">
      <c r="C1025" s="935"/>
      <c r="D1025" s="935"/>
      <c r="E1025" s="935"/>
      <c r="F1025" s="935"/>
      <c r="G1025" s="935"/>
    </row>
    <row r="1026" spans="3:7">
      <c r="C1026" s="935"/>
      <c r="D1026" s="935"/>
      <c r="E1026" s="935"/>
      <c r="F1026" s="935"/>
      <c r="G1026" s="935"/>
    </row>
    <row r="1027" spans="3:7">
      <c r="C1027" s="935"/>
      <c r="D1027" s="935"/>
      <c r="E1027" s="935"/>
      <c r="F1027" s="935"/>
      <c r="G1027" s="935"/>
    </row>
    <row r="1028" spans="3:7">
      <c r="C1028" s="935"/>
      <c r="D1028" s="935"/>
      <c r="E1028" s="935"/>
      <c r="F1028" s="935"/>
      <c r="G1028" s="935"/>
    </row>
    <row r="1029" spans="3:7">
      <c r="C1029" s="935"/>
      <c r="D1029" s="935"/>
      <c r="E1029" s="935"/>
      <c r="F1029" s="935"/>
      <c r="G1029" s="935"/>
    </row>
    <row r="1030" spans="3:7">
      <c r="C1030" s="935"/>
      <c r="D1030" s="935"/>
      <c r="E1030" s="935"/>
      <c r="F1030" s="935"/>
      <c r="G1030" s="935"/>
    </row>
    <row r="1031" spans="3:7">
      <c r="C1031" s="935"/>
      <c r="D1031" s="935"/>
      <c r="E1031" s="935"/>
      <c r="F1031" s="935"/>
      <c r="G1031" s="935"/>
    </row>
    <row r="1032" spans="3:7">
      <c r="C1032" s="935"/>
      <c r="D1032" s="935"/>
      <c r="E1032" s="935"/>
      <c r="F1032" s="935"/>
      <c r="G1032" s="935"/>
    </row>
    <row r="1033" spans="3:7">
      <c r="C1033" s="935"/>
      <c r="D1033" s="935"/>
      <c r="E1033" s="935"/>
      <c r="F1033" s="935"/>
      <c r="G1033" s="935"/>
    </row>
    <row r="1034" spans="3:7">
      <c r="C1034" s="935"/>
      <c r="D1034" s="935"/>
      <c r="E1034" s="935"/>
      <c r="F1034" s="935"/>
      <c r="G1034" s="935"/>
    </row>
    <row r="1035" spans="3:7">
      <c r="C1035" s="935"/>
      <c r="D1035" s="935"/>
      <c r="E1035" s="935"/>
      <c r="F1035" s="935"/>
      <c r="G1035" s="935"/>
    </row>
    <row r="1036" spans="3:7">
      <c r="C1036" s="935"/>
      <c r="D1036" s="935"/>
      <c r="E1036" s="935"/>
      <c r="F1036" s="935"/>
      <c r="G1036" s="935"/>
    </row>
    <row r="1037" spans="3:7">
      <c r="C1037" s="935"/>
      <c r="D1037" s="935"/>
      <c r="E1037" s="935"/>
      <c r="F1037" s="935"/>
      <c r="G1037" s="935"/>
    </row>
    <row r="1038" spans="3:7">
      <c r="C1038" s="935"/>
      <c r="D1038" s="935"/>
      <c r="E1038" s="935"/>
      <c r="F1038" s="935"/>
      <c r="G1038" s="935"/>
    </row>
    <row r="1039" spans="3:7">
      <c r="C1039" s="935"/>
      <c r="D1039" s="935"/>
      <c r="E1039" s="935"/>
      <c r="F1039" s="935"/>
      <c r="G1039" s="935"/>
    </row>
    <row r="1040" spans="3:7">
      <c r="C1040" s="935"/>
      <c r="D1040" s="935"/>
      <c r="E1040" s="935"/>
      <c r="F1040" s="935"/>
      <c r="G1040" s="935"/>
    </row>
    <row r="1041" spans="3:7">
      <c r="C1041" s="935"/>
      <c r="D1041" s="935"/>
      <c r="E1041" s="935"/>
      <c r="F1041" s="935"/>
      <c r="G1041" s="935"/>
    </row>
    <row r="1042" spans="3:7">
      <c r="C1042" s="935"/>
      <c r="D1042" s="935"/>
      <c r="E1042" s="935"/>
      <c r="F1042" s="935"/>
      <c r="G1042" s="935"/>
    </row>
    <row r="1043" spans="3:7">
      <c r="C1043" s="935"/>
      <c r="D1043" s="935"/>
      <c r="E1043" s="935"/>
      <c r="F1043" s="935"/>
      <c r="G1043" s="935"/>
    </row>
    <row r="1044" spans="3:7">
      <c r="C1044" s="935"/>
      <c r="D1044" s="935"/>
      <c r="E1044" s="935"/>
      <c r="F1044" s="935"/>
      <c r="G1044" s="935"/>
    </row>
    <row r="1045" spans="3:7">
      <c r="C1045" s="935"/>
      <c r="D1045" s="935"/>
      <c r="E1045" s="935"/>
      <c r="F1045" s="935"/>
      <c r="G1045" s="935"/>
    </row>
    <row r="1046" spans="3:7">
      <c r="C1046" s="935"/>
      <c r="D1046" s="935"/>
      <c r="E1046" s="935"/>
      <c r="F1046" s="935"/>
      <c r="G1046" s="935"/>
    </row>
    <row r="1047" spans="3:7">
      <c r="C1047" s="935"/>
      <c r="D1047" s="935"/>
      <c r="E1047" s="935"/>
      <c r="F1047" s="935"/>
      <c r="G1047" s="935"/>
    </row>
    <row r="1048" spans="3:7">
      <c r="C1048" s="935"/>
      <c r="D1048" s="935"/>
      <c r="E1048" s="935"/>
      <c r="F1048" s="935"/>
      <c r="G1048" s="935"/>
    </row>
    <row r="1049" spans="3:7">
      <c r="C1049" s="935"/>
      <c r="D1049" s="935"/>
      <c r="E1049" s="935"/>
      <c r="F1049" s="935"/>
      <c r="G1049" s="935"/>
    </row>
    <row r="1050" spans="3:7">
      <c r="C1050" s="935"/>
      <c r="D1050" s="935"/>
      <c r="E1050" s="935"/>
      <c r="F1050" s="935"/>
      <c r="G1050" s="935"/>
    </row>
    <row r="1051" spans="3:7">
      <c r="C1051" s="935"/>
      <c r="D1051" s="935"/>
      <c r="E1051" s="935"/>
      <c r="F1051" s="935"/>
      <c r="G1051" s="935"/>
    </row>
    <row r="1052" spans="3:7">
      <c r="C1052" s="935"/>
      <c r="D1052" s="935"/>
      <c r="E1052" s="935"/>
      <c r="F1052" s="935"/>
      <c r="G1052" s="935"/>
    </row>
    <row r="1053" spans="3:7">
      <c r="C1053" s="935"/>
      <c r="D1053" s="935"/>
      <c r="E1053" s="935"/>
      <c r="F1053" s="935"/>
      <c r="G1053" s="935"/>
    </row>
    <row r="1054" spans="3:7">
      <c r="C1054" s="935"/>
      <c r="D1054" s="935"/>
      <c r="E1054" s="935"/>
      <c r="F1054" s="935"/>
      <c r="G1054" s="935"/>
    </row>
    <row r="1055" spans="3:7">
      <c r="C1055" s="935"/>
      <c r="D1055" s="935"/>
      <c r="E1055" s="935"/>
      <c r="F1055" s="935"/>
      <c r="G1055" s="935"/>
    </row>
    <row r="1056" spans="3:7">
      <c r="C1056" s="935"/>
      <c r="D1056" s="935"/>
      <c r="E1056" s="935"/>
      <c r="F1056" s="935"/>
      <c r="G1056" s="935"/>
    </row>
    <row r="1057" spans="3:7">
      <c r="C1057" s="935"/>
      <c r="D1057" s="935"/>
      <c r="E1057" s="935"/>
      <c r="F1057" s="935"/>
      <c r="G1057" s="935"/>
    </row>
    <row r="1058" spans="3:7">
      <c r="C1058" s="935"/>
      <c r="D1058" s="935"/>
      <c r="E1058" s="935"/>
      <c r="F1058" s="935"/>
      <c r="G1058" s="935"/>
    </row>
    <row r="1059" spans="3:7">
      <c r="C1059" s="935"/>
      <c r="D1059" s="935"/>
      <c r="E1059" s="935"/>
      <c r="F1059" s="935"/>
      <c r="G1059" s="935"/>
    </row>
    <row r="1060" spans="3:7">
      <c r="C1060" s="935"/>
      <c r="D1060" s="935"/>
      <c r="E1060" s="935"/>
      <c r="F1060" s="935"/>
      <c r="G1060" s="935"/>
    </row>
    <row r="1061" spans="3:7">
      <c r="C1061" s="935"/>
      <c r="D1061" s="935"/>
      <c r="E1061" s="935"/>
      <c r="F1061" s="935"/>
      <c r="G1061" s="935"/>
    </row>
    <row r="1062" spans="3:7">
      <c r="C1062" s="935"/>
      <c r="D1062" s="935"/>
      <c r="E1062" s="935"/>
      <c r="F1062" s="935"/>
      <c r="G1062" s="935"/>
    </row>
    <row r="1063" spans="3:7">
      <c r="C1063" s="935"/>
      <c r="D1063" s="935"/>
      <c r="E1063" s="935"/>
      <c r="F1063" s="935"/>
      <c r="G1063" s="935"/>
    </row>
    <row r="1064" spans="3:7">
      <c r="C1064" s="935"/>
      <c r="D1064" s="935"/>
      <c r="E1064" s="935"/>
      <c r="F1064" s="935"/>
      <c r="G1064" s="935"/>
    </row>
    <row r="1065" spans="3:7">
      <c r="C1065" s="935"/>
      <c r="D1065" s="935"/>
      <c r="E1065" s="935"/>
      <c r="F1065" s="935"/>
      <c r="G1065" s="935"/>
    </row>
    <row r="1066" spans="3:7">
      <c r="C1066" s="935"/>
      <c r="D1066" s="935"/>
      <c r="E1066" s="935"/>
      <c r="F1066" s="935"/>
      <c r="G1066" s="935"/>
    </row>
    <row r="1067" spans="3:7">
      <c r="C1067" s="935"/>
      <c r="D1067" s="935"/>
      <c r="E1067" s="935"/>
      <c r="F1067" s="935"/>
      <c r="G1067" s="935"/>
    </row>
    <row r="1068" spans="3:7">
      <c r="C1068" s="935"/>
      <c r="D1068" s="935"/>
      <c r="E1068" s="935"/>
      <c r="F1068" s="935"/>
      <c r="G1068" s="935"/>
    </row>
    <row r="1069" spans="3:7">
      <c r="C1069" s="935"/>
      <c r="D1069" s="935"/>
      <c r="E1069" s="935"/>
      <c r="F1069" s="935"/>
      <c r="G1069" s="935"/>
    </row>
    <row r="1070" spans="3:7">
      <c r="C1070" s="935"/>
      <c r="D1070" s="935"/>
      <c r="E1070" s="935"/>
      <c r="F1070" s="935"/>
      <c r="G1070" s="935"/>
    </row>
    <row r="1071" spans="3:7">
      <c r="C1071" s="935"/>
      <c r="D1071" s="935"/>
      <c r="E1071" s="935"/>
      <c r="F1071" s="935"/>
      <c r="G1071" s="935"/>
    </row>
    <row r="1072" spans="3:7">
      <c r="C1072" s="935"/>
      <c r="D1072" s="935"/>
      <c r="E1072" s="935"/>
      <c r="F1072" s="935"/>
      <c r="G1072" s="935"/>
    </row>
    <row r="1073" spans="3:7">
      <c r="C1073" s="935"/>
      <c r="D1073" s="935"/>
      <c r="E1073" s="935"/>
      <c r="F1073" s="935"/>
      <c r="G1073" s="935"/>
    </row>
    <row r="1074" spans="3:7">
      <c r="C1074" s="935"/>
      <c r="D1074" s="935"/>
      <c r="E1074" s="935"/>
      <c r="F1074" s="935"/>
      <c r="G1074" s="935"/>
    </row>
    <row r="1075" spans="3:7">
      <c r="C1075" s="935"/>
      <c r="D1075" s="935"/>
      <c r="E1075" s="935"/>
      <c r="F1075" s="935"/>
      <c r="G1075" s="935"/>
    </row>
    <row r="1076" spans="3:7">
      <c r="C1076" s="935"/>
      <c r="D1076" s="935"/>
      <c r="E1076" s="935"/>
      <c r="F1076" s="935"/>
      <c r="G1076" s="935"/>
    </row>
    <row r="1077" spans="3:7">
      <c r="C1077" s="935"/>
      <c r="D1077" s="935"/>
      <c r="E1077" s="935"/>
      <c r="F1077" s="935"/>
      <c r="G1077" s="935"/>
    </row>
    <row r="1078" spans="3:7">
      <c r="C1078" s="935"/>
      <c r="D1078" s="935"/>
      <c r="E1078" s="935"/>
      <c r="F1078" s="935"/>
      <c r="G1078" s="935"/>
    </row>
    <row r="1079" spans="3:7">
      <c r="C1079" s="935"/>
      <c r="D1079" s="935"/>
      <c r="E1079" s="935"/>
      <c r="F1079" s="935"/>
      <c r="G1079" s="935"/>
    </row>
    <row r="1080" spans="3:7">
      <c r="C1080" s="935"/>
      <c r="D1080" s="935"/>
      <c r="E1080" s="935"/>
      <c r="F1080" s="935"/>
      <c r="G1080" s="935"/>
    </row>
    <row r="1081" spans="3:7">
      <c r="C1081" s="935"/>
      <c r="D1081" s="935"/>
      <c r="E1081" s="935"/>
      <c r="F1081" s="935"/>
      <c r="G1081" s="935"/>
    </row>
    <row r="1082" spans="3:7">
      <c r="C1082" s="935"/>
      <c r="D1082" s="935"/>
      <c r="E1082" s="935"/>
      <c r="F1082" s="935"/>
      <c r="G1082" s="935"/>
    </row>
    <row r="1083" spans="3:7">
      <c r="C1083" s="935"/>
      <c r="D1083" s="935"/>
      <c r="E1083" s="935"/>
      <c r="F1083" s="935"/>
      <c r="G1083" s="935"/>
    </row>
    <row r="1084" spans="3:7">
      <c r="C1084" s="935"/>
      <c r="D1084" s="935"/>
      <c r="E1084" s="935"/>
      <c r="F1084" s="935"/>
      <c r="G1084" s="935"/>
    </row>
    <row r="1085" spans="3:7">
      <c r="C1085" s="935"/>
      <c r="D1085" s="935"/>
      <c r="E1085" s="935"/>
      <c r="F1085" s="935"/>
      <c r="G1085" s="935"/>
    </row>
    <row r="1086" spans="3:7">
      <c r="C1086" s="935"/>
      <c r="D1086" s="935"/>
      <c r="E1086" s="935"/>
      <c r="F1086" s="935"/>
      <c r="G1086" s="935"/>
    </row>
    <row r="1087" spans="3:7">
      <c r="C1087" s="935"/>
      <c r="D1087" s="935"/>
      <c r="E1087" s="935"/>
      <c r="F1087" s="935"/>
      <c r="G1087" s="935"/>
    </row>
    <row r="1088" spans="3:7">
      <c r="C1088" s="935"/>
      <c r="D1088" s="935"/>
      <c r="E1088" s="935"/>
      <c r="F1088" s="935"/>
      <c r="G1088" s="935"/>
    </row>
    <row r="1089" spans="3:7">
      <c r="C1089" s="935"/>
      <c r="D1089" s="935"/>
      <c r="E1089" s="935"/>
      <c r="F1089" s="935"/>
      <c r="G1089" s="935"/>
    </row>
    <row r="1090" spans="3:7">
      <c r="C1090" s="935"/>
      <c r="D1090" s="935"/>
      <c r="E1090" s="935"/>
      <c r="F1090" s="935"/>
      <c r="G1090" s="935"/>
    </row>
    <row r="1091" spans="3:7">
      <c r="C1091" s="935"/>
      <c r="D1091" s="935"/>
      <c r="E1091" s="935"/>
      <c r="F1091" s="935"/>
      <c r="G1091" s="935"/>
    </row>
    <row r="1092" spans="3:7">
      <c r="C1092" s="935"/>
      <c r="D1092" s="935"/>
      <c r="E1092" s="935"/>
      <c r="F1092" s="935"/>
      <c r="G1092" s="935"/>
    </row>
    <row r="1093" spans="3:7">
      <c r="C1093" s="935"/>
      <c r="D1093" s="935"/>
      <c r="E1093" s="935"/>
      <c r="F1093" s="935"/>
      <c r="G1093" s="935"/>
    </row>
    <row r="1094" spans="3:7">
      <c r="C1094" s="935"/>
      <c r="D1094" s="935"/>
      <c r="E1094" s="935"/>
      <c r="F1094" s="935"/>
      <c r="G1094" s="935"/>
    </row>
    <row r="1095" spans="3:7">
      <c r="C1095" s="935"/>
      <c r="D1095" s="935"/>
      <c r="E1095" s="935"/>
      <c r="F1095" s="935"/>
      <c r="G1095" s="935"/>
    </row>
    <row r="1096" spans="3:7">
      <c r="C1096" s="935"/>
      <c r="D1096" s="935"/>
      <c r="E1096" s="935"/>
      <c r="F1096" s="935"/>
      <c r="G1096" s="935"/>
    </row>
    <row r="1097" spans="3:7">
      <c r="C1097" s="935"/>
      <c r="D1097" s="935"/>
      <c r="E1097" s="935"/>
      <c r="F1097" s="935"/>
      <c r="G1097" s="935"/>
    </row>
    <row r="1098" spans="3:7">
      <c r="C1098" s="935"/>
      <c r="D1098" s="935"/>
      <c r="E1098" s="935"/>
      <c r="F1098" s="935"/>
      <c r="G1098" s="935"/>
    </row>
    <row r="1099" spans="3:7">
      <c r="C1099" s="935"/>
      <c r="D1099" s="935"/>
      <c r="E1099" s="935"/>
      <c r="F1099" s="935"/>
      <c r="G1099" s="935"/>
    </row>
    <row r="1100" spans="3:7">
      <c r="C1100" s="935"/>
      <c r="D1100" s="935"/>
      <c r="E1100" s="935"/>
      <c r="F1100" s="935"/>
      <c r="G1100" s="935"/>
    </row>
    <row r="1101" spans="3:7">
      <c r="C1101" s="935"/>
      <c r="D1101" s="935"/>
      <c r="E1101" s="935"/>
      <c r="F1101" s="935"/>
      <c r="G1101" s="935"/>
    </row>
    <row r="1102" spans="3:7">
      <c r="C1102" s="935"/>
      <c r="D1102" s="935"/>
      <c r="E1102" s="935"/>
      <c r="F1102" s="935"/>
      <c r="G1102" s="935"/>
    </row>
    <row r="1103" spans="3:7">
      <c r="C1103" s="935"/>
      <c r="D1103" s="935"/>
      <c r="E1103" s="935"/>
      <c r="F1103" s="935"/>
      <c r="G1103" s="935"/>
    </row>
    <row r="1104" spans="3:7">
      <c r="C1104" s="935"/>
      <c r="D1104" s="935"/>
      <c r="E1104" s="935"/>
      <c r="F1104" s="935"/>
      <c r="G1104" s="935"/>
    </row>
    <row r="1105" spans="3:7">
      <c r="C1105" s="935"/>
      <c r="D1105" s="935"/>
      <c r="E1105" s="935"/>
      <c r="F1105" s="935"/>
      <c r="G1105" s="935"/>
    </row>
    <row r="1106" spans="3:7">
      <c r="C1106" s="935"/>
      <c r="D1106" s="935"/>
      <c r="E1106" s="935"/>
      <c r="F1106" s="935"/>
      <c r="G1106" s="935"/>
    </row>
    <row r="1107" spans="3:7">
      <c r="C1107" s="935"/>
      <c r="D1107" s="935"/>
      <c r="E1107" s="935"/>
      <c r="F1107" s="935"/>
      <c r="G1107" s="935"/>
    </row>
    <row r="1108" spans="3:7">
      <c r="C1108" s="935"/>
      <c r="D1108" s="935"/>
      <c r="E1108" s="935"/>
      <c r="F1108" s="935"/>
      <c r="G1108" s="935"/>
    </row>
    <row r="1109" spans="3:7">
      <c r="C1109" s="935"/>
      <c r="D1109" s="935"/>
      <c r="E1109" s="935"/>
      <c r="F1109" s="935"/>
      <c r="G1109" s="935"/>
    </row>
    <row r="1110" spans="3:7">
      <c r="C1110" s="935"/>
      <c r="D1110" s="935"/>
      <c r="E1110" s="935"/>
      <c r="F1110" s="935"/>
      <c r="G1110" s="935"/>
    </row>
    <row r="1111" spans="3:7">
      <c r="C1111" s="935"/>
      <c r="D1111" s="935"/>
      <c r="E1111" s="935"/>
      <c r="F1111" s="935"/>
      <c r="G1111" s="935"/>
    </row>
    <row r="1112" spans="3:7">
      <c r="C1112" s="935"/>
      <c r="D1112" s="935"/>
      <c r="E1112" s="935"/>
      <c r="F1112" s="935"/>
      <c r="G1112" s="935"/>
    </row>
    <row r="1113" spans="3:7">
      <c r="C1113" s="935"/>
      <c r="D1113" s="935"/>
      <c r="E1113" s="935"/>
      <c r="F1113" s="935"/>
      <c r="G1113" s="935"/>
    </row>
    <row r="1114" spans="3:7">
      <c r="C1114" s="935"/>
      <c r="D1114" s="935"/>
      <c r="E1114" s="935"/>
      <c r="F1114" s="935"/>
      <c r="G1114" s="935"/>
    </row>
    <row r="1115" spans="3:7">
      <c r="C1115" s="935"/>
      <c r="D1115" s="935"/>
      <c r="E1115" s="935"/>
      <c r="F1115" s="935"/>
      <c r="G1115" s="935"/>
    </row>
    <row r="1116" spans="3:7">
      <c r="C1116" s="935"/>
      <c r="D1116" s="935"/>
      <c r="E1116" s="935"/>
      <c r="F1116" s="935"/>
      <c r="G1116" s="935"/>
    </row>
    <row r="1117" spans="3:7">
      <c r="C1117" s="935"/>
      <c r="D1117" s="935"/>
      <c r="E1117" s="935"/>
      <c r="F1117" s="935"/>
      <c r="G1117" s="935"/>
    </row>
    <row r="1118" spans="3:7">
      <c r="C1118" s="935"/>
      <c r="D1118" s="935"/>
      <c r="E1118" s="935"/>
      <c r="F1118" s="935"/>
      <c r="G1118" s="935"/>
    </row>
    <row r="1119" spans="3:7">
      <c r="C1119" s="935"/>
      <c r="D1119" s="935"/>
      <c r="E1119" s="935"/>
      <c r="F1119" s="935"/>
      <c r="G1119" s="935"/>
    </row>
    <row r="1120" spans="3:7">
      <c r="C1120" s="935"/>
      <c r="D1120" s="935"/>
      <c r="E1120" s="935"/>
      <c r="F1120" s="935"/>
      <c r="G1120" s="935"/>
    </row>
    <row r="1121" spans="3:7">
      <c r="C1121" s="935"/>
      <c r="D1121" s="935"/>
      <c r="E1121" s="935"/>
      <c r="F1121" s="935"/>
      <c r="G1121" s="935"/>
    </row>
    <row r="1122" spans="3:7">
      <c r="C1122" s="935"/>
      <c r="D1122" s="935"/>
      <c r="E1122" s="935"/>
      <c r="F1122" s="935"/>
      <c r="G1122" s="935"/>
    </row>
    <row r="1123" spans="3:7">
      <c r="C1123" s="935"/>
      <c r="D1123" s="935"/>
      <c r="E1123" s="935"/>
      <c r="F1123" s="935"/>
      <c r="G1123" s="935"/>
    </row>
    <row r="1124" spans="3:7">
      <c r="C1124" s="935"/>
      <c r="D1124" s="935"/>
      <c r="E1124" s="935"/>
      <c r="F1124" s="935"/>
      <c r="G1124" s="935"/>
    </row>
    <row r="1125" spans="3:7">
      <c r="C1125" s="935"/>
      <c r="D1125" s="935"/>
      <c r="E1125" s="935"/>
      <c r="F1125" s="935"/>
      <c r="G1125" s="935"/>
    </row>
    <row r="1126" spans="3:7">
      <c r="C1126" s="935"/>
      <c r="D1126" s="935"/>
      <c r="E1126" s="935"/>
      <c r="F1126" s="935"/>
      <c r="G1126" s="935"/>
    </row>
    <row r="1127" spans="3:7">
      <c r="C1127" s="935"/>
      <c r="D1127" s="935"/>
      <c r="E1127" s="935"/>
      <c r="F1127" s="935"/>
      <c r="G1127" s="935"/>
    </row>
    <row r="1128" spans="3:7">
      <c r="C1128" s="935"/>
      <c r="D1128" s="935"/>
      <c r="E1128" s="935"/>
      <c r="F1128" s="935"/>
      <c r="G1128" s="935"/>
    </row>
    <row r="1129" spans="3:7">
      <c r="C1129" s="935"/>
      <c r="D1129" s="935"/>
      <c r="E1129" s="935"/>
      <c r="F1129" s="935"/>
      <c r="G1129" s="935"/>
    </row>
    <row r="1130" spans="3:7">
      <c r="C1130" s="935"/>
      <c r="D1130" s="935"/>
      <c r="E1130" s="935"/>
      <c r="F1130" s="935"/>
      <c r="G1130" s="935"/>
    </row>
    <row r="1131" spans="3:7">
      <c r="C1131" s="935"/>
      <c r="D1131" s="935"/>
      <c r="E1131" s="935"/>
      <c r="F1131" s="935"/>
      <c r="G1131" s="935"/>
    </row>
    <row r="1132" spans="3:7">
      <c r="C1132" s="935"/>
      <c r="D1132" s="935"/>
      <c r="E1132" s="935"/>
      <c r="F1132" s="935"/>
      <c r="G1132" s="935"/>
    </row>
    <row r="1133" spans="3:7">
      <c r="C1133" s="935"/>
      <c r="D1133" s="935"/>
      <c r="E1133" s="935"/>
      <c r="F1133" s="935"/>
      <c r="G1133" s="935"/>
    </row>
    <row r="1134" spans="3:7">
      <c r="C1134" s="935"/>
      <c r="D1134" s="935"/>
      <c r="E1134" s="935"/>
      <c r="F1134" s="935"/>
      <c r="G1134" s="935"/>
    </row>
    <row r="1135" spans="3:7">
      <c r="C1135" s="935"/>
      <c r="D1135" s="935"/>
      <c r="E1135" s="935"/>
      <c r="F1135" s="935"/>
      <c r="G1135" s="935"/>
    </row>
    <row r="1136" spans="3:7">
      <c r="C1136" s="935"/>
      <c r="D1136" s="935"/>
      <c r="E1136" s="935"/>
      <c r="F1136" s="935"/>
      <c r="G1136" s="935"/>
    </row>
    <row r="1137" spans="3:7">
      <c r="C1137" s="935"/>
      <c r="D1137" s="935"/>
      <c r="E1137" s="935"/>
      <c r="F1137" s="935"/>
      <c r="G1137" s="935"/>
    </row>
    <row r="1138" spans="3:7">
      <c r="C1138" s="935"/>
      <c r="D1138" s="935"/>
      <c r="E1138" s="935"/>
      <c r="F1138" s="935"/>
      <c r="G1138" s="935"/>
    </row>
    <row r="1139" spans="3:7">
      <c r="C1139" s="935"/>
      <c r="D1139" s="935"/>
      <c r="E1139" s="935"/>
      <c r="F1139" s="935"/>
      <c r="G1139" s="935"/>
    </row>
    <row r="1140" spans="3:7">
      <c r="C1140" s="935"/>
      <c r="D1140" s="935"/>
      <c r="E1140" s="935"/>
      <c r="F1140" s="935"/>
      <c r="G1140" s="935"/>
    </row>
    <row r="1141" spans="3:7">
      <c r="C1141" s="935"/>
      <c r="D1141" s="935"/>
      <c r="E1141" s="935"/>
      <c r="F1141" s="935"/>
      <c r="G1141" s="935"/>
    </row>
    <row r="1142" spans="3:7">
      <c r="C1142" s="935"/>
      <c r="D1142" s="935"/>
      <c r="E1142" s="935"/>
      <c r="F1142" s="935"/>
      <c r="G1142" s="935"/>
    </row>
    <row r="1143" spans="3:7">
      <c r="C1143" s="935"/>
      <c r="D1143" s="935"/>
      <c r="E1143" s="935"/>
      <c r="F1143" s="935"/>
      <c r="G1143" s="935"/>
    </row>
    <row r="1144" spans="3:7">
      <c r="C1144" s="935"/>
      <c r="D1144" s="935"/>
      <c r="E1144" s="935"/>
      <c r="F1144" s="935"/>
      <c r="G1144" s="935"/>
    </row>
    <row r="1145" spans="3:7">
      <c r="C1145" s="935"/>
      <c r="D1145" s="935"/>
      <c r="E1145" s="935"/>
      <c r="F1145" s="935"/>
      <c r="G1145" s="935"/>
    </row>
    <row r="1146" spans="3:7">
      <c r="C1146" s="935"/>
      <c r="D1146" s="935"/>
      <c r="E1146" s="935"/>
      <c r="F1146" s="935"/>
      <c r="G1146" s="935"/>
    </row>
    <row r="1147" spans="3:7">
      <c r="C1147" s="935"/>
      <c r="D1147" s="935"/>
      <c r="E1147" s="935"/>
      <c r="F1147" s="935"/>
      <c r="G1147" s="935"/>
    </row>
    <row r="1148" spans="3:7">
      <c r="C1148" s="935"/>
      <c r="D1148" s="935"/>
      <c r="E1148" s="935"/>
      <c r="F1148" s="935"/>
      <c r="G1148" s="935"/>
    </row>
    <row r="1149" spans="3:7">
      <c r="C1149" s="935"/>
      <c r="D1149" s="935"/>
      <c r="E1149" s="935"/>
      <c r="F1149" s="935"/>
      <c r="G1149" s="935"/>
    </row>
    <row r="1150" spans="3:7">
      <c r="C1150" s="935"/>
      <c r="D1150" s="935"/>
      <c r="E1150" s="935"/>
      <c r="F1150" s="935"/>
      <c r="G1150" s="935"/>
    </row>
    <row r="1151" spans="3:7">
      <c r="C1151" s="935"/>
      <c r="D1151" s="935"/>
      <c r="E1151" s="935"/>
      <c r="F1151" s="935"/>
      <c r="G1151" s="935"/>
    </row>
    <row r="1152" spans="3:7">
      <c r="C1152" s="935"/>
      <c r="D1152" s="935"/>
      <c r="E1152" s="935"/>
      <c r="F1152" s="935"/>
      <c r="G1152" s="935"/>
    </row>
    <row r="1153" spans="3:7">
      <c r="C1153" s="935"/>
      <c r="D1153" s="935"/>
      <c r="E1153" s="935"/>
      <c r="F1153" s="935"/>
      <c r="G1153" s="935"/>
    </row>
    <row r="1154" spans="3:7">
      <c r="C1154" s="935"/>
      <c r="D1154" s="935"/>
      <c r="E1154" s="935"/>
      <c r="F1154" s="935"/>
      <c r="G1154" s="935"/>
    </row>
    <row r="1155" spans="3:7">
      <c r="C1155" s="935"/>
      <c r="D1155" s="935"/>
      <c r="E1155" s="935"/>
      <c r="F1155" s="935"/>
      <c r="G1155" s="935"/>
    </row>
    <row r="1156" spans="3:7">
      <c r="C1156" s="935"/>
      <c r="D1156" s="935"/>
      <c r="E1156" s="935"/>
      <c r="F1156" s="935"/>
      <c r="G1156" s="935"/>
    </row>
    <row r="1157" spans="3:7">
      <c r="C1157" s="935"/>
      <c r="D1157" s="935"/>
      <c r="E1157" s="935"/>
      <c r="F1157" s="935"/>
      <c r="G1157" s="935"/>
    </row>
    <row r="1158" spans="3:7">
      <c r="C1158" s="935"/>
      <c r="D1158" s="935"/>
      <c r="E1158" s="935"/>
      <c r="F1158" s="935"/>
      <c r="G1158" s="935"/>
    </row>
    <row r="1159" spans="3:7">
      <c r="C1159" s="935"/>
      <c r="D1159" s="935"/>
      <c r="E1159" s="935"/>
      <c r="F1159" s="935"/>
      <c r="G1159" s="935"/>
    </row>
    <row r="1160" spans="3:7">
      <c r="C1160" s="935"/>
      <c r="D1160" s="935"/>
      <c r="E1160" s="935"/>
      <c r="F1160" s="935"/>
      <c r="G1160" s="935"/>
    </row>
    <row r="1161" spans="3:7">
      <c r="C1161" s="935"/>
      <c r="D1161" s="935"/>
      <c r="E1161" s="935"/>
      <c r="F1161" s="935"/>
      <c r="G1161" s="935"/>
    </row>
    <row r="1162" spans="3:7">
      <c r="C1162" s="935"/>
      <c r="D1162" s="935"/>
      <c r="E1162" s="935"/>
      <c r="F1162" s="935"/>
      <c r="G1162" s="935"/>
    </row>
    <row r="1163" spans="3:7">
      <c r="C1163" s="935"/>
      <c r="D1163" s="935"/>
      <c r="E1163" s="935"/>
      <c r="F1163" s="935"/>
      <c r="G1163" s="935"/>
    </row>
    <row r="1164" spans="3:7">
      <c r="C1164" s="935"/>
      <c r="D1164" s="935"/>
      <c r="E1164" s="935"/>
      <c r="F1164" s="935"/>
      <c r="G1164" s="935"/>
    </row>
    <row r="1165" spans="3:7">
      <c r="C1165" s="935"/>
      <c r="D1165" s="935"/>
      <c r="E1165" s="935"/>
      <c r="F1165" s="935"/>
      <c r="G1165" s="935"/>
    </row>
    <row r="1166" spans="3:7">
      <c r="C1166" s="935"/>
      <c r="D1166" s="935"/>
      <c r="E1166" s="935"/>
      <c r="F1166" s="935"/>
      <c r="G1166" s="935"/>
    </row>
    <row r="1167" spans="3:7">
      <c r="C1167" s="935"/>
      <c r="D1167" s="935"/>
      <c r="E1167" s="935"/>
      <c r="F1167" s="935"/>
      <c r="G1167" s="935"/>
    </row>
    <row r="1168" spans="3:7">
      <c r="C1168" s="935"/>
      <c r="D1168" s="935"/>
      <c r="E1168" s="935"/>
      <c r="F1168" s="935"/>
      <c r="G1168" s="935"/>
    </row>
    <row r="1169" spans="3:7">
      <c r="C1169" s="935"/>
      <c r="D1169" s="935"/>
      <c r="E1169" s="935"/>
      <c r="F1169" s="935"/>
      <c r="G1169" s="935"/>
    </row>
    <row r="1170" spans="3:7">
      <c r="C1170" s="935"/>
      <c r="D1170" s="935"/>
      <c r="E1170" s="935"/>
      <c r="F1170" s="935"/>
      <c r="G1170" s="935"/>
    </row>
    <row r="1171" spans="3:7">
      <c r="C1171" s="935"/>
      <c r="D1171" s="935"/>
      <c r="E1171" s="935"/>
      <c r="F1171" s="935"/>
      <c r="G1171" s="935"/>
    </row>
    <row r="1172" spans="3:7">
      <c r="C1172" s="935"/>
      <c r="D1172" s="935"/>
      <c r="E1172" s="935"/>
      <c r="F1172" s="935"/>
      <c r="G1172" s="935"/>
    </row>
    <row r="1173" spans="3:7">
      <c r="C1173" s="935"/>
      <c r="D1173" s="935"/>
      <c r="E1173" s="935"/>
      <c r="F1173" s="935"/>
      <c r="G1173" s="935"/>
    </row>
    <row r="1174" spans="3:7">
      <c r="C1174" s="935"/>
      <c r="D1174" s="935"/>
      <c r="E1174" s="935"/>
      <c r="F1174" s="935"/>
      <c r="G1174" s="935"/>
    </row>
    <row r="1175" spans="3:7">
      <c r="C1175" s="935"/>
      <c r="D1175" s="935"/>
      <c r="E1175" s="935"/>
      <c r="F1175" s="935"/>
      <c r="G1175" s="935"/>
    </row>
    <row r="1176" spans="3:7">
      <c r="C1176" s="935"/>
      <c r="D1176" s="935"/>
      <c r="E1176" s="935"/>
      <c r="F1176" s="935"/>
      <c r="G1176" s="935"/>
    </row>
    <row r="1177" spans="3:7">
      <c r="C1177" s="935"/>
      <c r="D1177" s="935"/>
      <c r="E1177" s="935"/>
      <c r="F1177" s="935"/>
      <c r="G1177" s="935"/>
    </row>
    <row r="1178" spans="3:7">
      <c r="C1178" s="935"/>
      <c r="D1178" s="935"/>
      <c r="E1178" s="935"/>
      <c r="F1178" s="935"/>
      <c r="G1178" s="935"/>
    </row>
    <row r="1179" spans="3:7">
      <c r="C1179" s="935"/>
      <c r="D1179" s="935"/>
      <c r="E1179" s="935"/>
      <c r="F1179" s="935"/>
      <c r="G1179" s="935"/>
    </row>
    <row r="1180" spans="3:7">
      <c r="C1180" s="935"/>
      <c r="D1180" s="935"/>
      <c r="E1180" s="935"/>
      <c r="F1180" s="935"/>
      <c r="G1180" s="935"/>
    </row>
    <row r="1181" spans="3:7">
      <c r="C1181" s="935"/>
      <c r="D1181" s="935"/>
      <c r="E1181" s="935"/>
      <c r="F1181" s="935"/>
      <c r="G1181" s="935"/>
    </row>
    <row r="1182" spans="3:7">
      <c r="C1182" s="935"/>
      <c r="D1182" s="935"/>
      <c r="E1182" s="935"/>
      <c r="F1182" s="935"/>
      <c r="G1182" s="935"/>
    </row>
    <row r="1183" spans="3:7">
      <c r="C1183" s="935"/>
      <c r="D1183" s="935"/>
      <c r="E1183" s="935"/>
      <c r="F1183" s="935"/>
      <c r="G1183" s="935"/>
    </row>
    <row r="1184" spans="3:7">
      <c r="C1184" s="935"/>
      <c r="D1184" s="935"/>
      <c r="E1184" s="935"/>
      <c r="F1184" s="935"/>
      <c r="G1184" s="935"/>
    </row>
    <row r="1185" spans="3:7">
      <c r="C1185" s="935"/>
      <c r="D1185" s="935"/>
      <c r="E1185" s="935"/>
      <c r="F1185" s="935"/>
      <c r="G1185" s="935"/>
    </row>
    <row r="1186" spans="3:7">
      <c r="C1186" s="935"/>
      <c r="D1186" s="935"/>
      <c r="E1186" s="935"/>
      <c r="F1186" s="935"/>
      <c r="G1186" s="935"/>
    </row>
    <row r="1187" spans="3:7">
      <c r="C1187" s="935"/>
      <c r="D1187" s="935"/>
      <c r="E1187" s="935"/>
      <c r="F1187" s="935"/>
      <c r="G1187" s="935"/>
    </row>
    <row r="1188" spans="3:7">
      <c r="C1188" s="935"/>
      <c r="D1188" s="935"/>
      <c r="E1188" s="935"/>
      <c r="F1188" s="935"/>
      <c r="G1188" s="935"/>
    </row>
    <row r="1189" spans="3:7">
      <c r="C1189" s="935"/>
      <c r="D1189" s="935"/>
      <c r="E1189" s="935"/>
      <c r="F1189" s="935"/>
      <c r="G1189" s="935"/>
    </row>
    <row r="1190" spans="3:7">
      <c r="C1190" s="935"/>
      <c r="D1190" s="935"/>
      <c r="E1190" s="935"/>
      <c r="F1190" s="935"/>
      <c r="G1190" s="935"/>
    </row>
    <row r="1191" spans="3:7">
      <c r="C1191" s="935"/>
      <c r="D1191" s="935"/>
      <c r="E1191" s="935"/>
      <c r="F1191" s="935"/>
      <c r="G1191" s="935"/>
    </row>
    <row r="1192" spans="3:7">
      <c r="C1192" s="935"/>
      <c r="D1192" s="935"/>
      <c r="E1192" s="935"/>
      <c r="F1192" s="935"/>
      <c r="G1192" s="935"/>
    </row>
    <row r="1193" spans="3:7">
      <c r="C1193" s="935"/>
      <c r="D1193" s="935"/>
      <c r="E1193" s="935"/>
      <c r="F1193" s="935"/>
      <c r="G1193" s="935"/>
    </row>
    <row r="1194" spans="3:7">
      <c r="C1194" s="935"/>
      <c r="D1194" s="935"/>
      <c r="E1194" s="935"/>
      <c r="F1194" s="935"/>
      <c r="G1194" s="935"/>
    </row>
    <row r="1195" spans="3:7">
      <c r="C1195" s="935"/>
      <c r="D1195" s="935"/>
      <c r="E1195" s="935"/>
      <c r="F1195" s="935"/>
      <c r="G1195" s="935"/>
    </row>
    <row r="1196" spans="3:7">
      <c r="C1196" s="935"/>
      <c r="D1196" s="935"/>
      <c r="E1196" s="935"/>
      <c r="F1196" s="935"/>
      <c r="G1196" s="935"/>
    </row>
    <row r="1197" spans="3:7">
      <c r="C1197" s="935"/>
      <c r="D1197" s="935"/>
      <c r="E1197" s="935"/>
      <c r="F1197" s="935"/>
      <c r="G1197" s="935"/>
    </row>
    <row r="1198" spans="3:7">
      <c r="C1198" s="935"/>
      <c r="D1198" s="935"/>
      <c r="E1198" s="935"/>
      <c r="F1198" s="935"/>
      <c r="G1198" s="935"/>
    </row>
    <row r="1199" spans="3:7">
      <c r="C1199" s="935"/>
      <c r="D1199" s="935"/>
      <c r="E1199" s="935"/>
      <c r="F1199" s="935"/>
      <c r="G1199" s="935"/>
    </row>
    <row r="1200" spans="3:7">
      <c r="C1200" s="935"/>
      <c r="D1200" s="935"/>
      <c r="E1200" s="935"/>
      <c r="F1200" s="935"/>
      <c r="G1200" s="935"/>
    </row>
    <row r="1201" spans="3:7">
      <c r="C1201" s="935"/>
      <c r="D1201" s="935"/>
      <c r="E1201" s="935"/>
      <c r="F1201" s="935"/>
      <c r="G1201" s="935"/>
    </row>
    <row r="1202" spans="3:7">
      <c r="C1202" s="935"/>
      <c r="D1202" s="935"/>
      <c r="E1202" s="935"/>
      <c r="F1202" s="935"/>
      <c r="G1202" s="935"/>
    </row>
    <row r="1203" spans="3:7">
      <c r="C1203" s="935"/>
      <c r="D1203" s="935"/>
      <c r="E1203" s="935"/>
      <c r="F1203" s="935"/>
      <c r="G1203" s="935"/>
    </row>
    <row r="1204" spans="3:7">
      <c r="C1204" s="935"/>
      <c r="D1204" s="935"/>
      <c r="E1204" s="935"/>
      <c r="F1204" s="935"/>
      <c r="G1204" s="935"/>
    </row>
    <row r="1205" spans="3:7">
      <c r="C1205" s="935"/>
      <c r="D1205" s="935"/>
      <c r="E1205" s="935"/>
      <c r="F1205" s="935"/>
      <c r="G1205" s="935"/>
    </row>
    <row r="1206" spans="3:7">
      <c r="C1206" s="935"/>
      <c r="D1206" s="935"/>
      <c r="E1206" s="935"/>
      <c r="F1206" s="935"/>
      <c r="G1206" s="935"/>
    </row>
    <row r="1207" spans="3:7">
      <c r="C1207" s="935"/>
      <c r="D1207" s="935"/>
      <c r="E1207" s="935"/>
      <c r="F1207" s="935"/>
      <c r="G1207" s="935"/>
    </row>
    <row r="1208" spans="3:7">
      <c r="C1208" s="935"/>
      <c r="D1208" s="935"/>
      <c r="E1208" s="935"/>
      <c r="F1208" s="935"/>
      <c r="G1208" s="935"/>
    </row>
    <row r="1209" spans="3:7">
      <c r="C1209" s="935"/>
      <c r="D1209" s="935"/>
      <c r="E1209" s="935"/>
      <c r="F1209" s="935"/>
      <c r="G1209" s="935"/>
    </row>
    <row r="1210" spans="3:7">
      <c r="C1210" s="935"/>
      <c r="D1210" s="935"/>
      <c r="E1210" s="935"/>
      <c r="F1210" s="935"/>
      <c r="G1210" s="935"/>
    </row>
    <row r="1211" spans="3:7">
      <c r="C1211" s="935"/>
      <c r="D1211" s="935"/>
      <c r="E1211" s="935"/>
      <c r="F1211" s="935"/>
      <c r="G1211" s="935"/>
    </row>
    <row r="1212" spans="3:7">
      <c r="C1212" s="935"/>
      <c r="D1212" s="935"/>
      <c r="E1212" s="935"/>
      <c r="F1212" s="935"/>
      <c r="G1212" s="935"/>
    </row>
    <row r="1213" spans="3:7">
      <c r="C1213" s="935"/>
      <c r="D1213" s="935"/>
      <c r="E1213" s="935"/>
      <c r="F1213" s="935"/>
      <c r="G1213" s="935"/>
    </row>
    <row r="1214" spans="3:7">
      <c r="C1214" s="935"/>
      <c r="D1214" s="935"/>
      <c r="E1214" s="935"/>
      <c r="F1214" s="935"/>
      <c r="G1214" s="935"/>
    </row>
    <row r="1215" spans="3:7">
      <c r="C1215" s="935"/>
      <c r="D1215" s="935"/>
      <c r="E1215" s="935"/>
      <c r="F1215" s="935"/>
      <c r="G1215" s="935"/>
    </row>
    <row r="1216" spans="3:7">
      <c r="C1216" s="935"/>
      <c r="D1216" s="935"/>
      <c r="E1216" s="935"/>
      <c r="F1216" s="935"/>
      <c r="G1216" s="935"/>
    </row>
    <row r="1217" spans="3:7">
      <c r="C1217" s="935"/>
      <c r="D1217" s="935"/>
      <c r="E1217" s="935"/>
      <c r="F1217" s="935"/>
      <c r="G1217" s="935"/>
    </row>
    <row r="1218" spans="3:7">
      <c r="C1218" s="935"/>
      <c r="D1218" s="935"/>
      <c r="E1218" s="935"/>
      <c r="F1218" s="935"/>
      <c r="G1218" s="935"/>
    </row>
    <row r="1219" spans="3:7">
      <c r="C1219" s="935"/>
      <c r="D1219" s="935"/>
      <c r="E1219" s="935"/>
      <c r="F1219" s="935"/>
      <c r="G1219" s="935"/>
    </row>
    <row r="1220" spans="3:7">
      <c r="C1220" s="935"/>
      <c r="D1220" s="935"/>
      <c r="E1220" s="935"/>
      <c r="F1220" s="935"/>
      <c r="G1220" s="935"/>
    </row>
    <row r="1221" spans="3:7">
      <c r="C1221" s="935"/>
      <c r="D1221" s="935"/>
      <c r="E1221" s="935"/>
      <c r="F1221" s="935"/>
      <c r="G1221" s="935"/>
    </row>
    <row r="1222" spans="3:7">
      <c r="C1222" s="935"/>
      <c r="D1222" s="935"/>
      <c r="E1222" s="935"/>
      <c r="F1222" s="935"/>
      <c r="G1222" s="935"/>
    </row>
    <row r="1223" spans="3:7">
      <c r="C1223" s="935"/>
      <c r="D1223" s="935"/>
      <c r="E1223" s="935"/>
      <c r="F1223" s="935"/>
      <c r="G1223" s="935"/>
    </row>
    <row r="1224" spans="3:7">
      <c r="C1224" s="935"/>
      <c r="D1224" s="935"/>
      <c r="E1224" s="935"/>
      <c r="F1224" s="935"/>
      <c r="G1224" s="935"/>
    </row>
    <row r="1225" spans="3:7">
      <c r="C1225" s="935"/>
      <c r="D1225" s="935"/>
      <c r="E1225" s="935"/>
      <c r="F1225" s="935"/>
      <c r="G1225" s="935"/>
    </row>
    <row r="1226" spans="3:7">
      <c r="C1226" s="935"/>
      <c r="D1226" s="935"/>
      <c r="E1226" s="935"/>
      <c r="F1226" s="935"/>
      <c r="G1226" s="935"/>
    </row>
    <row r="1227" spans="3:7">
      <c r="C1227" s="935"/>
      <c r="D1227" s="935"/>
      <c r="E1227" s="935"/>
      <c r="F1227" s="935"/>
      <c r="G1227" s="935"/>
    </row>
    <row r="1228" spans="3:7">
      <c r="C1228" s="935"/>
      <c r="D1228" s="935"/>
      <c r="E1228" s="935"/>
      <c r="F1228" s="935"/>
      <c r="G1228" s="935"/>
    </row>
    <row r="1229" spans="3:7">
      <c r="C1229" s="935"/>
      <c r="D1229" s="935"/>
      <c r="E1229" s="935"/>
      <c r="F1229" s="935"/>
      <c r="G1229" s="935"/>
    </row>
    <row r="1230" spans="3:7">
      <c r="C1230" s="935"/>
      <c r="D1230" s="935"/>
      <c r="E1230" s="935"/>
      <c r="F1230" s="935"/>
      <c r="G1230" s="935"/>
    </row>
    <row r="1231" spans="3:7">
      <c r="C1231" s="935"/>
      <c r="D1231" s="935"/>
      <c r="E1231" s="935"/>
      <c r="F1231" s="935"/>
      <c r="G1231" s="935"/>
    </row>
    <row r="1232" spans="3:7">
      <c r="C1232" s="935"/>
      <c r="D1232" s="935"/>
      <c r="E1232" s="935"/>
      <c r="F1232" s="935"/>
      <c r="G1232" s="935"/>
    </row>
    <row r="1233" spans="3:7">
      <c r="C1233" s="935"/>
      <c r="D1233" s="935"/>
      <c r="E1233" s="935"/>
      <c r="F1233" s="935"/>
      <c r="G1233" s="935"/>
    </row>
    <row r="1234" spans="3:7">
      <c r="C1234" s="935"/>
      <c r="D1234" s="935"/>
      <c r="E1234" s="935"/>
      <c r="F1234" s="935"/>
      <c r="G1234" s="935"/>
    </row>
    <row r="1235" spans="3:7">
      <c r="C1235" s="935"/>
      <c r="D1235" s="935"/>
      <c r="E1235" s="935"/>
      <c r="F1235" s="935"/>
      <c r="G1235" s="935"/>
    </row>
    <row r="1236" spans="3:7">
      <c r="C1236" s="935"/>
      <c r="D1236" s="935"/>
      <c r="E1236" s="935"/>
      <c r="F1236" s="935"/>
      <c r="G1236" s="935"/>
    </row>
    <row r="1237" spans="3:7">
      <c r="C1237" s="935"/>
      <c r="D1237" s="935"/>
      <c r="E1237" s="935"/>
      <c r="F1237" s="935"/>
      <c r="G1237" s="935"/>
    </row>
    <row r="1238" spans="3:7">
      <c r="C1238" s="935"/>
      <c r="D1238" s="935"/>
      <c r="E1238" s="935"/>
      <c r="F1238" s="935"/>
      <c r="G1238" s="935"/>
    </row>
    <row r="1239" spans="3:7">
      <c r="C1239" s="935"/>
      <c r="D1239" s="935"/>
      <c r="E1239" s="935"/>
      <c r="F1239" s="935"/>
      <c r="G1239" s="935"/>
    </row>
    <row r="1240" spans="3:7">
      <c r="C1240" s="935"/>
      <c r="D1240" s="935"/>
      <c r="E1240" s="935"/>
      <c r="F1240" s="935"/>
      <c r="G1240" s="935"/>
    </row>
    <row r="1241" spans="3:7">
      <c r="C1241" s="935"/>
      <c r="D1241" s="935"/>
      <c r="E1241" s="935"/>
      <c r="F1241" s="935"/>
      <c r="G1241" s="935"/>
    </row>
    <row r="1242" spans="3:7">
      <c r="C1242" s="935"/>
      <c r="D1242" s="935"/>
      <c r="E1242" s="935"/>
      <c r="F1242" s="935"/>
      <c r="G1242" s="935"/>
    </row>
    <row r="1243" spans="3:7">
      <c r="C1243" s="935"/>
      <c r="D1243" s="935"/>
      <c r="E1243" s="935"/>
      <c r="F1243" s="935"/>
      <c r="G1243" s="935"/>
    </row>
    <row r="1244" spans="3:7">
      <c r="C1244" s="935"/>
      <c r="D1244" s="935"/>
      <c r="E1244" s="935"/>
      <c r="F1244" s="935"/>
      <c r="G1244" s="935"/>
    </row>
    <row r="1245" spans="3:7">
      <c r="C1245" s="935"/>
      <c r="D1245" s="935"/>
      <c r="E1245" s="935"/>
      <c r="F1245" s="935"/>
      <c r="G1245" s="935"/>
    </row>
    <row r="1246" spans="3:7">
      <c r="C1246" s="935"/>
      <c r="D1246" s="935"/>
      <c r="E1246" s="935"/>
      <c r="F1246" s="935"/>
      <c r="G1246" s="935"/>
    </row>
    <row r="1247" spans="3:7">
      <c r="C1247" s="935"/>
      <c r="D1247" s="935"/>
      <c r="E1247" s="935"/>
      <c r="F1247" s="935"/>
      <c r="G1247" s="935"/>
    </row>
    <row r="1248" spans="3:7">
      <c r="C1248" s="935"/>
      <c r="D1248" s="935"/>
      <c r="E1248" s="935"/>
      <c r="F1248" s="935"/>
      <c r="G1248" s="935"/>
    </row>
    <row r="1249" spans="3:7">
      <c r="C1249" s="935"/>
      <c r="D1249" s="935"/>
      <c r="E1249" s="935"/>
      <c r="F1249" s="935"/>
      <c r="G1249" s="935"/>
    </row>
    <row r="1250" spans="3:7">
      <c r="C1250" s="935"/>
      <c r="D1250" s="935"/>
      <c r="E1250" s="935"/>
      <c r="F1250" s="935"/>
      <c r="G1250" s="935"/>
    </row>
    <row r="1251" spans="3:7">
      <c r="C1251" s="935"/>
      <c r="D1251" s="935"/>
      <c r="E1251" s="935"/>
      <c r="F1251" s="935"/>
      <c r="G1251" s="935"/>
    </row>
    <row r="1252" spans="3:7">
      <c r="C1252" s="935"/>
      <c r="D1252" s="935"/>
      <c r="E1252" s="935"/>
      <c r="F1252" s="935"/>
      <c r="G1252" s="935"/>
    </row>
    <row r="1253" spans="3:7">
      <c r="C1253" s="935"/>
      <c r="D1253" s="935"/>
      <c r="E1253" s="935"/>
      <c r="F1253" s="935"/>
      <c r="G1253" s="935"/>
    </row>
    <row r="1254" spans="3:7">
      <c r="C1254" s="935"/>
      <c r="D1254" s="935"/>
      <c r="E1254" s="935"/>
      <c r="F1254" s="935"/>
      <c r="G1254" s="935"/>
    </row>
    <row r="1255" spans="3:7">
      <c r="C1255" s="935"/>
      <c r="D1255" s="935"/>
      <c r="E1255" s="935"/>
      <c r="F1255" s="935"/>
      <c r="G1255" s="935"/>
    </row>
    <row r="1256" spans="3:7">
      <c r="C1256" s="935"/>
      <c r="D1256" s="935"/>
      <c r="E1256" s="935"/>
      <c r="F1256" s="935"/>
      <c r="G1256" s="935"/>
    </row>
    <row r="1257" spans="3:7">
      <c r="C1257" s="935"/>
      <c r="D1257" s="935"/>
      <c r="E1257" s="935"/>
      <c r="F1257" s="935"/>
      <c r="G1257" s="935"/>
    </row>
    <row r="1258" spans="3:7">
      <c r="C1258" s="935"/>
      <c r="D1258" s="935"/>
      <c r="E1258" s="935"/>
      <c r="F1258" s="935"/>
      <c r="G1258" s="935"/>
    </row>
    <row r="1259" spans="3:7">
      <c r="C1259" s="935"/>
      <c r="D1259" s="935"/>
      <c r="E1259" s="935"/>
      <c r="F1259" s="935"/>
      <c r="G1259" s="935"/>
    </row>
    <row r="1260" spans="3:7">
      <c r="C1260" s="935"/>
      <c r="D1260" s="935"/>
      <c r="E1260" s="935"/>
      <c r="F1260" s="935"/>
      <c r="G1260" s="935"/>
    </row>
    <row r="1261" spans="3:7">
      <c r="C1261" s="935"/>
      <c r="D1261" s="935"/>
      <c r="E1261" s="935"/>
      <c r="F1261" s="935"/>
      <c r="G1261" s="935"/>
    </row>
    <row r="1262" spans="3:7">
      <c r="C1262" s="935"/>
      <c r="D1262" s="935"/>
      <c r="E1262" s="935"/>
      <c r="F1262" s="935"/>
      <c r="G1262" s="935"/>
    </row>
    <row r="1263" spans="3:7">
      <c r="C1263" s="935"/>
      <c r="D1263" s="935"/>
      <c r="E1263" s="935"/>
      <c r="F1263" s="935"/>
      <c r="G1263" s="935"/>
    </row>
    <row r="1264" spans="3:7">
      <c r="C1264" s="935"/>
      <c r="D1264" s="935"/>
      <c r="E1264" s="935"/>
      <c r="F1264" s="935"/>
      <c r="G1264" s="935"/>
    </row>
    <row r="1265" spans="3:7">
      <c r="C1265" s="935"/>
      <c r="D1265" s="935"/>
      <c r="E1265" s="935"/>
      <c r="F1265" s="935"/>
      <c r="G1265" s="935"/>
    </row>
    <row r="1266" spans="3:7">
      <c r="C1266" s="935"/>
      <c r="D1266" s="935"/>
      <c r="E1266" s="935"/>
      <c r="F1266" s="935"/>
      <c r="G1266" s="935"/>
    </row>
    <row r="1267" spans="3:7">
      <c r="C1267" s="935"/>
      <c r="D1267" s="935"/>
      <c r="E1267" s="935"/>
      <c r="F1267" s="935"/>
      <c r="G1267" s="935"/>
    </row>
    <row r="1268" spans="3:7">
      <c r="C1268" s="935"/>
      <c r="D1268" s="935"/>
      <c r="E1268" s="935"/>
      <c r="F1268" s="935"/>
      <c r="G1268" s="935"/>
    </row>
    <row r="1269" spans="3:7">
      <c r="C1269" s="935"/>
      <c r="D1269" s="935"/>
      <c r="E1269" s="935"/>
      <c r="F1269" s="935"/>
      <c r="G1269" s="935"/>
    </row>
    <row r="1270" spans="3:7">
      <c r="C1270" s="935"/>
      <c r="D1270" s="935"/>
      <c r="E1270" s="935"/>
      <c r="F1270" s="935"/>
      <c r="G1270" s="935"/>
    </row>
    <row r="1271" spans="3:7">
      <c r="C1271" s="935"/>
      <c r="D1271" s="935"/>
      <c r="E1271" s="935"/>
      <c r="F1271" s="935"/>
      <c r="G1271" s="935"/>
    </row>
    <row r="1272" spans="3:7">
      <c r="C1272" s="935"/>
      <c r="D1272" s="935"/>
      <c r="E1272" s="935"/>
      <c r="F1272" s="935"/>
      <c r="G1272" s="935"/>
    </row>
    <row r="1273" spans="3:7">
      <c r="C1273" s="935"/>
      <c r="D1273" s="935"/>
      <c r="E1273" s="935"/>
      <c r="F1273" s="935"/>
      <c r="G1273" s="935"/>
    </row>
    <row r="1274" spans="3:7">
      <c r="C1274" s="935"/>
      <c r="D1274" s="935"/>
      <c r="E1274" s="935"/>
      <c r="F1274" s="935"/>
      <c r="G1274" s="935"/>
    </row>
    <row r="1275" spans="3:7">
      <c r="C1275" s="935"/>
      <c r="D1275" s="935"/>
      <c r="E1275" s="935"/>
      <c r="F1275" s="935"/>
      <c r="G1275" s="935"/>
    </row>
    <row r="1276" spans="3:7">
      <c r="C1276" s="935"/>
      <c r="D1276" s="935"/>
      <c r="E1276" s="935"/>
      <c r="F1276" s="935"/>
      <c r="G1276" s="935"/>
    </row>
    <row r="1277" spans="3:7">
      <c r="C1277" s="935"/>
      <c r="D1277" s="935"/>
      <c r="E1277" s="935"/>
      <c r="F1277" s="935"/>
      <c r="G1277" s="935"/>
    </row>
    <row r="1278" spans="3:7">
      <c r="C1278" s="935"/>
      <c r="D1278" s="935"/>
      <c r="E1278" s="935"/>
      <c r="F1278" s="935"/>
      <c r="G1278" s="935"/>
    </row>
    <row r="1279" spans="3:7">
      <c r="C1279" s="935"/>
      <c r="D1279" s="935"/>
      <c r="E1279" s="935"/>
      <c r="F1279" s="935"/>
      <c r="G1279" s="935"/>
    </row>
    <row r="1280" spans="3:7">
      <c r="C1280" s="935"/>
      <c r="D1280" s="935"/>
      <c r="E1280" s="935"/>
      <c r="F1280" s="935"/>
      <c r="G1280" s="935"/>
    </row>
    <row r="1281" spans="3:7">
      <c r="C1281" s="935"/>
      <c r="D1281" s="935"/>
      <c r="E1281" s="935"/>
      <c r="F1281" s="935"/>
      <c r="G1281" s="935"/>
    </row>
    <row r="1282" spans="3:7">
      <c r="C1282" s="935"/>
      <c r="D1282" s="935"/>
      <c r="E1282" s="935"/>
      <c r="F1282" s="935"/>
      <c r="G1282" s="935"/>
    </row>
    <row r="1283" spans="3:7">
      <c r="C1283" s="935"/>
      <c r="D1283" s="935"/>
      <c r="E1283" s="935"/>
      <c r="F1283" s="935"/>
      <c r="G1283" s="935"/>
    </row>
    <row r="1284" spans="3:7">
      <c r="C1284" s="935"/>
      <c r="D1284" s="935"/>
      <c r="E1284" s="935"/>
      <c r="F1284" s="935"/>
      <c r="G1284" s="935"/>
    </row>
    <row r="1285" spans="3:7">
      <c r="C1285" s="935"/>
      <c r="D1285" s="935"/>
      <c r="E1285" s="935"/>
      <c r="F1285" s="935"/>
      <c r="G1285" s="935"/>
    </row>
    <row r="1286" spans="3:7">
      <c r="C1286" s="935"/>
      <c r="D1286" s="935"/>
      <c r="E1286" s="935"/>
      <c r="F1286" s="935"/>
      <c r="G1286" s="935"/>
    </row>
    <row r="1287" spans="3:7">
      <c r="C1287" s="935"/>
      <c r="D1287" s="935"/>
      <c r="E1287" s="935"/>
      <c r="F1287" s="935"/>
      <c r="G1287" s="935"/>
    </row>
    <row r="1288" spans="3:7">
      <c r="C1288" s="935"/>
      <c r="D1288" s="935"/>
      <c r="E1288" s="935"/>
      <c r="F1288" s="935"/>
      <c r="G1288" s="935"/>
    </row>
    <row r="1289" spans="3:7">
      <c r="C1289" s="935"/>
      <c r="D1289" s="935"/>
      <c r="E1289" s="935"/>
      <c r="F1289" s="935"/>
      <c r="G1289" s="935"/>
    </row>
    <row r="1290" spans="3:7">
      <c r="C1290" s="935"/>
      <c r="D1290" s="935"/>
      <c r="E1290" s="935"/>
      <c r="F1290" s="935"/>
      <c r="G1290" s="935"/>
    </row>
    <row r="1291" spans="3:7">
      <c r="C1291" s="935"/>
      <c r="D1291" s="935"/>
      <c r="E1291" s="935"/>
      <c r="F1291" s="935"/>
      <c r="G1291" s="935"/>
    </row>
    <row r="1292" spans="3:7">
      <c r="C1292" s="935"/>
      <c r="D1292" s="935"/>
      <c r="E1292" s="935"/>
      <c r="F1292" s="935"/>
      <c r="G1292" s="935"/>
    </row>
    <row r="1293" spans="3:7">
      <c r="C1293" s="935"/>
      <c r="D1293" s="935"/>
      <c r="E1293" s="935"/>
      <c r="F1293" s="935"/>
      <c r="G1293" s="935"/>
    </row>
    <row r="1294" spans="3:7">
      <c r="C1294" s="935"/>
      <c r="D1294" s="935"/>
      <c r="E1294" s="935"/>
      <c r="F1294" s="935"/>
      <c r="G1294" s="935"/>
    </row>
    <row r="1295" spans="3:7">
      <c r="C1295" s="935"/>
      <c r="D1295" s="935"/>
      <c r="E1295" s="935"/>
      <c r="F1295" s="935"/>
      <c r="G1295" s="935"/>
    </row>
    <row r="1296" spans="3:7">
      <c r="C1296" s="935"/>
      <c r="D1296" s="935"/>
      <c r="E1296" s="935"/>
      <c r="F1296" s="935"/>
      <c r="G1296" s="935"/>
    </row>
    <row r="1297" spans="3:7">
      <c r="C1297" s="935"/>
      <c r="D1297" s="935"/>
      <c r="E1297" s="935"/>
      <c r="F1297" s="935"/>
      <c r="G1297" s="935"/>
    </row>
    <row r="1298" spans="3:7">
      <c r="C1298" s="935"/>
      <c r="D1298" s="935"/>
      <c r="E1298" s="935"/>
      <c r="F1298" s="935"/>
      <c r="G1298" s="935"/>
    </row>
    <row r="1299" spans="3:7">
      <c r="C1299" s="935"/>
      <c r="D1299" s="935"/>
      <c r="E1299" s="935"/>
      <c r="F1299" s="935"/>
      <c r="G1299" s="935"/>
    </row>
    <row r="1300" spans="3:7">
      <c r="C1300" s="935"/>
      <c r="D1300" s="935"/>
      <c r="E1300" s="935"/>
      <c r="F1300" s="935"/>
      <c r="G1300" s="935"/>
    </row>
    <row r="1301" spans="3:7">
      <c r="C1301" s="935"/>
      <c r="D1301" s="935"/>
      <c r="E1301" s="935"/>
      <c r="F1301" s="935"/>
      <c r="G1301" s="935"/>
    </row>
    <row r="1302" spans="3:7">
      <c r="C1302" s="935"/>
      <c r="D1302" s="935"/>
      <c r="E1302" s="935"/>
      <c r="F1302" s="935"/>
      <c r="G1302" s="935"/>
    </row>
    <row r="1303" spans="3:7">
      <c r="C1303" s="935"/>
      <c r="D1303" s="935"/>
      <c r="E1303" s="935"/>
      <c r="F1303" s="935"/>
      <c r="G1303" s="935"/>
    </row>
    <row r="1304" spans="3:7">
      <c r="C1304" s="935"/>
      <c r="D1304" s="935"/>
      <c r="E1304" s="935"/>
      <c r="F1304" s="935"/>
      <c r="G1304" s="935"/>
    </row>
    <row r="1305" spans="3:7">
      <c r="C1305" s="935"/>
      <c r="D1305" s="935"/>
      <c r="E1305" s="935"/>
      <c r="F1305" s="935"/>
      <c r="G1305" s="935"/>
    </row>
    <row r="1306" spans="3:7">
      <c r="C1306" s="935"/>
      <c r="D1306" s="935"/>
      <c r="E1306" s="935"/>
      <c r="F1306" s="935"/>
      <c r="G1306" s="935"/>
    </row>
    <row r="1307" spans="3:7">
      <c r="C1307" s="935"/>
      <c r="D1307" s="935"/>
      <c r="E1307" s="935"/>
      <c r="F1307" s="935"/>
      <c r="G1307" s="935"/>
    </row>
    <row r="1308" spans="3:7">
      <c r="C1308" s="935"/>
      <c r="D1308" s="935"/>
      <c r="E1308" s="935"/>
      <c r="F1308" s="935"/>
      <c r="G1308" s="935"/>
    </row>
    <row r="1309" spans="3:7">
      <c r="C1309" s="935"/>
      <c r="D1309" s="935"/>
      <c r="E1309" s="935"/>
      <c r="F1309" s="935"/>
      <c r="G1309" s="935"/>
    </row>
    <row r="1310" spans="3:7">
      <c r="C1310" s="935"/>
      <c r="D1310" s="935"/>
      <c r="E1310" s="935"/>
      <c r="F1310" s="935"/>
      <c r="G1310" s="935"/>
    </row>
    <row r="1311" spans="3:7">
      <c r="C1311" s="935"/>
      <c r="D1311" s="935"/>
      <c r="E1311" s="935"/>
      <c r="F1311" s="935"/>
      <c r="G1311" s="935"/>
    </row>
    <row r="1312" spans="3:7">
      <c r="C1312" s="935"/>
      <c r="D1312" s="935"/>
      <c r="E1312" s="935"/>
      <c r="F1312" s="935"/>
      <c r="G1312" s="935"/>
    </row>
    <row r="1313" spans="3:7">
      <c r="C1313" s="935"/>
      <c r="D1313" s="935"/>
      <c r="E1313" s="935"/>
      <c r="F1313" s="935"/>
      <c r="G1313" s="935"/>
    </row>
    <row r="1314" spans="3:7">
      <c r="C1314" s="935"/>
      <c r="D1314" s="935"/>
      <c r="E1314" s="935"/>
      <c r="F1314" s="935"/>
      <c r="G1314" s="935"/>
    </row>
    <row r="1315" spans="3:7">
      <c r="C1315" s="935"/>
      <c r="D1315" s="935"/>
      <c r="E1315" s="935"/>
      <c r="F1315" s="935"/>
      <c r="G1315" s="935"/>
    </row>
    <row r="1316" spans="3:7">
      <c r="C1316" s="935"/>
      <c r="D1316" s="935"/>
      <c r="E1316" s="935"/>
      <c r="F1316" s="935"/>
      <c r="G1316" s="935"/>
    </row>
    <row r="1317" spans="3:7">
      <c r="C1317" s="935"/>
      <c r="D1317" s="935"/>
      <c r="E1317" s="935"/>
      <c r="F1317" s="935"/>
      <c r="G1317" s="935"/>
    </row>
    <row r="1318" spans="3:7">
      <c r="C1318" s="935"/>
      <c r="D1318" s="935"/>
      <c r="E1318" s="935"/>
      <c r="F1318" s="935"/>
      <c r="G1318" s="935"/>
    </row>
    <row r="1319" spans="3:7">
      <c r="C1319" s="935"/>
      <c r="D1319" s="935"/>
      <c r="E1319" s="935"/>
      <c r="F1319" s="935"/>
      <c r="G1319" s="935"/>
    </row>
    <row r="1320" spans="3:7">
      <c r="C1320" s="935"/>
      <c r="D1320" s="935"/>
      <c r="E1320" s="935"/>
      <c r="F1320" s="935"/>
      <c r="G1320" s="935"/>
    </row>
    <row r="1321" spans="3:7">
      <c r="C1321" s="935"/>
      <c r="D1321" s="935"/>
      <c r="E1321" s="935"/>
      <c r="F1321" s="935"/>
      <c r="G1321" s="935"/>
    </row>
    <row r="1322" spans="3:7">
      <c r="C1322" s="935"/>
      <c r="D1322" s="935"/>
      <c r="E1322" s="935"/>
      <c r="F1322" s="935"/>
      <c r="G1322" s="935"/>
    </row>
    <row r="1323" spans="3:7">
      <c r="C1323" s="935"/>
      <c r="D1323" s="935"/>
      <c r="E1323" s="935"/>
      <c r="F1323" s="935"/>
      <c r="G1323" s="935"/>
    </row>
    <row r="1324" spans="3:7">
      <c r="C1324" s="935"/>
      <c r="D1324" s="935"/>
      <c r="E1324" s="935"/>
      <c r="F1324" s="935"/>
      <c r="G1324" s="935"/>
    </row>
    <row r="1325" spans="3:7">
      <c r="C1325" s="935"/>
      <c r="D1325" s="935"/>
      <c r="E1325" s="935"/>
      <c r="F1325" s="935"/>
      <c r="G1325" s="935"/>
    </row>
    <row r="1326" spans="3:7">
      <c r="C1326" s="935"/>
      <c r="D1326" s="935"/>
      <c r="E1326" s="935"/>
      <c r="F1326" s="935"/>
      <c r="G1326" s="935"/>
    </row>
    <row r="1327" spans="3:7">
      <c r="C1327" s="935"/>
      <c r="D1327" s="935"/>
      <c r="E1327" s="935"/>
      <c r="F1327" s="935"/>
      <c r="G1327" s="935"/>
    </row>
    <row r="1328" spans="3:7">
      <c r="C1328" s="935"/>
      <c r="D1328" s="935"/>
      <c r="E1328" s="935"/>
      <c r="F1328" s="935"/>
      <c r="G1328" s="935"/>
    </row>
    <row r="1329" spans="3:7">
      <c r="C1329" s="935"/>
      <c r="D1329" s="935"/>
      <c r="E1329" s="935"/>
      <c r="F1329" s="935"/>
      <c r="G1329" s="935"/>
    </row>
    <row r="1330" spans="3:7">
      <c r="C1330" s="935"/>
      <c r="D1330" s="935"/>
      <c r="E1330" s="935"/>
      <c r="F1330" s="935"/>
      <c r="G1330" s="935"/>
    </row>
    <row r="1331" spans="3:7">
      <c r="C1331" s="935"/>
      <c r="D1331" s="935"/>
      <c r="E1331" s="935"/>
      <c r="F1331" s="935"/>
      <c r="G1331" s="935"/>
    </row>
    <row r="1332" spans="3:7">
      <c r="C1332" s="935"/>
      <c r="D1332" s="935"/>
      <c r="E1332" s="935"/>
      <c r="F1332" s="935"/>
      <c r="G1332" s="935"/>
    </row>
    <row r="1333" spans="3:7">
      <c r="C1333" s="935"/>
      <c r="D1333" s="935"/>
      <c r="E1333" s="935"/>
      <c r="F1333" s="935"/>
      <c r="G1333" s="935"/>
    </row>
    <row r="1334" spans="3:7">
      <c r="C1334" s="935"/>
      <c r="D1334" s="935"/>
      <c r="E1334" s="935"/>
      <c r="F1334" s="935"/>
      <c r="G1334" s="935"/>
    </row>
    <row r="1335" spans="3:7">
      <c r="C1335" s="935"/>
      <c r="D1335" s="935"/>
      <c r="E1335" s="935"/>
      <c r="F1335" s="935"/>
      <c r="G1335" s="935"/>
    </row>
    <row r="1336" spans="3:7">
      <c r="C1336" s="935"/>
      <c r="D1336" s="935"/>
      <c r="E1336" s="935"/>
      <c r="F1336" s="935"/>
      <c r="G1336" s="935"/>
    </row>
    <row r="1337" spans="3:7">
      <c r="C1337" s="935"/>
      <c r="D1337" s="935"/>
      <c r="E1337" s="935"/>
      <c r="F1337" s="935"/>
      <c r="G1337" s="935"/>
    </row>
    <row r="1338" spans="3:7">
      <c r="C1338" s="935"/>
      <c r="D1338" s="935"/>
      <c r="E1338" s="935"/>
      <c r="F1338" s="935"/>
      <c r="G1338" s="935"/>
    </row>
    <row r="1339" spans="3:7">
      <c r="C1339" s="935"/>
      <c r="D1339" s="935"/>
      <c r="E1339" s="935"/>
      <c r="F1339" s="935"/>
      <c r="G1339" s="935"/>
    </row>
    <row r="1340" spans="3:7">
      <c r="C1340" s="935"/>
      <c r="D1340" s="935"/>
      <c r="E1340" s="935"/>
      <c r="F1340" s="935"/>
      <c r="G1340" s="935"/>
    </row>
    <row r="1341" spans="3:7">
      <c r="C1341" s="935"/>
      <c r="D1341" s="935"/>
      <c r="E1341" s="935"/>
      <c r="F1341" s="935"/>
      <c r="G1341" s="935"/>
    </row>
    <row r="1342" spans="3:7">
      <c r="C1342" s="935"/>
      <c r="D1342" s="935"/>
      <c r="E1342" s="935"/>
      <c r="F1342" s="935"/>
      <c r="G1342" s="935"/>
    </row>
    <row r="1343" spans="3:7">
      <c r="C1343" s="935"/>
      <c r="D1343" s="935"/>
      <c r="E1343" s="935"/>
      <c r="F1343" s="935"/>
      <c r="G1343" s="935"/>
    </row>
    <row r="1344" spans="3:7">
      <c r="C1344" s="935"/>
      <c r="D1344" s="935"/>
      <c r="E1344" s="935"/>
      <c r="F1344" s="935"/>
      <c r="G1344" s="935"/>
    </row>
    <row r="1345" spans="3:7">
      <c r="C1345" s="935"/>
      <c r="D1345" s="935"/>
      <c r="E1345" s="935"/>
      <c r="F1345" s="935"/>
      <c r="G1345" s="935"/>
    </row>
    <row r="1346" spans="3:7">
      <c r="C1346" s="935"/>
      <c r="D1346" s="935"/>
      <c r="E1346" s="935"/>
      <c r="F1346" s="935"/>
      <c r="G1346" s="935"/>
    </row>
    <row r="1347" spans="3:7">
      <c r="C1347" s="935"/>
      <c r="D1347" s="935"/>
      <c r="E1347" s="935"/>
      <c r="F1347" s="935"/>
      <c r="G1347" s="935"/>
    </row>
    <row r="1348" spans="3:7">
      <c r="C1348" s="935"/>
      <c r="D1348" s="935"/>
      <c r="E1348" s="935"/>
      <c r="F1348" s="935"/>
      <c r="G1348" s="935"/>
    </row>
    <row r="1349" spans="3:7">
      <c r="C1349" s="935"/>
      <c r="D1349" s="935"/>
      <c r="E1349" s="935"/>
      <c r="F1349" s="935"/>
      <c r="G1349" s="935"/>
    </row>
    <row r="1350" spans="3:7">
      <c r="C1350" s="935"/>
      <c r="D1350" s="935"/>
      <c r="E1350" s="935"/>
      <c r="F1350" s="935"/>
      <c r="G1350" s="935"/>
    </row>
    <row r="1351" spans="3:7">
      <c r="C1351" s="935"/>
      <c r="D1351" s="935"/>
      <c r="E1351" s="935"/>
      <c r="F1351" s="935"/>
      <c r="G1351" s="935"/>
    </row>
    <row r="1352" spans="3:7">
      <c r="C1352" s="935"/>
      <c r="D1352" s="935"/>
      <c r="E1352" s="935"/>
      <c r="F1352" s="935"/>
      <c r="G1352" s="935"/>
    </row>
    <row r="1353" spans="3:7">
      <c r="C1353" s="935"/>
      <c r="D1353" s="935"/>
      <c r="E1353" s="935"/>
      <c r="F1353" s="935"/>
      <c r="G1353" s="935"/>
    </row>
    <row r="1354" spans="3:7">
      <c r="C1354" s="935"/>
      <c r="D1354" s="935"/>
      <c r="E1354" s="935"/>
      <c r="F1354" s="935"/>
      <c r="G1354" s="935"/>
    </row>
    <row r="1355" spans="3:7">
      <c r="C1355" s="935"/>
      <c r="D1355" s="935"/>
      <c r="E1355" s="935"/>
      <c r="F1355" s="935"/>
      <c r="G1355" s="935"/>
    </row>
    <row r="1356" spans="3:7">
      <c r="C1356" s="935"/>
      <c r="D1356" s="935"/>
      <c r="E1356" s="935"/>
      <c r="F1356" s="935"/>
      <c r="G1356" s="935"/>
    </row>
    <row r="1357" spans="3:7">
      <c r="C1357" s="935"/>
      <c r="D1357" s="935"/>
      <c r="E1357" s="935"/>
      <c r="F1357" s="935"/>
      <c r="G1357" s="935"/>
    </row>
    <row r="1358" spans="3:7">
      <c r="C1358" s="935"/>
      <c r="D1358" s="935"/>
      <c r="E1358" s="935"/>
      <c r="F1358" s="935"/>
      <c r="G1358" s="935"/>
    </row>
    <row r="1359" spans="3:7">
      <c r="C1359" s="935"/>
      <c r="D1359" s="935"/>
      <c r="E1359" s="935"/>
      <c r="F1359" s="935"/>
      <c r="G1359" s="935"/>
    </row>
    <row r="1360" spans="3:7">
      <c r="C1360" s="935"/>
      <c r="D1360" s="935"/>
      <c r="E1360" s="935"/>
      <c r="F1360" s="935"/>
      <c r="G1360" s="935"/>
    </row>
    <row r="1361" spans="3:7">
      <c r="C1361" s="935"/>
      <c r="D1361" s="935"/>
      <c r="E1361" s="935"/>
      <c r="F1361" s="935"/>
      <c r="G1361" s="935"/>
    </row>
    <row r="1362" spans="3:7">
      <c r="C1362" s="935"/>
      <c r="D1362" s="935"/>
      <c r="E1362" s="935"/>
      <c r="F1362" s="935"/>
      <c r="G1362" s="935"/>
    </row>
    <row r="1363" spans="3:7">
      <c r="C1363" s="935"/>
      <c r="D1363" s="935"/>
      <c r="E1363" s="935"/>
      <c r="F1363" s="935"/>
      <c r="G1363" s="935"/>
    </row>
    <row r="1364" spans="3:7">
      <c r="C1364" s="935"/>
      <c r="D1364" s="935"/>
      <c r="E1364" s="935"/>
      <c r="F1364" s="935"/>
      <c r="G1364" s="935"/>
    </row>
    <row r="1365" spans="3:7">
      <c r="C1365" s="935"/>
      <c r="D1365" s="935"/>
      <c r="E1365" s="935"/>
      <c r="F1365" s="935"/>
      <c r="G1365" s="935"/>
    </row>
    <row r="1366" spans="3:7">
      <c r="C1366" s="935"/>
      <c r="D1366" s="935"/>
      <c r="E1366" s="935"/>
      <c r="F1366" s="935"/>
      <c r="G1366" s="935"/>
    </row>
    <row r="1367" spans="3:7">
      <c r="C1367" s="935"/>
      <c r="D1367" s="935"/>
      <c r="E1367" s="935"/>
      <c r="F1367" s="935"/>
      <c r="G1367" s="935"/>
    </row>
    <row r="1368" spans="3:7">
      <c r="C1368" s="935"/>
      <c r="D1368" s="935"/>
      <c r="E1368" s="935"/>
      <c r="F1368" s="935"/>
      <c r="G1368" s="935"/>
    </row>
    <row r="1369" spans="3:7">
      <c r="C1369" s="935"/>
      <c r="D1369" s="935"/>
      <c r="E1369" s="935"/>
      <c r="F1369" s="935"/>
      <c r="G1369" s="935"/>
    </row>
    <row r="1370" spans="3:7">
      <c r="C1370" s="935"/>
      <c r="D1370" s="935"/>
      <c r="E1370" s="935"/>
      <c r="F1370" s="935"/>
      <c r="G1370" s="935"/>
    </row>
    <row r="1371" spans="3:7">
      <c r="C1371" s="935"/>
      <c r="D1371" s="935"/>
      <c r="E1371" s="935"/>
      <c r="F1371" s="935"/>
      <c r="G1371" s="935"/>
    </row>
    <row r="1372" spans="3:7">
      <c r="C1372" s="935"/>
      <c r="D1372" s="935"/>
      <c r="E1372" s="935"/>
      <c r="F1372" s="935"/>
      <c r="G1372" s="935"/>
    </row>
    <row r="1373" spans="3:7">
      <c r="C1373" s="935"/>
      <c r="D1373" s="935"/>
      <c r="E1373" s="935"/>
      <c r="F1373" s="935"/>
      <c r="G1373" s="935"/>
    </row>
    <row r="1374" spans="3:7">
      <c r="C1374" s="935"/>
      <c r="D1374" s="935"/>
      <c r="E1374" s="935"/>
      <c r="F1374" s="935"/>
      <c r="G1374" s="935"/>
    </row>
    <row r="1375" spans="3:7">
      <c r="C1375" s="935"/>
      <c r="D1375" s="935"/>
      <c r="E1375" s="935"/>
      <c r="F1375" s="935"/>
      <c r="G1375" s="935"/>
    </row>
    <row r="1376" spans="3:7">
      <c r="C1376" s="935"/>
      <c r="D1376" s="935"/>
      <c r="E1376" s="935"/>
      <c r="F1376" s="935"/>
      <c r="G1376" s="935"/>
    </row>
    <row r="1377" spans="3:7">
      <c r="C1377" s="935"/>
      <c r="D1377" s="935"/>
      <c r="E1377" s="935"/>
      <c r="F1377" s="935"/>
      <c r="G1377" s="935"/>
    </row>
    <row r="1378" spans="3:7">
      <c r="C1378" s="935"/>
      <c r="D1378" s="935"/>
      <c r="E1378" s="935"/>
      <c r="F1378" s="935"/>
      <c r="G1378" s="935"/>
    </row>
    <row r="1379" spans="3:7">
      <c r="C1379" s="935"/>
      <c r="D1379" s="935"/>
      <c r="E1379" s="935"/>
      <c r="F1379" s="935"/>
      <c r="G1379" s="935"/>
    </row>
    <row r="1380" spans="3:7">
      <c r="C1380" s="935"/>
      <c r="D1380" s="935"/>
      <c r="E1380" s="935"/>
      <c r="F1380" s="935"/>
      <c r="G1380" s="935"/>
    </row>
    <row r="1381" spans="3:7">
      <c r="C1381" s="935"/>
      <c r="D1381" s="935"/>
      <c r="E1381" s="935"/>
      <c r="F1381" s="935"/>
      <c r="G1381" s="935"/>
    </row>
    <row r="1382" spans="3:7">
      <c r="C1382" s="935"/>
      <c r="D1382" s="935"/>
      <c r="E1382" s="935"/>
      <c r="F1382" s="935"/>
      <c r="G1382" s="935"/>
    </row>
    <row r="1383" spans="3:7">
      <c r="C1383" s="935"/>
      <c r="D1383" s="935"/>
      <c r="E1383" s="935"/>
      <c r="F1383" s="935"/>
      <c r="G1383" s="935"/>
    </row>
    <row r="1384" spans="3:7">
      <c r="C1384" s="935"/>
      <c r="D1384" s="935"/>
      <c r="E1384" s="935"/>
      <c r="F1384" s="935"/>
      <c r="G1384" s="935"/>
    </row>
    <row r="1385" spans="3:7">
      <c r="C1385" s="935"/>
      <c r="D1385" s="935"/>
      <c r="E1385" s="935"/>
      <c r="F1385" s="935"/>
      <c r="G1385" s="935"/>
    </row>
    <row r="1386" spans="3:7">
      <c r="C1386" s="935"/>
      <c r="D1386" s="935"/>
      <c r="E1386" s="935"/>
      <c r="F1386" s="935"/>
      <c r="G1386" s="935"/>
    </row>
    <row r="1387" spans="3:7">
      <c r="C1387" s="935"/>
      <c r="D1387" s="935"/>
      <c r="E1387" s="935"/>
      <c r="F1387" s="935"/>
      <c r="G1387" s="935"/>
    </row>
    <row r="1388" spans="3:7">
      <c r="C1388" s="935"/>
      <c r="D1388" s="935"/>
      <c r="E1388" s="935"/>
      <c r="F1388" s="935"/>
      <c r="G1388" s="935"/>
    </row>
    <row r="1389" spans="3:7">
      <c r="C1389" s="935"/>
      <c r="D1389" s="935"/>
      <c r="E1389" s="935"/>
      <c r="F1389" s="935"/>
      <c r="G1389" s="935"/>
    </row>
    <row r="1390" spans="3:7">
      <c r="C1390" s="935"/>
      <c r="D1390" s="935"/>
      <c r="E1390" s="935"/>
      <c r="F1390" s="935"/>
      <c r="G1390" s="935"/>
    </row>
    <row r="1391" spans="3:7">
      <c r="C1391" s="935"/>
      <c r="D1391" s="935"/>
      <c r="E1391" s="935"/>
      <c r="F1391" s="935"/>
      <c r="G1391" s="935"/>
    </row>
    <row r="1392" spans="3:7">
      <c r="C1392" s="935"/>
      <c r="D1392" s="935"/>
      <c r="E1392" s="935"/>
      <c r="F1392" s="935"/>
      <c r="G1392" s="935"/>
    </row>
    <row r="1393" spans="3:7">
      <c r="C1393" s="935"/>
      <c r="D1393" s="935"/>
      <c r="E1393" s="935"/>
      <c r="F1393" s="935"/>
      <c r="G1393" s="935"/>
    </row>
    <row r="1394" spans="3:7">
      <c r="C1394" s="935"/>
      <c r="D1394" s="935"/>
      <c r="E1394" s="935"/>
      <c r="F1394" s="935"/>
      <c r="G1394" s="935"/>
    </row>
    <row r="1395" spans="3:7">
      <c r="C1395" s="935"/>
      <c r="D1395" s="935"/>
      <c r="E1395" s="935"/>
      <c r="F1395" s="935"/>
      <c r="G1395" s="935"/>
    </row>
    <row r="1396" spans="3:7">
      <c r="C1396" s="935"/>
      <c r="D1396" s="935"/>
      <c r="E1396" s="935"/>
      <c r="F1396" s="935"/>
      <c r="G1396" s="935"/>
    </row>
    <row r="1397" spans="3:7">
      <c r="C1397" s="935"/>
      <c r="D1397" s="935"/>
      <c r="E1397" s="935"/>
      <c r="F1397" s="935"/>
      <c r="G1397" s="935"/>
    </row>
    <row r="1398" spans="3:7">
      <c r="C1398" s="935"/>
      <c r="D1398" s="935"/>
      <c r="E1398" s="935"/>
      <c r="F1398" s="935"/>
      <c r="G1398" s="935"/>
    </row>
    <row r="1399" spans="3:7">
      <c r="C1399" s="935"/>
      <c r="D1399" s="935"/>
      <c r="E1399" s="935"/>
      <c r="F1399" s="935"/>
      <c r="G1399" s="935"/>
    </row>
    <row r="1400" spans="3:7">
      <c r="C1400" s="935"/>
      <c r="D1400" s="935"/>
      <c r="E1400" s="935"/>
      <c r="F1400" s="935"/>
      <c r="G1400" s="935"/>
    </row>
    <row r="1401" spans="3:7">
      <c r="C1401" s="935"/>
      <c r="D1401" s="935"/>
      <c r="E1401" s="935"/>
      <c r="F1401" s="935"/>
      <c r="G1401" s="935"/>
    </row>
    <row r="1402" spans="3:7">
      <c r="C1402" s="935"/>
      <c r="D1402" s="935"/>
      <c r="E1402" s="935"/>
      <c r="F1402" s="935"/>
      <c r="G1402" s="935"/>
    </row>
    <row r="1403" spans="3:7">
      <c r="C1403" s="935"/>
      <c r="D1403" s="935"/>
      <c r="E1403" s="935"/>
      <c r="F1403" s="935"/>
      <c r="G1403" s="935"/>
    </row>
    <row r="1404" spans="3:7">
      <c r="C1404" s="935"/>
      <c r="D1404" s="935"/>
      <c r="E1404" s="935"/>
      <c r="F1404" s="935"/>
      <c r="G1404" s="935"/>
    </row>
    <row r="1405" spans="3:7">
      <c r="C1405" s="935"/>
      <c r="D1405" s="935"/>
      <c r="E1405" s="935"/>
      <c r="F1405" s="935"/>
      <c r="G1405" s="935"/>
    </row>
    <row r="1406" spans="3:7">
      <c r="C1406" s="935"/>
      <c r="D1406" s="935"/>
      <c r="E1406" s="935"/>
      <c r="F1406" s="935"/>
      <c r="G1406" s="935"/>
    </row>
    <row r="1407" spans="3:7">
      <c r="C1407" s="935"/>
      <c r="D1407" s="935"/>
      <c r="E1407" s="935"/>
      <c r="F1407" s="935"/>
      <c r="G1407" s="935"/>
    </row>
    <row r="1408" spans="3:7">
      <c r="C1408" s="935"/>
      <c r="D1408" s="935"/>
      <c r="E1408" s="935"/>
      <c r="F1408" s="935"/>
      <c r="G1408" s="935"/>
    </row>
    <row r="1409" spans="3:7">
      <c r="C1409" s="935"/>
      <c r="D1409" s="935"/>
      <c r="E1409" s="935"/>
      <c r="F1409" s="935"/>
      <c r="G1409" s="935"/>
    </row>
    <row r="1410" spans="3:7">
      <c r="C1410" s="935"/>
      <c r="D1410" s="935"/>
      <c r="E1410" s="935"/>
      <c r="F1410" s="935"/>
      <c r="G1410" s="935"/>
    </row>
    <row r="1411" spans="3:7">
      <c r="C1411" s="935"/>
      <c r="D1411" s="935"/>
      <c r="E1411" s="935"/>
      <c r="F1411" s="935"/>
      <c r="G1411" s="935"/>
    </row>
    <row r="1412" spans="3:7">
      <c r="C1412" s="935"/>
      <c r="D1412" s="935"/>
      <c r="E1412" s="935"/>
      <c r="F1412" s="935"/>
      <c r="G1412" s="935"/>
    </row>
    <row r="1413" spans="3:7">
      <c r="C1413" s="935"/>
      <c r="D1413" s="935"/>
      <c r="E1413" s="935"/>
      <c r="F1413" s="935"/>
      <c r="G1413" s="935"/>
    </row>
    <row r="1414" spans="3:7">
      <c r="C1414" s="935"/>
      <c r="D1414" s="935"/>
      <c r="E1414" s="935"/>
      <c r="F1414" s="935"/>
      <c r="G1414" s="935"/>
    </row>
    <row r="1415" spans="3:7">
      <c r="C1415" s="935"/>
      <c r="D1415" s="935"/>
      <c r="E1415" s="935"/>
      <c r="F1415" s="935"/>
      <c r="G1415" s="935"/>
    </row>
    <row r="1416" spans="3:7">
      <c r="C1416" s="935"/>
      <c r="D1416" s="935"/>
      <c r="E1416" s="935"/>
      <c r="F1416" s="935"/>
      <c r="G1416" s="935"/>
    </row>
    <row r="1417" spans="3:7">
      <c r="C1417" s="935"/>
      <c r="D1417" s="935"/>
      <c r="E1417" s="935"/>
      <c r="F1417" s="935"/>
      <c r="G1417" s="935"/>
    </row>
    <row r="1418" spans="3:7">
      <c r="C1418" s="935"/>
      <c r="D1418" s="935"/>
      <c r="E1418" s="935"/>
      <c r="F1418" s="935"/>
      <c r="G1418" s="935"/>
    </row>
    <row r="1419" spans="3:7">
      <c r="C1419" s="935"/>
      <c r="D1419" s="935"/>
      <c r="E1419" s="935"/>
      <c r="F1419" s="935"/>
      <c r="G1419" s="935"/>
    </row>
    <row r="1420" spans="3:7">
      <c r="C1420" s="935"/>
      <c r="D1420" s="935"/>
      <c r="E1420" s="935"/>
      <c r="F1420" s="935"/>
      <c r="G1420" s="935"/>
    </row>
    <row r="1421" spans="3:7">
      <c r="C1421" s="935"/>
      <c r="D1421" s="935"/>
      <c r="E1421" s="935"/>
      <c r="F1421" s="935"/>
      <c r="G1421" s="935"/>
    </row>
    <row r="1422" spans="3:7">
      <c r="C1422" s="935"/>
      <c r="D1422" s="935"/>
      <c r="E1422" s="935"/>
      <c r="F1422" s="935"/>
      <c r="G1422" s="935"/>
    </row>
    <row r="1423" spans="3:7">
      <c r="C1423" s="935"/>
      <c r="D1423" s="935"/>
      <c r="E1423" s="935"/>
      <c r="F1423" s="935"/>
      <c r="G1423" s="935"/>
    </row>
    <row r="1424" spans="3:7">
      <c r="C1424" s="935"/>
      <c r="D1424" s="935"/>
      <c r="E1424" s="935"/>
      <c r="F1424" s="935"/>
      <c r="G1424" s="935"/>
    </row>
    <row r="1425" spans="3:7">
      <c r="C1425" s="935"/>
      <c r="D1425" s="935"/>
      <c r="E1425" s="935"/>
      <c r="F1425" s="935"/>
      <c r="G1425" s="935"/>
    </row>
    <row r="1426" spans="3:7">
      <c r="C1426" s="935"/>
      <c r="D1426" s="935"/>
      <c r="E1426" s="935"/>
      <c r="F1426" s="935"/>
      <c r="G1426" s="935"/>
    </row>
    <row r="1427" spans="3:7">
      <c r="C1427" s="935"/>
      <c r="D1427" s="935"/>
      <c r="E1427" s="935"/>
      <c r="F1427" s="935"/>
      <c r="G1427" s="935"/>
    </row>
    <row r="1428" spans="3:7">
      <c r="C1428" s="935"/>
      <c r="D1428" s="935"/>
      <c r="E1428" s="935"/>
      <c r="F1428" s="935"/>
      <c r="G1428" s="935"/>
    </row>
    <row r="1429" spans="3:7">
      <c r="C1429" s="935"/>
      <c r="D1429" s="935"/>
      <c r="E1429" s="935"/>
      <c r="F1429" s="935"/>
      <c r="G1429" s="935"/>
    </row>
    <row r="1430" spans="3:7">
      <c r="C1430" s="935"/>
      <c r="D1430" s="935"/>
      <c r="E1430" s="935"/>
      <c r="F1430" s="935"/>
      <c r="G1430" s="935"/>
    </row>
    <row r="1431" spans="3:7">
      <c r="C1431" s="935"/>
      <c r="D1431" s="935"/>
      <c r="E1431" s="935"/>
      <c r="F1431" s="935"/>
      <c r="G1431" s="935"/>
    </row>
    <row r="1432" spans="3:7">
      <c r="C1432" s="935"/>
      <c r="D1432" s="935"/>
      <c r="E1432" s="935"/>
      <c r="F1432" s="935"/>
      <c r="G1432" s="935"/>
    </row>
    <row r="1433" spans="3:7">
      <c r="C1433" s="935"/>
      <c r="D1433" s="935"/>
      <c r="E1433" s="935"/>
      <c r="F1433" s="935"/>
      <c r="G1433" s="935"/>
    </row>
    <row r="1434" spans="3:7">
      <c r="C1434" s="935"/>
      <c r="D1434" s="935"/>
      <c r="E1434" s="935"/>
      <c r="F1434" s="935"/>
      <c r="G1434" s="935"/>
    </row>
    <row r="1435" spans="3:7">
      <c r="C1435" s="935"/>
      <c r="D1435" s="935"/>
      <c r="E1435" s="935"/>
      <c r="F1435" s="935"/>
      <c r="G1435" s="935"/>
    </row>
    <row r="1436" spans="3:7">
      <c r="C1436" s="935"/>
      <c r="D1436" s="935"/>
      <c r="E1436" s="935"/>
      <c r="F1436" s="935"/>
      <c r="G1436" s="935"/>
    </row>
    <row r="1437" spans="3:7">
      <c r="C1437" s="935"/>
      <c r="D1437" s="935"/>
      <c r="E1437" s="935"/>
      <c r="F1437" s="935"/>
      <c r="G1437" s="935"/>
    </row>
    <row r="1438" spans="3:7">
      <c r="C1438" s="935"/>
      <c r="D1438" s="935"/>
      <c r="E1438" s="935"/>
      <c r="F1438" s="935"/>
      <c r="G1438" s="935"/>
    </row>
    <row r="1439" spans="3:7">
      <c r="C1439" s="935"/>
      <c r="D1439" s="935"/>
      <c r="E1439" s="935"/>
      <c r="F1439" s="935"/>
      <c r="G1439" s="935"/>
    </row>
    <row r="1440" spans="3:7">
      <c r="C1440" s="935"/>
      <c r="D1440" s="935"/>
      <c r="E1440" s="935"/>
      <c r="F1440" s="935"/>
      <c r="G1440" s="935"/>
    </row>
    <row r="1441" spans="3:7">
      <c r="C1441" s="935"/>
      <c r="D1441" s="935"/>
      <c r="E1441" s="935"/>
      <c r="F1441" s="935"/>
      <c r="G1441" s="935"/>
    </row>
    <row r="1442" spans="3:7">
      <c r="C1442" s="935"/>
      <c r="D1442" s="935"/>
      <c r="E1442" s="935"/>
      <c r="F1442" s="935"/>
      <c r="G1442" s="935"/>
    </row>
    <row r="1443" spans="3:7">
      <c r="C1443" s="935"/>
      <c r="D1443" s="935"/>
      <c r="E1443" s="935"/>
      <c r="F1443" s="935"/>
      <c r="G1443" s="935"/>
    </row>
    <row r="1444" spans="3:7">
      <c r="C1444" s="935"/>
      <c r="D1444" s="935"/>
      <c r="E1444" s="935"/>
      <c r="F1444" s="935"/>
      <c r="G1444" s="935"/>
    </row>
    <row r="1445" spans="3:7">
      <c r="C1445" s="935"/>
      <c r="D1445" s="935"/>
      <c r="E1445" s="935"/>
      <c r="F1445" s="935"/>
      <c r="G1445" s="935"/>
    </row>
    <row r="1446" spans="3:7">
      <c r="C1446" s="935"/>
      <c r="D1446" s="935"/>
      <c r="E1446" s="935"/>
      <c r="F1446" s="935"/>
      <c r="G1446" s="935"/>
    </row>
    <row r="1447" spans="3:7">
      <c r="C1447" s="935"/>
      <c r="D1447" s="935"/>
      <c r="E1447" s="935"/>
      <c r="F1447" s="935"/>
      <c r="G1447" s="935"/>
    </row>
    <row r="1448" spans="3:7">
      <c r="C1448" s="935"/>
      <c r="D1448" s="935"/>
      <c r="E1448" s="935"/>
      <c r="F1448" s="935"/>
      <c r="G1448" s="935"/>
    </row>
    <row r="1449" spans="3:7">
      <c r="C1449" s="935"/>
      <c r="D1449" s="935"/>
      <c r="E1449" s="935"/>
      <c r="F1449" s="935"/>
      <c r="G1449" s="935"/>
    </row>
    <row r="1450" spans="3:7">
      <c r="C1450" s="935"/>
      <c r="D1450" s="935"/>
      <c r="E1450" s="935"/>
      <c r="F1450" s="935"/>
      <c r="G1450" s="935"/>
    </row>
    <row r="1451" spans="3:7">
      <c r="C1451" s="935"/>
      <c r="D1451" s="935"/>
      <c r="E1451" s="935"/>
      <c r="F1451" s="935"/>
      <c r="G1451" s="935"/>
    </row>
    <row r="1452" spans="3:7">
      <c r="C1452" s="935"/>
      <c r="D1452" s="935"/>
      <c r="E1452" s="935"/>
      <c r="F1452" s="935"/>
      <c r="G1452" s="935"/>
    </row>
    <row r="1453" spans="3:7">
      <c r="C1453" s="935"/>
      <c r="D1453" s="935"/>
      <c r="E1453" s="935"/>
      <c r="F1453" s="935"/>
      <c r="G1453" s="935"/>
    </row>
    <row r="1454" spans="3:7">
      <c r="C1454" s="935"/>
      <c r="D1454" s="935"/>
      <c r="E1454" s="935"/>
      <c r="F1454" s="935"/>
      <c r="G1454" s="935"/>
    </row>
    <row r="1455" spans="3:7">
      <c r="C1455" s="935"/>
      <c r="D1455" s="935"/>
      <c r="E1455" s="935"/>
      <c r="F1455" s="935"/>
      <c r="G1455" s="935"/>
    </row>
    <row r="1456" spans="3:7">
      <c r="C1456" s="935"/>
      <c r="D1456" s="935"/>
      <c r="E1456" s="935"/>
      <c r="F1456" s="935"/>
      <c r="G1456" s="935"/>
    </row>
    <row r="1457" spans="3:7">
      <c r="C1457" s="935"/>
      <c r="D1457" s="935"/>
      <c r="E1457" s="935"/>
      <c r="F1457" s="935"/>
      <c r="G1457" s="935"/>
    </row>
    <row r="1458" spans="3:7">
      <c r="C1458" s="935"/>
      <c r="D1458" s="935"/>
      <c r="E1458" s="935"/>
      <c r="F1458" s="935"/>
      <c r="G1458" s="935"/>
    </row>
    <row r="1459" spans="3:7">
      <c r="C1459" s="935"/>
      <c r="D1459" s="935"/>
      <c r="E1459" s="935"/>
      <c r="F1459" s="935"/>
      <c r="G1459" s="935"/>
    </row>
    <row r="1460" spans="3:7">
      <c r="C1460" s="935"/>
      <c r="D1460" s="935"/>
      <c r="E1460" s="935"/>
      <c r="F1460" s="935"/>
      <c r="G1460" s="935"/>
    </row>
    <row r="1461" spans="3:7">
      <c r="C1461" s="935"/>
      <c r="D1461" s="935"/>
      <c r="E1461" s="935"/>
      <c r="F1461" s="935"/>
      <c r="G1461" s="935"/>
    </row>
    <row r="1462" spans="3:7">
      <c r="C1462" s="935"/>
      <c r="D1462" s="935"/>
      <c r="E1462" s="935"/>
      <c r="F1462" s="935"/>
      <c r="G1462" s="935"/>
    </row>
    <row r="1463" spans="3:7">
      <c r="C1463" s="935"/>
      <c r="D1463" s="935"/>
      <c r="E1463" s="935"/>
      <c r="F1463" s="935"/>
      <c r="G1463" s="935"/>
    </row>
    <row r="1464" spans="3:7">
      <c r="C1464" s="935"/>
      <c r="D1464" s="935"/>
      <c r="E1464" s="935"/>
      <c r="F1464" s="935"/>
      <c r="G1464" s="935"/>
    </row>
    <row r="1465" spans="3:7">
      <c r="C1465" s="935"/>
      <c r="D1465" s="935"/>
      <c r="E1465" s="935"/>
      <c r="F1465" s="935"/>
      <c r="G1465" s="935"/>
    </row>
    <row r="1466" spans="3:7">
      <c r="C1466" s="935"/>
      <c r="D1466" s="935"/>
      <c r="E1466" s="935"/>
      <c r="F1466" s="935"/>
      <c r="G1466" s="935"/>
    </row>
    <row r="1467" spans="3:7">
      <c r="C1467" s="935"/>
      <c r="D1467" s="935"/>
      <c r="E1467" s="935"/>
      <c r="F1467" s="935"/>
      <c r="G1467" s="935"/>
    </row>
    <row r="1468" spans="3:7">
      <c r="C1468" s="935"/>
      <c r="D1468" s="935"/>
      <c r="E1468" s="935"/>
      <c r="F1468" s="935"/>
      <c r="G1468" s="935"/>
    </row>
    <row r="1469" spans="3:7">
      <c r="C1469" s="935"/>
      <c r="D1469" s="935"/>
      <c r="E1469" s="935"/>
      <c r="F1469" s="935"/>
      <c r="G1469" s="935"/>
    </row>
    <row r="1470" spans="3:7">
      <c r="C1470" s="935"/>
      <c r="D1470" s="935"/>
      <c r="E1470" s="935"/>
      <c r="F1470" s="935"/>
      <c r="G1470" s="935"/>
    </row>
    <row r="1471" spans="3:7">
      <c r="C1471" s="935"/>
      <c r="D1471" s="935"/>
      <c r="E1471" s="935"/>
      <c r="F1471" s="935"/>
      <c r="G1471" s="935"/>
    </row>
    <row r="1472" spans="3:7">
      <c r="C1472" s="935"/>
      <c r="D1472" s="935"/>
      <c r="E1472" s="935"/>
      <c r="F1472" s="935"/>
      <c r="G1472" s="935"/>
    </row>
    <row r="1473" spans="3:7">
      <c r="C1473" s="935"/>
      <c r="D1473" s="935"/>
      <c r="E1473" s="935"/>
      <c r="F1473" s="935"/>
      <c r="G1473" s="935"/>
    </row>
    <row r="1474" spans="3:7">
      <c r="C1474" s="935"/>
      <c r="D1474" s="935"/>
      <c r="E1474" s="935"/>
      <c r="F1474" s="935"/>
      <c r="G1474" s="935"/>
    </row>
    <row r="1475" spans="3:7">
      <c r="C1475" s="935"/>
      <c r="D1475" s="935"/>
      <c r="E1475" s="935"/>
      <c r="F1475" s="935"/>
      <c r="G1475" s="935"/>
    </row>
    <row r="1476" spans="3:7">
      <c r="C1476" s="935"/>
      <c r="D1476" s="935"/>
      <c r="E1476" s="935"/>
      <c r="F1476" s="935"/>
      <c r="G1476" s="935"/>
    </row>
    <row r="1477" spans="3:7">
      <c r="C1477" s="935"/>
      <c r="D1477" s="935"/>
      <c r="E1477" s="935"/>
      <c r="F1477" s="935"/>
      <c r="G1477" s="935"/>
    </row>
    <row r="1478" spans="3:7">
      <c r="C1478" s="935"/>
      <c r="D1478" s="935"/>
      <c r="E1478" s="935"/>
      <c r="F1478" s="935"/>
      <c r="G1478" s="935"/>
    </row>
    <row r="1479" spans="3:7">
      <c r="C1479" s="935"/>
      <c r="D1479" s="935"/>
      <c r="E1479" s="935"/>
      <c r="F1479" s="935"/>
      <c r="G1479" s="935"/>
    </row>
    <row r="1480" spans="3:7">
      <c r="C1480" s="935"/>
      <c r="D1480" s="935"/>
      <c r="E1480" s="935"/>
      <c r="F1480" s="935"/>
      <c r="G1480" s="935"/>
    </row>
    <row r="1481" spans="3:7">
      <c r="C1481" s="935"/>
      <c r="D1481" s="935"/>
      <c r="E1481" s="935"/>
      <c r="F1481" s="935"/>
      <c r="G1481" s="935"/>
    </row>
    <row r="1482" spans="3:7">
      <c r="C1482" s="935"/>
      <c r="D1482" s="935"/>
      <c r="E1482" s="935"/>
      <c r="F1482" s="935"/>
      <c r="G1482" s="935"/>
    </row>
    <row r="1483" spans="3:7">
      <c r="C1483" s="935"/>
      <c r="D1483" s="935"/>
      <c r="E1483" s="935"/>
      <c r="F1483" s="935"/>
      <c r="G1483" s="935"/>
    </row>
    <row r="1484" spans="3:7">
      <c r="C1484" s="935"/>
      <c r="D1484" s="935"/>
      <c r="E1484" s="935"/>
      <c r="F1484" s="935"/>
      <c r="G1484" s="935"/>
    </row>
    <row r="1485" spans="3:7">
      <c r="C1485" s="935"/>
      <c r="D1485" s="935"/>
      <c r="E1485" s="935"/>
      <c r="F1485" s="935"/>
      <c r="G1485" s="935"/>
    </row>
    <row r="1486" spans="3:7">
      <c r="C1486" s="935"/>
      <c r="D1486" s="935"/>
      <c r="E1486" s="935"/>
      <c r="F1486" s="935"/>
      <c r="G1486" s="935"/>
    </row>
    <row r="1487" spans="3:7">
      <c r="C1487" s="935"/>
      <c r="D1487" s="935"/>
      <c r="E1487" s="935"/>
      <c r="F1487" s="935"/>
      <c r="G1487" s="935"/>
    </row>
    <row r="1488" spans="3:7">
      <c r="C1488" s="935"/>
      <c r="D1488" s="935"/>
      <c r="E1488" s="935"/>
      <c r="F1488" s="935"/>
      <c r="G1488" s="935"/>
    </row>
    <row r="1489" spans="3:7">
      <c r="C1489" s="935"/>
      <c r="D1489" s="935"/>
      <c r="E1489" s="935"/>
      <c r="F1489" s="935"/>
      <c r="G1489" s="935"/>
    </row>
    <row r="1490" spans="3:7">
      <c r="C1490" s="935"/>
      <c r="D1490" s="935"/>
      <c r="E1490" s="935"/>
      <c r="F1490" s="935"/>
      <c r="G1490" s="935"/>
    </row>
    <row r="1491" spans="3:7">
      <c r="C1491" s="935"/>
      <c r="D1491" s="935"/>
      <c r="E1491" s="935"/>
      <c r="F1491" s="935"/>
      <c r="G1491" s="935"/>
    </row>
    <row r="1492" spans="3:7">
      <c r="C1492" s="935"/>
      <c r="D1492" s="935"/>
      <c r="E1492" s="935"/>
      <c r="F1492" s="935"/>
      <c r="G1492" s="935"/>
    </row>
    <row r="1493" spans="3:7">
      <c r="C1493" s="935"/>
      <c r="D1493" s="935"/>
      <c r="E1493" s="935"/>
      <c r="F1493" s="935"/>
      <c r="G1493" s="935"/>
    </row>
    <row r="1494" spans="3:7">
      <c r="C1494" s="935"/>
      <c r="D1494" s="935"/>
      <c r="E1494" s="935"/>
      <c r="F1494" s="935"/>
      <c r="G1494" s="935"/>
    </row>
    <row r="1495" spans="3:7">
      <c r="C1495" s="935"/>
      <c r="D1495" s="935"/>
      <c r="E1495" s="935"/>
      <c r="F1495" s="935"/>
      <c r="G1495" s="935"/>
    </row>
    <row r="1496" spans="3:7">
      <c r="C1496" s="935"/>
      <c r="D1496" s="935"/>
      <c r="E1496" s="935"/>
      <c r="F1496" s="935"/>
      <c r="G1496" s="935"/>
    </row>
    <row r="1497" spans="3:7">
      <c r="C1497" s="935"/>
      <c r="D1497" s="935"/>
      <c r="E1497" s="935"/>
      <c r="F1497" s="935"/>
      <c r="G1497" s="935"/>
    </row>
    <row r="1498" spans="3:7">
      <c r="C1498" s="935"/>
      <c r="D1498" s="935"/>
      <c r="E1498" s="935"/>
      <c r="F1498" s="935"/>
      <c r="G1498" s="935"/>
    </row>
    <row r="1499" spans="3:7">
      <c r="C1499" s="935"/>
      <c r="D1499" s="935"/>
      <c r="E1499" s="935"/>
      <c r="F1499" s="935"/>
      <c r="G1499" s="935"/>
    </row>
    <row r="1500" spans="3:7">
      <c r="C1500" s="935"/>
      <c r="D1500" s="935"/>
      <c r="E1500" s="935"/>
      <c r="F1500" s="935"/>
      <c r="G1500" s="935"/>
    </row>
    <row r="1501" spans="3:7">
      <c r="C1501" s="935"/>
      <c r="D1501" s="935"/>
      <c r="E1501" s="935"/>
      <c r="F1501" s="935"/>
      <c r="G1501" s="935"/>
    </row>
    <row r="1502" spans="3:7">
      <c r="C1502" s="935"/>
      <c r="D1502" s="935"/>
      <c r="E1502" s="935"/>
      <c r="F1502" s="935"/>
      <c r="G1502" s="935"/>
    </row>
    <row r="1503" spans="3:7">
      <c r="C1503" s="935"/>
      <c r="D1503" s="935"/>
      <c r="E1503" s="935"/>
      <c r="F1503" s="935"/>
      <c r="G1503" s="935"/>
    </row>
    <row r="1504" spans="3:7">
      <c r="C1504" s="935"/>
      <c r="D1504" s="935"/>
      <c r="E1504" s="935"/>
      <c r="F1504" s="935"/>
      <c r="G1504" s="935"/>
    </row>
    <row r="1505" spans="3:7">
      <c r="C1505" s="935"/>
      <c r="D1505" s="935"/>
      <c r="E1505" s="935"/>
      <c r="F1505" s="935"/>
      <c r="G1505" s="935"/>
    </row>
    <row r="1506" spans="3:7">
      <c r="C1506" s="935"/>
      <c r="D1506" s="935"/>
      <c r="E1506" s="935"/>
      <c r="F1506" s="935"/>
      <c r="G1506" s="935"/>
    </row>
    <row r="1507" spans="3:7">
      <c r="C1507" s="935"/>
      <c r="D1507" s="935"/>
      <c r="E1507" s="935"/>
      <c r="F1507" s="935"/>
      <c r="G1507" s="935"/>
    </row>
    <row r="1508" spans="3:7">
      <c r="C1508" s="935"/>
      <c r="D1508" s="935"/>
      <c r="E1508" s="935"/>
      <c r="F1508" s="935"/>
      <c r="G1508" s="935"/>
    </row>
    <row r="1509" spans="3:7">
      <c r="C1509" s="935"/>
      <c r="D1509" s="935"/>
      <c r="E1509" s="935"/>
      <c r="F1509" s="935"/>
      <c r="G1509" s="935"/>
    </row>
    <row r="1510" spans="3:7">
      <c r="C1510" s="935"/>
      <c r="D1510" s="935"/>
      <c r="E1510" s="935"/>
      <c r="F1510" s="935"/>
      <c r="G1510" s="935"/>
    </row>
    <row r="1511" spans="3:7">
      <c r="C1511" s="935"/>
      <c r="D1511" s="935"/>
      <c r="E1511" s="935"/>
      <c r="F1511" s="935"/>
      <c r="G1511" s="935"/>
    </row>
    <row r="1512" spans="3:7">
      <c r="C1512" s="935"/>
      <c r="D1512" s="935"/>
      <c r="E1512" s="935"/>
      <c r="F1512" s="935"/>
      <c r="G1512" s="935"/>
    </row>
    <row r="1513" spans="3:7">
      <c r="C1513" s="935"/>
      <c r="D1513" s="935"/>
      <c r="E1513" s="935"/>
      <c r="F1513" s="935"/>
      <c r="G1513" s="935"/>
    </row>
    <row r="1514" spans="3:7">
      <c r="C1514" s="935"/>
      <c r="D1514" s="935"/>
      <c r="E1514" s="935"/>
      <c r="F1514" s="935"/>
      <c r="G1514" s="935"/>
    </row>
    <row r="1515" spans="3:7">
      <c r="C1515" s="935"/>
      <c r="D1515" s="935"/>
      <c r="E1515" s="935"/>
      <c r="F1515" s="935"/>
      <c r="G1515" s="935"/>
    </row>
    <row r="1516" spans="3:7">
      <c r="C1516" s="935"/>
      <c r="D1516" s="935"/>
      <c r="E1516" s="935"/>
      <c r="F1516" s="935"/>
      <c r="G1516" s="935"/>
    </row>
    <row r="1517" spans="3:7">
      <c r="C1517" s="935"/>
      <c r="D1517" s="935"/>
      <c r="E1517" s="935"/>
      <c r="F1517" s="935"/>
      <c r="G1517" s="935"/>
    </row>
    <row r="1518" spans="3:7">
      <c r="C1518" s="935"/>
      <c r="D1518" s="935"/>
      <c r="E1518" s="935"/>
      <c r="F1518" s="935"/>
      <c r="G1518" s="935"/>
    </row>
    <row r="1519" spans="3:7">
      <c r="C1519" s="935"/>
      <c r="D1519" s="935"/>
      <c r="E1519" s="935"/>
      <c r="F1519" s="935"/>
      <c r="G1519" s="935"/>
    </row>
    <row r="1520" spans="3:7">
      <c r="C1520" s="935"/>
      <c r="D1520" s="935"/>
      <c r="E1520" s="935"/>
      <c r="F1520" s="935"/>
      <c r="G1520" s="935"/>
    </row>
    <row r="1521" spans="3:7">
      <c r="C1521" s="935"/>
      <c r="D1521" s="935"/>
      <c r="E1521" s="935"/>
      <c r="F1521" s="935"/>
      <c r="G1521" s="935"/>
    </row>
    <row r="1522" spans="3:7">
      <c r="C1522" s="935"/>
      <c r="D1522" s="935"/>
      <c r="E1522" s="935"/>
      <c r="F1522" s="935"/>
      <c r="G1522" s="935"/>
    </row>
    <row r="1523" spans="3:7">
      <c r="C1523" s="935"/>
      <c r="D1523" s="935"/>
      <c r="E1523" s="935"/>
      <c r="F1523" s="935"/>
      <c r="G1523" s="935"/>
    </row>
    <row r="1524" spans="3:7">
      <c r="C1524" s="935"/>
      <c r="D1524" s="935"/>
      <c r="E1524" s="935"/>
      <c r="F1524" s="935"/>
      <c r="G1524" s="935"/>
    </row>
    <row r="1525" spans="3:7">
      <c r="C1525" s="935"/>
      <c r="D1525" s="935"/>
      <c r="E1525" s="935"/>
      <c r="F1525" s="935"/>
      <c r="G1525" s="935"/>
    </row>
    <row r="1526" spans="3:7">
      <c r="C1526" s="935"/>
      <c r="D1526" s="935"/>
      <c r="E1526" s="935"/>
      <c r="F1526" s="935"/>
      <c r="G1526" s="935"/>
    </row>
    <row r="1527" spans="3:7">
      <c r="C1527" s="935"/>
      <c r="D1527" s="935"/>
      <c r="E1527" s="935"/>
      <c r="F1527" s="935"/>
      <c r="G1527" s="935"/>
    </row>
    <row r="1528" spans="3:7">
      <c r="C1528" s="935"/>
      <c r="D1528" s="935"/>
      <c r="E1528" s="935"/>
      <c r="F1528" s="935"/>
      <c r="G1528" s="935"/>
    </row>
    <row r="1529" spans="3:7">
      <c r="C1529" s="935"/>
      <c r="D1529" s="935"/>
      <c r="E1529" s="935"/>
      <c r="F1529" s="935"/>
      <c r="G1529" s="935"/>
    </row>
    <row r="1530" spans="3:7">
      <c r="C1530" s="935"/>
      <c r="D1530" s="935"/>
      <c r="E1530" s="935"/>
      <c r="F1530" s="935"/>
      <c r="G1530" s="935"/>
    </row>
    <row r="1531" spans="3:7">
      <c r="C1531" s="935"/>
      <c r="D1531" s="935"/>
      <c r="E1531" s="935"/>
      <c r="F1531" s="935"/>
      <c r="G1531" s="935"/>
    </row>
    <row r="1532" spans="3:7">
      <c r="C1532" s="935"/>
      <c r="D1532" s="935"/>
      <c r="E1532" s="935"/>
      <c r="F1532" s="935"/>
      <c r="G1532" s="935"/>
    </row>
    <row r="1533" spans="3:7">
      <c r="C1533" s="935"/>
      <c r="D1533" s="935"/>
      <c r="E1533" s="935"/>
      <c r="F1533" s="935"/>
      <c r="G1533" s="935"/>
    </row>
    <row r="1534" spans="3:7">
      <c r="C1534" s="935"/>
      <c r="D1534" s="935"/>
      <c r="E1534" s="935"/>
      <c r="F1534" s="935"/>
      <c r="G1534" s="935"/>
    </row>
    <row r="1535" spans="3:7">
      <c r="C1535" s="935"/>
      <c r="D1535" s="935"/>
      <c r="E1535" s="935"/>
      <c r="F1535" s="935"/>
      <c r="G1535" s="935"/>
    </row>
    <row r="1536" spans="3:7">
      <c r="C1536" s="935"/>
      <c r="D1536" s="935"/>
      <c r="E1536" s="935"/>
      <c r="F1536" s="935"/>
      <c r="G1536" s="935"/>
    </row>
    <row r="1537" spans="3:7">
      <c r="C1537" s="935"/>
      <c r="D1537" s="935"/>
      <c r="E1537" s="935"/>
      <c r="F1537" s="935"/>
      <c r="G1537" s="935"/>
    </row>
    <row r="1538" spans="3:7">
      <c r="C1538" s="935"/>
      <c r="D1538" s="935"/>
      <c r="E1538" s="935"/>
      <c r="F1538" s="935"/>
      <c r="G1538" s="935"/>
    </row>
    <row r="1539" spans="3:7">
      <c r="C1539" s="935"/>
      <c r="D1539" s="935"/>
      <c r="E1539" s="935"/>
      <c r="F1539" s="935"/>
      <c r="G1539" s="935"/>
    </row>
    <row r="1540" spans="3:7">
      <c r="C1540" s="935"/>
      <c r="D1540" s="935"/>
      <c r="E1540" s="935"/>
      <c r="F1540" s="935"/>
      <c r="G1540" s="935"/>
    </row>
    <row r="1541" spans="3:7">
      <c r="C1541" s="935"/>
      <c r="D1541" s="935"/>
      <c r="E1541" s="935"/>
      <c r="F1541" s="935"/>
      <c r="G1541" s="935"/>
    </row>
    <row r="1542" spans="3:7">
      <c r="C1542" s="935"/>
      <c r="D1542" s="935"/>
      <c r="E1542" s="935"/>
      <c r="F1542" s="935"/>
      <c r="G1542" s="935"/>
    </row>
    <row r="1543" spans="3:7">
      <c r="C1543" s="935"/>
      <c r="D1543" s="935"/>
      <c r="E1543" s="935"/>
      <c r="F1543" s="935"/>
      <c r="G1543" s="935"/>
    </row>
    <row r="1544" spans="3:7">
      <c r="C1544" s="935"/>
      <c r="D1544" s="935"/>
      <c r="E1544" s="935"/>
      <c r="F1544" s="935"/>
      <c r="G1544" s="935"/>
    </row>
    <row r="1545" spans="3:7">
      <c r="C1545" s="935"/>
      <c r="D1545" s="935"/>
      <c r="E1545" s="935"/>
      <c r="F1545" s="935"/>
      <c r="G1545" s="935"/>
    </row>
    <row r="1546" spans="3:7">
      <c r="C1546" s="935"/>
      <c r="D1546" s="935"/>
      <c r="E1546" s="935"/>
      <c r="F1546" s="935"/>
      <c r="G1546" s="935"/>
    </row>
    <row r="1547" spans="3:7">
      <c r="C1547" s="935"/>
      <c r="D1547" s="935"/>
      <c r="E1547" s="935"/>
      <c r="F1547" s="935"/>
      <c r="G1547" s="935"/>
    </row>
    <row r="1548" spans="3:7">
      <c r="C1548" s="935"/>
      <c r="D1548" s="935"/>
      <c r="E1548" s="935"/>
      <c r="F1548" s="935"/>
      <c r="G1548" s="935"/>
    </row>
    <row r="1549" spans="3:7">
      <c r="C1549" s="935"/>
      <c r="D1549" s="935"/>
      <c r="E1549" s="935"/>
      <c r="F1549" s="935"/>
      <c r="G1549" s="935"/>
    </row>
    <row r="1550" spans="3:7">
      <c r="C1550" s="935"/>
      <c r="D1550" s="935"/>
      <c r="E1550" s="935"/>
      <c r="F1550" s="935"/>
      <c r="G1550" s="935"/>
    </row>
    <row r="1551" spans="3:7">
      <c r="C1551" s="935"/>
      <c r="D1551" s="935"/>
      <c r="E1551" s="935"/>
      <c r="F1551" s="935"/>
      <c r="G1551" s="935"/>
    </row>
    <row r="1552" spans="3:7">
      <c r="C1552" s="935"/>
      <c r="D1552" s="935"/>
      <c r="E1552" s="935"/>
      <c r="F1552" s="935"/>
      <c r="G1552" s="935"/>
    </row>
    <row r="1553" spans="3:7">
      <c r="C1553" s="935"/>
      <c r="D1553" s="935"/>
      <c r="E1553" s="935"/>
      <c r="F1553" s="935"/>
      <c r="G1553" s="935"/>
    </row>
    <row r="1554" spans="3:7">
      <c r="C1554" s="935"/>
      <c r="D1554" s="935"/>
      <c r="E1554" s="935"/>
      <c r="F1554" s="935"/>
      <c r="G1554" s="935"/>
    </row>
    <row r="1555" spans="3:7">
      <c r="C1555" s="935"/>
      <c r="D1555" s="935"/>
      <c r="E1555" s="935"/>
      <c r="F1555" s="935"/>
      <c r="G1555" s="935"/>
    </row>
    <row r="1556" spans="3:7">
      <c r="C1556" s="935"/>
      <c r="D1556" s="935"/>
      <c r="E1556" s="935"/>
      <c r="F1556" s="935"/>
      <c r="G1556" s="935"/>
    </row>
    <row r="1557" spans="3:7">
      <c r="C1557" s="935"/>
      <c r="D1557" s="935"/>
      <c r="E1557" s="935"/>
      <c r="F1557" s="935"/>
      <c r="G1557" s="935"/>
    </row>
    <row r="1558" spans="3:7">
      <c r="C1558" s="935"/>
      <c r="D1558" s="935"/>
      <c r="E1558" s="935"/>
      <c r="F1558" s="935"/>
      <c r="G1558" s="935"/>
    </row>
    <row r="1559" spans="3:7">
      <c r="C1559" s="935"/>
      <c r="D1559" s="935"/>
      <c r="E1559" s="935"/>
      <c r="F1559" s="935"/>
      <c r="G1559" s="935"/>
    </row>
    <row r="1560" spans="3:7">
      <c r="C1560" s="935"/>
      <c r="D1560" s="935"/>
      <c r="E1560" s="935"/>
      <c r="F1560" s="935"/>
      <c r="G1560" s="935"/>
    </row>
    <row r="1561" spans="3:7">
      <c r="C1561" s="935"/>
      <c r="D1561" s="935"/>
      <c r="E1561" s="935"/>
      <c r="F1561" s="935"/>
      <c r="G1561" s="935"/>
    </row>
    <row r="1562" spans="3:7">
      <c r="C1562" s="935"/>
      <c r="D1562" s="935"/>
      <c r="E1562" s="935"/>
      <c r="F1562" s="935"/>
      <c r="G1562" s="935"/>
    </row>
    <row r="1563" spans="3:7">
      <c r="C1563" s="935"/>
      <c r="D1563" s="935"/>
      <c r="E1563" s="935"/>
      <c r="F1563" s="935"/>
      <c r="G1563" s="935"/>
    </row>
    <row r="1564" spans="3:7">
      <c r="C1564" s="935"/>
      <c r="D1564" s="935"/>
      <c r="E1564" s="935"/>
      <c r="F1564" s="935"/>
      <c r="G1564" s="935"/>
    </row>
    <row r="1565" spans="3:7">
      <c r="C1565" s="935"/>
      <c r="D1565" s="935"/>
      <c r="E1565" s="935"/>
      <c r="F1565" s="935"/>
      <c r="G1565" s="935"/>
    </row>
    <row r="1566" spans="3:7">
      <c r="C1566" s="935"/>
      <c r="D1566" s="935"/>
      <c r="E1566" s="935"/>
      <c r="F1566" s="935"/>
      <c r="G1566" s="935"/>
    </row>
    <row r="1567" spans="3:7">
      <c r="C1567" s="935"/>
      <c r="D1567" s="935"/>
      <c r="E1567" s="935"/>
      <c r="F1567" s="935"/>
      <c r="G1567" s="935"/>
    </row>
    <row r="1568" spans="3:7">
      <c r="C1568" s="935"/>
      <c r="D1568" s="935"/>
      <c r="E1568" s="935"/>
      <c r="F1568" s="935"/>
      <c r="G1568" s="935"/>
    </row>
    <row r="1569" spans="3:7">
      <c r="C1569" s="935"/>
      <c r="D1569" s="935"/>
      <c r="E1569" s="935"/>
      <c r="F1569" s="935"/>
      <c r="G1569" s="935"/>
    </row>
    <row r="1570" spans="3:7">
      <c r="C1570" s="935"/>
      <c r="D1570" s="935"/>
      <c r="E1570" s="935"/>
      <c r="F1570" s="935"/>
      <c r="G1570" s="935"/>
    </row>
    <row r="1571" spans="3:7">
      <c r="C1571" s="935"/>
      <c r="D1571" s="935"/>
      <c r="E1571" s="935"/>
      <c r="F1571" s="935"/>
      <c r="G1571" s="935"/>
    </row>
    <row r="1572" spans="3:7">
      <c r="C1572" s="935"/>
      <c r="D1572" s="935"/>
      <c r="E1572" s="935"/>
      <c r="F1572" s="935"/>
      <c r="G1572" s="935"/>
    </row>
    <row r="1573" spans="3:7">
      <c r="C1573" s="935"/>
      <c r="D1573" s="935"/>
      <c r="E1573" s="935"/>
      <c r="F1573" s="935"/>
      <c r="G1573" s="935"/>
    </row>
    <row r="1574" spans="3:7">
      <c r="C1574" s="935"/>
      <c r="D1574" s="935"/>
      <c r="E1574" s="935"/>
      <c r="F1574" s="935"/>
      <c r="G1574" s="935"/>
    </row>
    <row r="1575" spans="3:7">
      <c r="C1575" s="935"/>
      <c r="D1575" s="935"/>
      <c r="E1575" s="935"/>
      <c r="F1575" s="935"/>
      <c r="G1575" s="935"/>
    </row>
    <row r="1576" spans="3:7">
      <c r="C1576" s="935"/>
      <c r="D1576" s="935"/>
      <c r="E1576" s="935"/>
      <c r="F1576" s="935"/>
      <c r="G1576" s="935"/>
    </row>
    <row r="1577" spans="3:7">
      <c r="C1577" s="935"/>
      <c r="D1577" s="935"/>
      <c r="E1577" s="935"/>
      <c r="F1577" s="935"/>
      <c r="G1577" s="935"/>
    </row>
    <row r="1578" spans="3:7">
      <c r="C1578" s="935"/>
      <c r="D1578" s="935"/>
      <c r="E1578" s="935"/>
      <c r="F1578" s="935"/>
      <c r="G1578" s="935"/>
    </row>
    <row r="1579" spans="3:7">
      <c r="C1579" s="935"/>
      <c r="D1579" s="935"/>
      <c r="E1579" s="935"/>
      <c r="F1579" s="935"/>
      <c r="G1579" s="935"/>
    </row>
    <row r="1580" spans="3:7">
      <c r="C1580" s="935"/>
      <c r="D1580" s="935"/>
      <c r="E1580" s="935"/>
      <c r="F1580" s="935"/>
      <c r="G1580" s="935"/>
    </row>
    <row r="1581" spans="3:7">
      <c r="C1581" s="935"/>
      <c r="D1581" s="935"/>
      <c r="E1581" s="935"/>
      <c r="F1581" s="935"/>
      <c r="G1581" s="935"/>
    </row>
    <row r="1582" spans="3:7">
      <c r="C1582" s="935"/>
      <c r="D1582" s="935"/>
      <c r="E1582" s="935"/>
      <c r="F1582" s="935"/>
      <c r="G1582" s="935"/>
    </row>
    <row r="1583" spans="3:7">
      <c r="C1583" s="935"/>
      <c r="D1583" s="935"/>
      <c r="E1583" s="935"/>
      <c r="F1583" s="935"/>
      <c r="G1583" s="935"/>
    </row>
    <row r="1584" spans="3:7">
      <c r="C1584" s="935"/>
      <c r="D1584" s="935"/>
      <c r="E1584" s="935"/>
      <c r="F1584" s="935"/>
      <c r="G1584" s="935"/>
    </row>
    <row r="1585" spans="3:7">
      <c r="C1585" s="935"/>
      <c r="D1585" s="935"/>
      <c r="E1585" s="935"/>
      <c r="F1585" s="935"/>
      <c r="G1585" s="935"/>
    </row>
    <row r="1586" spans="3:7">
      <c r="C1586" s="935"/>
      <c r="D1586" s="935"/>
      <c r="E1586" s="935"/>
      <c r="F1586" s="935"/>
      <c r="G1586" s="935"/>
    </row>
    <row r="1587" spans="3:7">
      <c r="C1587" s="935"/>
      <c r="D1587" s="935"/>
      <c r="E1587" s="935"/>
      <c r="F1587" s="935"/>
      <c r="G1587" s="935"/>
    </row>
    <row r="1588" spans="3:7">
      <c r="C1588" s="935"/>
      <c r="D1588" s="935"/>
      <c r="E1588" s="935"/>
      <c r="F1588" s="935"/>
      <c r="G1588" s="935"/>
    </row>
    <row r="1589" spans="3:7">
      <c r="C1589" s="935"/>
      <c r="D1589" s="935"/>
      <c r="E1589" s="935"/>
      <c r="F1589" s="935"/>
      <c r="G1589" s="935"/>
    </row>
    <row r="1590" spans="3:7">
      <c r="C1590" s="935"/>
      <c r="D1590" s="935"/>
      <c r="E1590" s="935"/>
      <c r="F1590" s="935"/>
      <c r="G1590" s="935"/>
    </row>
    <row r="1591" spans="3:7">
      <c r="C1591" s="935"/>
      <c r="D1591" s="935"/>
      <c r="E1591" s="935"/>
      <c r="F1591" s="935"/>
      <c r="G1591" s="935"/>
    </row>
    <row r="1592" spans="3:7">
      <c r="C1592" s="935"/>
      <c r="D1592" s="935"/>
      <c r="E1592" s="935"/>
      <c r="F1592" s="935"/>
      <c r="G1592" s="935"/>
    </row>
    <row r="1593" spans="3:7">
      <c r="C1593" s="935"/>
      <c r="D1593" s="935"/>
      <c r="E1593" s="935"/>
      <c r="F1593" s="935"/>
      <c r="G1593" s="935"/>
    </row>
    <row r="1594" spans="3:7">
      <c r="C1594" s="935"/>
      <c r="D1594" s="935"/>
      <c r="E1594" s="935"/>
      <c r="F1594" s="935"/>
      <c r="G1594" s="935"/>
    </row>
    <row r="1595" spans="3:7">
      <c r="C1595" s="935"/>
      <c r="D1595" s="935"/>
      <c r="E1595" s="935"/>
      <c r="F1595" s="935"/>
      <c r="G1595" s="935"/>
    </row>
    <row r="1596" spans="3:7">
      <c r="C1596" s="935"/>
      <c r="D1596" s="935"/>
      <c r="E1596" s="935"/>
      <c r="F1596" s="935"/>
      <c r="G1596" s="935"/>
    </row>
    <row r="1597" spans="3:7">
      <c r="C1597" s="935"/>
      <c r="D1597" s="935"/>
      <c r="E1597" s="935"/>
      <c r="F1597" s="935"/>
      <c r="G1597" s="935"/>
    </row>
    <row r="1598" spans="3:7">
      <c r="C1598" s="935"/>
      <c r="D1598" s="935"/>
      <c r="E1598" s="935"/>
      <c r="F1598" s="935"/>
      <c r="G1598" s="935"/>
    </row>
    <row r="1599" spans="3:7">
      <c r="C1599" s="935"/>
      <c r="D1599" s="935"/>
      <c r="E1599" s="935"/>
      <c r="F1599" s="935"/>
      <c r="G1599" s="935"/>
    </row>
    <row r="1600" spans="3:7">
      <c r="C1600" s="935"/>
      <c r="D1600" s="935"/>
      <c r="E1600" s="935"/>
      <c r="F1600" s="935"/>
      <c r="G1600" s="935"/>
    </row>
    <row r="1601" spans="3:7">
      <c r="C1601" s="935"/>
      <c r="D1601" s="935"/>
      <c r="E1601" s="935"/>
      <c r="F1601" s="935"/>
      <c r="G1601" s="935"/>
    </row>
    <row r="1602" spans="3:7">
      <c r="C1602" s="935"/>
      <c r="D1602" s="935"/>
      <c r="E1602" s="935"/>
      <c r="F1602" s="935"/>
      <c r="G1602" s="935"/>
    </row>
    <row r="1603" spans="3:7">
      <c r="C1603" s="935"/>
      <c r="D1603" s="935"/>
      <c r="E1603" s="935"/>
      <c r="F1603" s="935"/>
      <c r="G1603" s="935"/>
    </row>
    <row r="1604" spans="3:7">
      <c r="C1604" s="935"/>
      <c r="D1604" s="935"/>
      <c r="E1604" s="935"/>
      <c r="F1604" s="935"/>
      <c r="G1604" s="935"/>
    </row>
    <row r="1605" spans="3:7">
      <c r="C1605" s="935"/>
      <c r="D1605" s="935"/>
      <c r="E1605" s="935"/>
      <c r="F1605" s="935"/>
      <c r="G1605" s="935"/>
    </row>
    <row r="1606" spans="3:7">
      <c r="C1606" s="935"/>
      <c r="D1606" s="935"/>
      <c r="E1606" s="935"/>
      <c r="F1606" s="935"/>
      <c r="G1606" s="935"/>
    </row>
    <row r="1607" spans="3:7">
      <c r="C1607" s="935"/>
      <c r="D1607" s="935"/>
      <c r="E1607" s="935"/>
      <c r="F1607" s="935"/>
      <c r="G1607" s="935"/>
    </row>
    <row r="1608" spans="3:7">
      <c r="C1608" s="935"/>
      <c r="D1608" s="935"/>
      <c r="E1608" s="935"/>
      <c r="F1608" s="935"/>
      <c r="G1608" s="935"/>
    </row>
    <row r="1609" spans="3:7">
      <c r="C1609" s="935"/>
      <c r="D1609" s="935"/>
      <c r="E1609" s="935"/>
      <c r="F1609" s="935"/>
      <c r="G1609" s="935"/>
    </row>
    <row r="1610" spans="3:7">
      <c r="C1610" s="935"/>
      <c r="D1610" s="935"/>
      <c r="E1610" s="935"/>
      <c r="F1610" s="935"/>
      <c r="G1610" s="935"/>
    </row>
    <row r="1611" spans="3:7">
      <c r="C1611" s="935"/>
      <c r="D1611" s="935"/>
      <c r="E1611" s="935"/>
      <c r="F1611" s="935"/>
      <c r="G1611" s="935"/>
    </row>
    <row r="1612" spans="3:7">
      <c r="C1612" s="935"/>
      <c r="D1612" s="935"/>
      <c r="E1612" s="935"/>
      <c r="F1612" s="935"/>
      <c r="G1612" s="935"/>
    </row>
    <row r="1613" spans="3:7">
      <c r="C1613" s="935"/>
      <c r="D1613" s="935"/>
      <c r="E1613" s="935"/>
      <c r="F1613" s="935"/>
      <c r="G1613" s="935"/>
    </row>
    <row r="1614" spans="3:7">
      <c r="C1614" s="935"/>
      <c r="D1614" s="935"/>
      <c r="E1614" s="935"/>
      <c r="F1614" s="935"/>
      <c r="G1614" s="935"/>
    </row>
    <row r="1615" spans="3:7">
      <c r="C1615" s="935"/>
      <c r="D1615" s="935"/>
      <c r="E1615" s="935"/>
      <c r="F1615" s="935"/>
      <c r="G1615" s="935"/>
    </row>
    <row r="1616" spans="3:7">
      <c r="C1616" s="935"/>
      <c r="D1616" s="935"/>
      <c r="E1616" s="935"/>
      <c r="F1616" s="935"/>
      <c r="G1616" s="935"/>
    </row>
    <row r="1617" spans="3:7">
      <c r="C1617" s="935"/>
      <c r="D1617" s="935"/>
      <c r="E1617" s="935"/>
      <c r="F1617" s="935"/>
      <c r="G1617" s="935"/>
    </row>
    <row r="1618" spans="3:7">
      <c r="C1618" s="935"/>
      <c r="D1618" s="935"/>
      <c r="E1618" s="935"/>
      <c r="F1618" s="935"/>
      <c r="G1618" s="935"/>
    </row>
    <row r="1619" spans="3:7">
      <c r="C1619" s="935"/>
      <c r="D1619" s="935"/>
      <c r="E1619" s="935"/>
      <c r="F1619" s="935"/>
      <c r="G1619" s="935"/>
    </row>
    <row r="1620" spans="3:7">
      <c r="C1620" s="935"/>
      <c r="D1620" s="935"/>
      <c r="E1620" s="935"/>
      <c r="F1620" s="935"/>
      <c r="G1620" s="935"/>
    </row>
    <row r="1621" spans="3:7">
      <c r="C1621" s="935"/>
      <c r="D1621" s="935"/>
      <c r="E1621" s="935"/>
      <c r="F1621" s="935"/>
      <c r="G1621" s="935"/>
    </row>
    <row r="1622" spans="3:7">
      <c r="C1622" s="935"/>
      <c r="D1622" s="935"/>
      <c r="E1622" s="935"/>
      <c r="F1622" s="935"/>
      <c r="G1622" s="935"/>
    </row>
    <row r="1623" spans="3:7">
      <c r="C1623" s="935"/>
      <c r="D1623" s="935"/>
      <c r="E1623" s="935"/>
      <c r="F1623" s="935"/>
      <c r="G1623" s="935"/>
    </row>
    <row r="1624" spans="3:7">
      <c r="C1624" s="935"/>
      <c r="D1624" s="935"/>
      <c r="E1624" s="935"/>
      <c r="F1624" s="935"/>
      <c r="G1624" s="935"/>
    </row>
    <row r="1625" spans="3:7">
      <c r="C1625" s="935"/>
      <c r="D1625" s="935"/>
      <c r="E1625" s="935"/>
      <c r="F1625" s="935"/>
      <c r="G1625" s="935"/>
    </row>
    <row r="1626" spans="3:7">
      <c r="C1626" s="935"/>
      <c r="D1626" s="935"/>
      <c r="E1626" s="935"/>
      <c r="F1626" s="935"/>
      <c r="G1626" s="935"/>
    </row>
    <row r="1627" spans="3:7">
      <c r="C1627" s="935"/>
      <c r="D1627" s="935"/>
      <c r="E1627" s="935"/>
      <c r="F1627" s="935"/>
      <c r="G1627" s="935"/>
    </row>
    <row r="1628" spans="3:7">
      <c r="C1628" s="935"/>
      <c r="D1628" s="935"/>
      <c r="E1628" s="935"/>
      <c r="F1628" s="935"/>
      <c r="G1628" s="935"/>
    </row>
    <row r="1629" spans="3:7">
      <c r="C1629" s="935"/>
      <c r="D1629" s="935"/>
      <c r="E1629" s="935"/>
      <c r="F1629" s="935"/>
      <c r="G1629" s="935"/>
    </row>
    <row r="1630" spans="3:7">
      <c r="C1630" s="935"/>
      <c r="D1630" s="935"/>
      <c r="E1630" s="935"/>
      <c r="F1630" s="935"/>
      <c r="G1630" s="935"/>
    </row>
    <row r="1631" spans="3:7">
      <c r="C1631" s="935"/>
      <c r="D1631" s="935"/>
      <c r="E1631" s="935"/>
      <c r="F1631" s="935"/>
      <c r="G1631" s="935"/>
    </row>
    <row r="1632" spans="3:7">
      <c r="C1632" s="935"/>
      <c r="D1632" s="935"/>
      <c r="E1632" s="935"/>
      <c r="F1632" s="935"/>
      <c r="G1632" s="935"/>
    </row>
    <row r="1633" spans="3:7">
      <c r="C1633" s="935"/>
      <c r="D1633" s="935"/>
      <c r="E1633" s="935"/>
      <c r="F1633" s="935"/>
      <c r="G1633" s="935"/>
    </row>
    <row r="1634" spans="3:7">
      <c r="C1634" s="935"/>
      <c r="D1634" s="935"/>
      <c r="E1634" s="935"/>
      <c r="F1634" s="935"/>
      <c r="G1634" s="935"/>
    </row>
    <row r="1635" spans="3:7">
      <c r="C1635" s="935"/>
      <c r="D1635" s="935"/>
      <c r="E1635" s="935"/>
      <c r="F1635" s="935"/>
      <c r="G1635" s="935"/>
    </row>
    <row r="1636" spans="3:7">
      <c r="C1636" s="935"/>
      <c r="D1636" s="935"/>
      <c r="E1636" s="935"/>
      <c r="F1636" s="935"/>
      <c r="G1636" s="935"/>
    </row>
    <row r="1637" spans="3:7">
      <c r="C1637" s="935"/>
      <c r="D1637" s="935"/>
      <c r="E1637" s="935"/>
      <c r="F1637" s="935"/>
      <c r="G1637" s="935"/>
    </row>
    <row r="1638" spans="3:7">
      <c r="C1638" s="935"/>
      <c r="D1638" s="935"/>
      <c r="E1638" s="935"/>
      <c r="F1638" s="935"/>
      <c r="G1638" s="935"/>
    </row>
    <row r="1639" spans="3:7">
      <c r="C1639" s="935"/>
      <c r="D1639" s="935"/>
      <c r="E1639" s="935"/>
      <c r="F1639" s="935"/>
      <c r="G1639" s="935"/>
    </row>
    <row r="1640" spans="3:7">
      <c r="C1640" s="935"/>
      <c r="D1640" s="935"/>
      <c r="E1640" s="935"/>
      <c r="F1640" s="935"/>
      <c r="G1640" s="935"/>
    </row>
    <row r="1641" spans="3:7">
      <c r="C1641" s="935"/>
      <c r="D1641" s="935"/>
      <c r="E1641" s="935"/>
      <c r="F1641" s="935"/>
      <c r="G1641" s="935"/>
    </row>
    <row r="1642" spans="3:7">
      <c r="C1642" s="935"/>
      <c r="D1642" s="935"/>
      <c r="E1642" s="935"/>
      <c r="F1642" s="935"/>
      <c r="G1642" s="935"/>
    </row>
    <row r="1643" spans="3:7">
      <c r="C1643" s="935"/>
      <c r="D1643" s="935"/>
      <c r="E1643" s="935"/>
      <c r="F1643" s="935"/>
      <c r="G1643" s="935"/>
    </row>
    <row r="1644" spans="3:7">
      <c r="C1644" s="935"/>
      <c r="D1644" s="935"/>
      <c r="E1644" s="935"/>
      <c r="F1644" s="935"/>
      <c r="G1644" s="935"/>
    </row>
    <row r="1645" spans="3:7">
      <c r="C1645" s="935"/>
      <c r="D1645" s="935"/>
      <c r="E1645" s="935"/>
      <c r="F1645" s="935"/>
      <c r="G1645" s="935"/>
    </row>
    <row r="1646" spans="3:7">
      <c r="C1646" s="935"/>
      <c r="D1646" s="935"/>
      <c r="E1646" s="935"/>
      <c r="F1646" s="935"/>
      <c r="G1646" s="935"/>
    </row>
    <row r="1647" spans="3:7">
      <c r="C1647" s="935"/>
      <c r="D1647" s="935"/>
      <c r="E1647" s="935"/>
      <c r="F1647" s="935"/>
      <c r="G1647" s="935"/>
    </row>
    <row r="1648" spans="3:7">
      <c r="C1648" s="935"/>
      <c r="D1648" s="935"/>
      <c r="E1648" s="935"/>
      <c r="F1648" s="935"/>
      <c r="G1648" s="935"/>
    </row>
    <row r="1649" spans="3:7">
      <c r="C1649" s="935"/>
      <c r="D1649" s="935"/>
      <c r="E1649" s="935"/>
      <c r="F1649" s="935"/>
      <c r="G1649" s="935"/>
    </row>
    <row r="1650" spans="3:7">
      <c r="C1650" s="935"/>
      <c r="D1650" s="935"/>
      <c r="E1650" s="935"/>
      <c r="F1650" s="935"/>
      <c r="G1650" s="935"/>
    </row>
    <row r="1651" spans="3:7">
      <c r="C1651" s="935"/>
      <c r="D1651" s="935"/>
      <c r="E1651" s="935"/>
      <c r="F1651" s="935"/>
      <c r="G1651" s="935"/>
    </row>
    <row r="1652" spans="3:7">
      <c r="C1652" s="935"/>
      <c r="D1652" s="935"/>
      <c r="E1652" s="935"/>
      <c r="F1652" s="935"/>
      <c r="G1652" s="935"/>
    </row>
    <row r="1653" spans="3:7">
      <c r="C1653" s="935"/>
      <c r="D1653" s="935"/>
      <c r="E1653" s="935"/>
      <c r="F1653" s="935"/>
      <c r="G1653" s="935"/>
    </row>
    <row r="1654" spans="3:7">
      <c r="C1654" s="935"/>
      <c r="D1654" s="935"/>
      <c r="E1654" s="935"/>
      <c r="F1654" s="935"/>
      <c r="G1654" s="935"/>
    </row>
    <row r="1655" spans="3:7">
      <c r="C1655" s="935"/>
      <c r="D1655" s="935"/>
      <c r="E1655" s="935"/>
      <c r="F1655" s="935"/>
      <c r="G1655" s="935"/>
    </row>
    <row r="1656" spans="3:7">
      <c r="C1656" s="935"/>
      <c r="D1656" s="935"/>
      <c r="E1656" s="935"/>
      <c r="F1656" s="935"/>
      <c r="G1656" s="935"/>
    </row>
    <row r="1657" spans="3:7">
      <c r="C1657" s="935"/>
      <c r="D1657" s="935"/>
      <c r="E1657" s="935"/>
      <c r="F1657" s="935"/>
      <c r="G1657" s="935"/>
    </row>
    <row r="1658" spans="3:7">
      <c r="C1658" s="935"/>
      <c r="D1658" s="935"/>
      <c r="E1658" s="935"/>
      <c r="F1658" s="935"/>
      <c r="G1658" s="935"/>
    </row>
    <row r="1659" spans="3:7">
      <c r="C1659" s="935"/>
      <c r="D1659" s="935"/>
      <c r="E1659" s="935"/>
      <c r="F1659" s="935"/>
      <c r="G1659" s="935"/>
    </row>
    <row r="1660" spans="3:7">
      <c r="C1660" s="935"/>
      <c r="D1660" s="935"/>
      <c r="E1660" s="935"/>
      <c r="F1660" s="935"/>
      <c r="G1660" s="935"/>
    </row>
    <row r="1661" spans="3:7">
      <c r="C1661" s="935"/>
      <c r="D1661" s="935"/>
      <c r="E1661" s="935"/>
      <c r="F1661" s="935"/>
      <c r="G1661" s="935"/>
    </row>
    <row r="1662" spans="3:7">
      <c r="C1662" s="935"/>
      <c r="D1662" s="935"/>
      <c r="E1662" s="935"/>
      <c r="F1662" s="935"/>
      <c r="G1662" s="935"/>
    </row>
    <row r="1663" spans="3:7">
      <c r="C1663" s="935"/>
      <c r="D1663" s="935"/>
      <c r="E1663" s="935"/>
      <c r="F1663" s="935"/>
      <c r="G1663" s="935"/>
    </row>
    <row r="1664" spans="3:7">
      <c r="C1664" s="935"/>
      <c r="D1664" s="935"/>
      <c r="E1664" s="935"/>
      <c r="F1664" s="935"/>
      <c r="G1664" s="935"/>
    </row>
    <row r="1665" spans="3:7">
      <c r="C1665" s="935"/>
      <c r="D1665" s="935"/>
      <c r="E1665" s="935"/>
      <c r="F1665" s="935"/>
      <c r="G1665" s="935"/>
    </row>
    <row r="1666" spans="3:7">
      <c r="C1666" s="935"/>
      <c r="D1666" s="935"/>
      <c r="E1666" s="935"/>
      <c r="F1666" s="935"/>
      <c r="G1666" s="935"/>
    </row>
    <row r="1667" spans="3:7">
      <c r="C1667" s="935"/>
      <c r="D1667" s="935"/>
      <c r="E1667" s="935"/>
      <c r="F1667" s="935"/>
      <c r="G1667" s="935"/>
    </row>
    <row r="1668" spans="3:7">
      <c r="C1668" s="935"/>
      <c r="D1668" s="935"/>
      <c r="E1668" s="935"/>
      <c r="F1668" s="935"/>
      <c r="G1668" s="935"/>
    </row>
    <row r="1669" spans="3:7">
      <c r="C1669" s="935"/>
      <c r="D1669" s="935"/>
      <c r="E1669" s="935"/>
      <c r="F1669" s="935"/>
      <c r="G1669" s="935"/>
    </row>
    <row r="1670" spans="3:7">
      <c r="C1670" s="935"/>
      <c r="D1670" s="935"/>
      <c r="E1670" s="935"/>
      <c r="F1670" s="935"/>
      <c r="G1670" s="935"/>
    </row>
    <row r="1671" spans="3:7">
      <c r="C1671" s="935"/>
      <c r="D1671" s="935"/>
      <c r="E1671" s="935"/>
      <c r="F1671" s="935"/>
      <c r="G1671" s="935"/>
    </row>
    <row r="1672" spans="3:7">
      <c r="C1672" s="935"/>
      <c r="D1672" s="935"/>
      <c r="E1672" s="935"/>
      <c r="F1672" s="935"/>
      <c r="G1672" s="935"/>
    </row>
    <row r="1673" spans="3:7">
      <c r="C1673" s="935"/>
      <c r="D1673" s="935"/>
      <c r="E1673" s="935"/>
      <c r="F1673" s="935"/>
      <c r="G1673" s="935"/>
    </row>
    <row r="1674" spans="3:7">
      <c r="C1674" s="935"/>
      <c r="D1674" s="935"/>
      <c r="E1674" s="935"/>
      <c r="F1674" s="935"/>
      <c r="G1674" s="935"/>
    </row>
    <row r="1675" spans="3:7">
      <c r="C1675" s="935"/>
      <c r="D1675" s="935"/>
      <c r="E1675" s="935"/>
      <c r="F1675" s="935"/>
      <c r="G1675" s="935"/>
    </row>
    <row r="1676" spans="3:7">
      <c r="C1676" s="935"/>
      <c r="D1676" s="935"/>
      <c r="E1676" s="935"/>
      <c r="F1676" s="935"/>
      <c r="G1676" s="935"/>
    </row>
    <row r="1677" spans="3:7">
      <c r="C1677" s="935"/>
      <c r="D1677" s="935"/>
      <c r="E1677" s="935"/>
      <c r="F1677" s="935"/>
      <c r="G1677" s="935"/>
    </row>
    <row r="1678" spans="3:7">
      <c r="C1678" s="935"/>
      <c r="D1678" s="935"/>
      <c r="E1678" s="935"/>
      <c r="F1678" s="935"/>
      <c r="G1678" s="935"/>
    </row>
    <row r="1679" spans="3:7">
      <c r="C1679" s="935"/>
      <c r="D1679" s="935"/>
      <c r="E1679" s="935"/>
      <c r="F1679" s="935"/>
      <c r="G1679" s="935"/>
    </row>
    <row r="1680" spans="3:7">
      <c r="C1680" s="935"/>
      <c r="D1680" s="935"/>
      <c r="E1680" s="935"/>
      <c r="F1680" s="935"/>
      <c r="G1680" s="935"/>
    </row>
    <row r="1681" spans="3:7">
      <c r="C1681" s="935"/>
      <c r="D1681" s="935"/>
      <c r="E1681" s="935"/>
      <c r="F1681" s="935"/>
      <c r="G1681" s="935"/>
    </row>
    <row r="1682" spans="3:7">
      <c r="C1682" s="935"/>
      <c r="D1682" s="935"/>
      <c r="E1682" s="935"/>
      <c r="F1682" s="935"/>
      <c r="G1682" s="935"/>
    </row>
    <row r="1683" spans="3:7">
      <c r="C1683" s="935"/>
      <c r="D1683" s="935"/>
      <c r="E1683" s="935"/>
      <c r="F1683" s="935"/>
      <c r="G1683" s="935"/>
    </row>
    <row r="1684" spans="3:7">
      <c r="C1684" s="935"/>
      <c r="D1684" s="935"/>
      <c r="E1684" s="935"/>
      <c r="F1684" s="935"/>
      <c r="G1684" s="935"/>
    </row>
    <row r="1685" spans="3:7">
      <c r="C1685" s="935"/>
      <c r="D1685" s="935"/>
      <c r="E1685" s="935"/>
      <c r="F1685" s="935"/>
      <c r="G1685" s="935"/>
    </row>
    <row r="1686" spans="3:7">
      <c r="C1686" s="935"/>
      <c r="D1686" s="935"/>
      <c r="E1686" s="935"/>
      <c r="F1686" s="935"/>
      <c r="G1686" s="935"/>
    </row>
    <row r="1687" spans="3:7">
      <c r="C1687" s="935"/>
      <c r="D1687" s="935"/>
      <c r="E1687" s="935"/>
      <c r="F1687" s="935"/>
      <c r="G1687" s="935"/>
    </row>
    <row r="1688" spans="3:7">
      <c r="C1688" s="935"/>
      <c r="D1688" s="935"/>
      <c r="E1688" s="935"/>
      <c r="F1688" s="935"/>
      <c r="G1688" s="935"/>
    </row>
    <row r="1689" spans="3:7">
      <c r="C1689" s="935"/>
      <c r="D1689" s="935"/>
      <c r="E1689" s="935"/>
      <c r="F1689" s="935"/>
      <c r="G1689" s="935"/>
    </row>
    <row r="1690" spans="3:7">
      <c r="C1690" s="935"/>
      <c r="D1690" s="935"/>
      <c r="E1690" s="935"/>
      <c r="F1690" s="935"/>
      <c r="G1690" s="935"/>
    </row>
    <row r="1691" spans="3:7">
      <c r="C1691" s="935"/>
      <c r="D1691" s="935"/>
      <c r="E1691" s="935"/>
      <c r="F1691" s="935"/>
      <c r="G1691" s="935"/>
    </row>
    <row r="1692" spans="3:7">
      <c r="C1692" s="935"/>
      <c r="D1692" s="935"/>
      <c r="E1692" s="935"/>
      <c r="F1692" s="935"/>
      <c r="G1692" s="935"/>
    </row>
    <row r="1693" spans="3:7">
      <c r="C1693" s="935"/>
      <c r="D1693" s="935"/>
      <c r="E1693" s="935"/>
      <c r="F1693" s="935"/>
      <c r="G1693" s="935"/>
    </row>
    <row r="1694" spans="3:7">
      <c r="C1694" s="935"/>
      <c r="D1694" s="935"/>
      <c r="E1694" s="935"/>
      <c r="F1694" s="935"/>
      <c r="G1694" s="935"/>
    </row>
    <row r="1695" spans="3:7">
      <c r="C1695" s="935"/>
      <c r="D1695" s="935"/>
      <c r="E1695" s="935"/>
      <c r="F1695" s="935"/>
      <c r="G1695" s="935"/>
    </row>
    <row r="1696" spans="3:7">
      <c r="C1696" s="935"/>
      <c r="D1696" s="935"/>
      <c r="E1696" s="935"/>
      <c r="F1696" s="935"/>
      <c r="G1696" s="935"/>
    </row>
    <row r="1697" spans="3:7">
      <c r="C1697" s="935"/>
      <c r="D1697" s="935"/>
      <c r="E1697" s="935"/>
      <c r="F1697" s="935"/>
      <c r="G1697" s="935"/>
    </row>
    <row r="1698" spans="3:7">
      <c r="C1698" s="935"/>
      <c r="D1698" s="935"/>
      <c r="E1698" s="935"/>
      <c r="F1698" s="935"/>
      <c r="G1698" s="935"/>
    </row>
    <row r="1699" spans="3:7">
      <c r="C1699" s="935"/>
      <c r="D1699" s="935"/>
      <c r="E1699" s="935"/>
      <c r="F1699" s="935"/>
      <c r="G1699" s="935"/>
    </row>
    <row r="1700" spans="3:7">
      <c r="C1700" s="935"/>
      <c r="D1700" s="935"/>
      <c r="E1700" s="935"/>
      <c r="F1700" s="935"/>
      <c r="G1700" s="935"/>
    </row>
    <row r="1701" spans="3:7">
      <c r="C1701" s="935"/>
      <c r="D1701" s="935"/>
      <c r="E1701" s="935"/>
      <c r="F1701" s="935"/>
      <c r="G1701" s="935"/>
    </row>
    <row r="1702" spans="3:7">
      <c r="C1702" s="935"/>
      <c r="D1702" s="935"/>
      <c r="E1702" s="935"/>
      <c r="F1702" s="935"/>
      <c r="G1702" s="935"/>
    </row>
    <row r="1703" spans="3:7">
      <c r="C1703" s="935"/>
      <c r="D1703" s="935"/>
      <c r="E1703" s="935"/>
      <c r="F1703" s="935"/>
      <c r="G1703" s="935"/>
    </row>
    <row r="1704" spans="3:7">
      <c r="C1704" s="935"/>
      <c r="D1704" s="935"/>
      <c r="E1704" s="935"/>
      <c r="F1704" s="935"/>
      <c r="G1704" s="935"/>
    </row>
    <row r="1705" spans="3:7">
      <c r="C1705" s="935"/>
      <c r="D1705" s="935"/>
      <c r="E1705" s="935"/>
      <c r="F1705" s="935"/>
      <c r="G1705" s="935"/>
    </row>
    <row r="1706" spans="3:7">
      <c r="C1706" s="935"/>
      <c r="D1706" s="935"/>
      <c r="E1706" s="935"/>
      <c r="F1706" s="935"/>
      <c r="G1706" s="935"/>
    </row>
    <row r="1707" spans="3:7">
      <c r="C1707" s="935"/>
      <c r="D1707" s="935"/>
      <c r="E1707" s="935"/>
      <c r="F1707" s="935"/>
      <c r="G1707" s="935"/>
    </row>
    <row r="1708" spans="3:7">
      <c r="C1708" s="935"/>
      <c r="D1708" s="935"/>
      <c r="E1708" s="935"/>
      <c r="F1708" s="935"/>
      <c r="G1708" s="935"/>
    </row>
    <row r="1709" spans="3:7">
      <c r="C1709" s="935"/>
      <c r="D1709" s="935"/>
      <c r="E1709" s="935"/>
      <c r="F1709" s="935"/>
      <c r="G1709" s="935"/>
    </row>
    <row r="1710" spans="3:7">
      <c r="C1710" s="935"/>
      <c r="D1710" s="935"/>
      <c r="E1710" s="935"/>
      <c r="F1710" s="935"/>
      <c r="G1710" s="935"/>
    </row>
    <row r="1711" spans="3:7">
      <c r="C1711" s="935"/>
      <c r="D1711" s="935"/>
      <c r="E1711" s="935"/>
      <c r="F1711" s="935"/>
      <c r="G1711" s="935"/>
    </row>
    <row r="1712" spans="3:7">
      <c r="C1712" s="935"/>
      <c r="D1712" s="935"/>
      <c r="E1712" s="935"/>
      <c r="F1712" s="935"/>
      <c r="G1712" s="935"/>
    </row>
    <row r="1713" spans="3:7">
      <c r="C1713" s="935"/>
      <c r="D1713" s="935"/>
      <c r="E1713" s="935"/>
      <c r="F1713" s="935"/>
      <c r="G1713" s="935"/>
    </row>
    <row r="1714" spans="3:7">
      <c r="C1714" s="935"/>
      <c r="D1714" s="935"/>
      <c r="E1714" s="935"/>
      <c r="F1714" s="935"/>
      <c r="G1714" s="935"/>
    </row>
    <row r="1715" spans="3:7">
      <c r="C1715" s="935"/>
      <c r="D1715" s="935"/>
      <c r="E1715" s="935"/>
      <c r="F1715" s="935"/>
      <c r="G1715" s="935"/>
    </row>
    <row r="1716" spans="3:7">
      <c r="C1716" s="935"/>
      <c r="D1716" s="935"/>
      <c r="E1716" s="935"/>
      <c r="F1716" s="935"/>
      <c r="G1716" s="935"/>
    </row>
    <row r="1717" spans="3:7">
      <c r="C1717" s="935"/>
      <c r="D1717" s="935"/>
      <c r="E1717" s="935"/>
      <c r="F1717" s="935"/>
      <c r="G1717" s="935"/>
    </row>
    <row r="1718" spans="3:7">
      <c r="C1718" s="935"/>
      <c r="D1718" s="935"/>
      <c r="E1718" s="935"/>
      <c r="F1718" s="935"/>
      <c r="G1718" s="935"/>
    </row>
    <row r="1719" spans="3:7">
      <c r="C1719" s="935"/>
      <c r="D1719" s="935"/>
      <c r="E1719" s="935"/>
      <c r="F1719" s="935"/>
      <c r="G1719" s="935"/>
    </row>
    <row r="1720" spans="3:7">
      <c r="C1720" s="935"/>
      <c r="D1720" s="935"/>
      <c r="E1720" s="935"/>
      <c r="F1720" s="935"/>
      <c r="G1720" s="935"/>
    </row>
    <row r="1721" spans="3:7">
      <c r="C1721" s="935"/>
      <c r="D1721" s="935"/>
      <c r="E1721" s="935"/>
      <c r="F1721" s="935"/>
      <c r="G1721" s="935"/>
    </row>
    <row r="1722" spans="3:7">
      <c r="C1722" s="935"/>
      <c r="D1722" s="935"/>
      <c r="E1722" s="935"/>
      <c r="F1722" s="935"/>
      <c r="G1722" s="935"/>
    </row>
    <row r="1723" spans="3:7">
      <c r="C1723" s="935"/>
      <c r="D1723" s="935"/>
      <c r="E1723" s="935"/>
      <c r="F1723" s="935"/>
      <c r="G1723" s="935"/>
    </row>
    <row r="1724" spans="3:7">
      <c r="C1724" s="935"/>
      <c r="D1724" s="935"/>
      <c r="E1724" s="935"/>
      <c r="F1724" s="935"/>
      <c r="G1724" s="935"/>
    </row>
    <row r="1725" spans="3:7">
      <c r="C1725" s="935"/>
      <c r="D1725" s="935"/>
      <c r="E1725" s="935"/>
      <c r="F1725" s="935"/>
      <c r="G1725" s="935"/>
    </row>
    <row r="1726" spans="3:7">
      <c r="C1726" s="935"/>
      <c r="D1726" s="935"/>
      <c r="E1726" s="935"/>
      <c r="F1726" s="935"/>
      <c r="G1726" s="935"/>
    </row>
    <row r="1727" spans="3:7">
      <c r="C1727" s="935"/>
      <c r="D1727" s="935"/>
      <c r="E1727" s="935"/>
      <c r="F1727" s="935"/>
      <c r="G1727" s="935"/>
    </row>
    <row r="1728" spans="3:7">
      <c r="C1728" s="935"/>
      <c r="D1728" s="935"/>
      <c r="E1728" s="935"/>
      <c r="F1728" s="935"/>
      <c r="G1728" s="935"/>
    </row>
    <row r="1729" spans="3:7">
      <c r="C1729" s="935"/>
      <c r="D1729" s="935"/>
      <c r="E1729" s="935"/>
      <c r="F1729" s="935"/>
      <c r="G1729" s="935"/>
    </row>
    <row r="1730" spans="3:7">
      <c r="C1730" s="935"/>
      <c r="D1730" s="935"/>
      <c r="E1730" s="935"/>
      <c r="F1730" s="935"/>
      <c r="G1730" s="935"/>
    </row>
    <row r="1731" spans="3:7">
      <c r="C1731" s="935"/>
      <c r="D1731" s="935"/>
      <c r="E1731" s="935"/>
      <c r="F1731" s="935"/>
      <c r="G1731" s="935"/>
    </row>
    <row r="1732" spans="3:7">
      <c r="C1732" s="935"/>
      <c r="D1732" s="935"/>
      <c r="E1732" s="935"/>
      <c r="F1732" s="935"/>
      <c r="G1732" s="935"/>
    </row>
    <row r="1733" spans="3:7">
      <c r="C1733" s="935"/>
      <c r="D1733" s="935"/>
      <c r="E1733" s="935"/>
      <c r="F1733" s="935"/>
      <c r="G1733" s="935"/>
    </row>
    <row r="1734" spans="3:7">
      <c r="C1734" s="935"/>
      <c r="D1734" s="935"/>
      <c r="E1734" s="935"/>
      <c r="F1734" s="935"/>
      <c r="G1734" s="935"/>
    </row>
    <row r="1735" spans="3:7">
      <c r="C1735" s="935"/>
      <c r="D1735" s="935"/>
      <c r="E1735" s="935"/>
      <c r="F1735" s="935"/>
      <c r="G1735" s="935"/>
    </row>
    <row r="1736" spans="3:7">
      <c r="C1736" s="935"/>
      <c r="D1736" s="935"/>
      <c r="E1736" s="935"/>
      <c r="F1736" s="935"/>
      <c r="G1736" s="935"/>
    </row>
    <row r="1737" spans="3:7">
      <c r="C1737" s="935"/>
      <c r="D1737" s="935"/>
      <c r="E1737" s="935"/>
      <c r="F1737" s="935"/>
      <c r="G1737" s="935"/>
    </row>
    <row r="1738" spans="3:7">
      <c r="C1738" s="935"/>
      <c r="D1738" s="935"/>
      <c r="E1738" s="935"/>
      <c r="F1738" s="935"/>
      <c r="G1738" s="935"/>
    </row>
    <row r="1739" spans="3:7">
      <c r="C1739" s="935"/>
      <c r="D1739" s="935"/>
      <c r="E1739" s="935"/>
      <c r="F1739" s="935"/>
      <c r="G1739" s="935"/>
    </row>
    <row r="1740" spans="3:7">
      <c r="C1740" s="935"/>
      <c r="D1740" s="935"/>
      <c r="E1740" s="935"/>
      <c r="F1740" s="935"/>
      <c r="G1740" s="935"/>
    </row>
    <row r="1741" spans="3:7">
      <c r="C1741" s="935"/>
      <c r="D1741" s="935"/>
      <c r="E1741" s="935"/>
      <c r="F1741" s="935"/>
      <c r="G1741" s="935"/>
    </row>
    <row r="1742" spans="3:7">
      <c r="C1742" s="935"/>
      <c r="D1742" s="935"/>
      <c r="E1742" s="935"/>
      <c r="F1742" s="935"/>
      <c r="G1742" s="935"/>
    </row>
    <row r="1743" spans="3:7">
      <c r="C1743" s="935"/>
      <c r="D1743" s="935"/>
      <c r="E1743" s="935"/>
      <c r="F1743" s="935"/>
      <c r="G1743" s="935"/>
    </row>
    <row r="1744" spans="3:7">
      <c r="C1744" s="935"/>
      <c r="D1744" s="935"/>
      <c r="E1744" s="935"/>
      <c r="F1744" s="935"/>
      <c r="G1744" s="935"/>
    </row>
    <row r="1745" spans="3:7">
      <c r="C1745" s="935"/>
      <c r="D1745" s="935"/>
      <c r="E1745" s="935"/>
      <c r="F1745" s="935"/>
      <c r="G1745" s="935"/>
    </row>
    <row r="1746" spans="3:7">
      <c r="C1746" s="935"/>
      <c r="D1746" s="935"/>
      <c r="E1746" s="935"/>
      <c r="F1746" s="935"/>
      <c r="G1746" s="935"/>
    </row>
    <row r="1747" spans="3:7">
      <c r="C1747" s="935"/>
      <c r="D1747" s="935"/>
      <c r="E1747" s="935"/>
      <c r="F1747" s="935"/>
      <c r="G1747" s="935"/>
    </row>
    <row r="1748" spans="3:7">
      <c r="C1748" s="935"/>
      <c r="D1748" s="935"/>
      <c r="E1748" s="935"/>
      <c r="F1748" s="935"/>
      <c r="G1748" s="935"/>
    </row>
    <row r="1749" spans="3:7">
      <c r="C1749" s="935"/>
      <c r="D1749" s="935"/>
      <c r="E1749" s="935"/>
      <c r="F1749" s="935"/>
      <c r="G1749" s="935"/>
    </row>
    <row r="1750" spans="3:7">
      <c r="C1750" s="935"/>
      <c r="D1750" s="935"/>
      <c r="E1750" s="935"/>
      <c r="F1750" s="935"/>
      <c r="G1750" s="935"/>
    </row>
    <row r="1751" spans="3:7">
      <c r="C1751" s="935"/>
      <c r="D1751" s="935"/>
      <c r="E1751" s="935"/>
      <c r="F1751" s="935"/>
      <c r="G1751" s="935"/>
    </row>
    <row r="1752" spans="3:7">
      <c r="C1752" s="935"/>
      <c r="D1752" s="935"/>
      <c r="E1752" s="935"/>
      <c r="F1752" s="935"/>
      <c r="G1752" s="935"/>
    </row>
    <row r="1753" spans="3:7">
      <c r="C1753" s="935"/>
      <c r="D1753" s="935"/>
      <c r="E1753" s="935"/>
      <c r="F1753" s="935"/>
      <c r="G1753" s="935"/>
    </row>
    <row r="1754" spans="3:7">
      <c r="C1754" s="935"/>
      <c r="D1754" s="935"/>
      <c r="E1754" s="935"/>
      <c r="F1754" s="935"/>
      <c r="G1754" s="935"/>
    </row>
    <row r="1755" spans="3:7">
      <c r="C1755" s="935"/>
      <c r="D1755" s="935"/>
      <c r="E1755" s="935"/>
      <c r="F1755" s="935"/>
      <c r="G1755" s="935"/>
    </row>
    <row r="1756" spans="3:7">
      <c r="C1756" s="935"/>
      <c r="D1756" s="935"/>
      <c r="E1756" s="935"/>
      <c r="F1756" s="935"/>
      <c r="G1756" s="935"/>
    </row>
    <row r="1757" spans="3:7">
      <c r="C1757" s="935"/>
      <c r="D1757" s="935"/>
      <c r="E1757" s="935"/>
      <c r="F1757" s="935"/>
      <c r="G1757" s="935"/>
    </row>
    <row r="1758" spans="3:7">
      <c r="C1758" s="935"/>
      <c r="D1758" s="935"/>
      <c r="E1758" s="935"/>
      <c r="F1758" s="935"/>
      <c r="G1758" s="935"/>
    </row>
    <row r="1759" spans="3:7">
      <c r="C1759" s="935"/>
      <c r="D1759" s="935"/>
      <c r="E1759" s="935"/>
      <c r="F1759" s="935"/>
      <c r="G1759" s="935"/>
    </row>
    <row r="1760" spans="3:7">
      <c r="C1760" s="935"/>
      <c r="D1760" s="935"/>
      <c r="E1760" s="935"/>
      <c r="F1760" s="935"/>
      <c r="G1760" s="935"/>
    </row>
    <row r="1761" spans="3:7">
      <c r="C1761" s="935"/>
      <c r="D1761" s="935"/>
      <c r="E1761" s="935"/>
      <c r="F1761" s="935"/>
      <c r="G1761" s="935"/>
    </row>
    <row r="1762" spans="3:7">
      <c r="C1762" s="935"/>
      <c r="D1762" s="935"/>
      <c r="E1762" s="935"/>
      <c r="F1762" s="935"/>
      <c r="G1762" s="935"/>
    </row>
    <row r="1763" spans="3:7">
      <c r="C1763" s="935"/>
      <c r="D1763" s="935"/>
      <c r="E1763" s="935"/>
      <c r="F1763" s="935"/>
      <c r="G1763" s="935"/>
    </row>
    <row r="1764" spans="3:7">
      <c r="C1764" s="935"/>
      <c r="D1764" s="935"/>
      <c r="E1764" s="935"/>
      <c r="F1764" s="935"/>
      <c r="G1764" s="935"/>
    </row>
    <row r="1765" spans="3:7">
      <c r="C1765" s="935"/>
      <c r="D1765" s="935"/>
      <c r="E1765" s="935"/>
      <c r="F1765" s="935"/>
      <c r="G1765" s="935"/>
    </row>
    <row r="1766" spans="3:7">
      <c r="C1766" s="935"/>
      <c r="D1766" s="935"/>
      <c r="E1766" s="935"/>
      <c r="F1766" s="935"/>
      <c r="G1766" s="935"/>
    </row>
    <row r="1767" spans="3:7">
      <c r="C1767" s="935"/>
      <c r="D1767" s="935"/>
      <c r="E1767" s="935"/>
      <c r="F1767" s="935"/>
      <c r="G1767" s="935"/>
    </row>
    <row r="1768" spans="3:7">
      <c r="C1768" s="935"/>
      <c r="D1768" s="935"/>
      <c r="E1768" s="935"/>
      <c r="F1768" s="935"/>
      <c r="G1768" s="935"/>
    </row>
    <row r="1769" spans="3:7">
      <c r="C1769" s="935"/>
      <c r="D1769" s="935"/>
      <c r="E1769" s="935"/>
      <c r="F1769" s="935"/>
      <c r="G1769" s="935"/>
    </row>
    <row r="1770" spans="3:7">
      <c r="C1770" s="935"/>
      <c r="D1770" s="935"/>
      <c r="E1770" s="935"/>
      <c r="F1770" s="935"/>
      <c r="G1770" s="935"/>
    </row>
    <row r="1771" spans="3:7">
      <c r="C1771" s="935"/>
      <c r="D1771" s="935"/>
      <c r="E1771" s="935"/>
      <c r="F1771" s="935"/>
      <c r="G1771" s="935"/>
    </row>
    <row r="1772" spans="3:7">
      <c r="C1772" s="935"/>
      <c r="D1772" s="935"/>
      <c r="E1772" s="935"/>
      <c r="F1772" s="935"/>
      <c r="G1772" s="935"/>
    </row>
    <row r="1773" spans="3:7">
      <c r="C1773" s="935"/>
      <c r="D1773" s="935"/>
      <c r="E1773" s="935"/>
      <c r="F1773" s="935"/>
      <c r="G1773" s="935"/>
    </row>
    <row r="1774" spans="3:7">
      <c r="C1774" s="935"/>
      <c r="D1774" s="935"/>
      <c r="E1774" s="935"/>
      <c r="F1774" s="935"/>
      <c r="G1774" s="935"/>
    </row>
    <row r="1775" spans="3:7">
      <c r="C1775" s="935"/>
      <c r="D1775" s="935"/>
      <c r="E1775" s="935"/>
      <c r="F1775" s="935"/>
      <c r="G1775" s="935"/>
    </row>
    <row r="1776" spans="3:7">
      <c r="C1776" s="935"/>
      <c r="D1776" s="935"/>
      <c r="E1776" s="935"/>
      <c r="F1776" s="935"/>
      <c r="G1776" s="935"/>
    </row>
    <row r="1777" spans="3:7">
      <c r="C1777" s="935"/>
      <c r="D1777" s="935"/>
      <c r="E1777" s="935"/>
      <c r="F1777" s="935"/>
      <c r="G1777" s="935"/>
    </row>
    <row r="1778" spans="3:7">
      <c r="C1778" s="935"/>
      <c r="D1778" s="935"/>
      <c r="E1778" s="935"/>
      <c r="F1778" s="935"/>
      <c r="G1778" s="935"/>
    </row>
    <row r="1779" spans="3:7">
      <c r="C1779" s="935"/>
      <c r="D1779" s="935"/>
      <c r="E1779" s="935"/>
      <c r="F1779" s="935"/>
      <c r="G1779" s="935"/>
    </row>
    <row r="1780" spans="3:7">
      <c r="C1780" s="935"/>
      <c r="D1780" s="935"/>
      <c r="E1780" s="935"/>
      <c r="F1780" s="935"/>
      <c r="G1780" s="935"/>
    </row>
    <row r="1781" spans="3:7">
      <c r="C1781" s="935"/>
      <c r="D1781" s="935"/>
      <c r="E1781" s="935"/>
      <c r="F1781" s="935"/>
      <c r="G1781" s="935"/>
    </row>
    <row r="1782" spans="3:7">
      <c r="C1782" s="935"/>
      <c r="D1782" s="935"/>
      <c r="E1782" s="935"/>
      <c r="F1782" s="935"/>
      <c r="G1782" s="935"/>
    </row>
    <row r="1783" spans="3:7">
      <c r="C1783" s="935"/>
      <c r="D1783" s="935"/>
      <c r="E1783" s="935"/>
      <c r="F1783" s="935"/>
      <c r="G1783" s="935"/>
    </row>
    <row r="1784" spans="3:7">
      <c r="C1784" s="935"/>
      <c r="D1784" s="935"/>
      <c r="E1784" s="935"/>
      <c r="F1784" s="935"/>
      <c r="G1784" s="935"/>
    </row>
    <row r="1785" spans="3:7">
      <c r="C1785" s="935"/>
      <c r="D1785" s="935"/>
      <c r="E1785" s="935"/>
      <c r="F1785" s="935"/>
      <c r="G1785" s="935"/>
    </row>
    <row r="1786" spans="3:7">
      <c r="C1786" s="935"/>
      <c r="D1786" s="935"/>
      <c r="E1786" s="935"/>
      <c r="F1786" s="935"/>
      <c r="G1786" s="935"/>
    </row>
    <row r="1787" spans="3:7">
      <c r="C1787" s="935"/>
      <c r="D1787" s="935"/>
      <c r="E1787" s="935"/>
      <c r="F1787" s="935"/>
      <c r="G1787" s="935"/>
    </row>
    <row r="1788" spans="3:7">
      <c r="C1788" s="935"/>
      <c r="D1788" s="935"/>
      <c r="E1788" s="935"/>
      <c r="F1788" s="935"/>
      <c r="G1788" s="935"/>
    </row>
    <row r="1789" spans="3:7">
      <c r="C1789" s="935"/>
      <c r="D1789" s="935"/>
      <c r="E1789" s="935"/>
      <c r="F1789" s="935"/>
      <c r="G1789" s="935"/>
    </row>
    <row r="1790" spans="3:7">
      <c r="C1790" s="935"/>
      <c r="D1790" s="935"/>
      <c r="E1790" s="935"/>
      <c r="F1790" s="935"/>
      <c r="G1790" s="935"/>
    </row>
    <row r="1791" spans="3:7">
      <c r="C1791" s="935"/>
      <c r="D1791" s="935"/>
      <c r="E1791" s="935"/>
      <c r="F1791" s="935"/>
      <c r="G1791" s="935"/>
    </row>
    <row r="1792" spans="3:7">
      <c r="C1792" s="935"/>
      <c r="D1792" s="935"/>
      <c r="E1792" s="935"/>
      <c r="F1792" s="935"/>
      <c r="G1792" s="935"/>
    </row>
    <row r="1793" spans="3:7">
      <c r="C1793" s="935"/>
      <c r="D1793" s="935"/>
      <c r="E1793" s="935"/>
      <c r="F1793" s="935"/>
      <c r="G1793" s="935"/>
    </row>
    <row r="1794" spans="3:7">
      <c r="C1794" s="935"/>
      <c r="D1794" s="935"/>
      <c r="E1794" s="935"/>
      <c r="F1794" s="935"/>
      <c r="G1794" s="935"/>
    </row>
    <row r="1795" spans="3:7">
      <c r="C1795" s="935"/>
      <c r="D1795" s="935"/>
      <c r="E1795" s="935"/>
      <c r="F1795" s="935"/>
      <c r="G1795" s="935"/>
    </row>
    <row r="1796" spans="3:7">
      <c r="C1796" s="935"/>
      <c r="D1796" s="935"/>
      <c r="E1796" s="935"/>
      <c r="F1796" s="935"/>
      <c r="G1796" s="935"/>
    </row>
    <row r="1797" spans="3:7">
      <c r="C1797" s="935"/>
      <c r="D1797" s="935"/>
      <c r="E1797" s="935"/>
      <c r="F1797" s="935"/>
      <c r="G1797" s="935"/>
    </row>
    <row r="1798" spans="3:7">
      <c r="C1798" s="935"/>
      <c r="D1798" s="935"/>
      <c r="E1798" s="935"/>
      <c r="F1798" s="935"/>
      <c r="G1798" s="935"/>
    </row>
    <row r="1799" spans="3:7">
      <c r="C1799" s="935"/>
      <c r="D1799" s="935"/>
      <c r="E1799" s="935"/>
      <c r="F1799" s="935"/>
      <c r="G1799" s="935"/>
    </row>
    <row r="1800" spans="3:7">
      <c r="C1800" s="935"/>
      <c r="D1800" s="935"/>
      <c r="E1800" s="935"/>
      <c r="F1800" s="935"/>
      <c r="G1800" s="935"/>
    </row>
    <row r="1801" spans="3:7">
      <c r="C1801" s="935"/>
      <c r="D1801" s="935"/>
      <c r="E1801" s="935"/>
      <c r="F1801" s="935"/>
      <c r="G1801" s="935"/>
    </row>
    <row r="1802" spans="3:7">
      <c r="C1802" s="935"/>
      <c r="D1802" s="935"/>
      <c r="E1802" s="935"/>
      <c r="F1802" s="935"/>
      <c r="G1802" s="935"/>
    </row>
    <row r="1803" spans="3:7">
      <c r="C1803" s="935"/>
      <c r="D1803" s="935"/>
      <c r="E1803" s="935"/>
      <c r="F1803" s="935"/>
      <c r="G1803" s="935"/>
    </row>
    <row r="1804" spans="3:7">
      <c r="C1804" s="935"/>
      <c r="D1804" s="935"/>
      <c r="E1804" s="935"/>
      <c r="F1804" s="935"/>
      <c r="G1804" s="935"/>
    </row>
    <row r="1805" spans="3:7">
      <c r="C1805" s="935"/>
      <c r="D1805" s="935"/>
      <c r="E1805" s="935"/>
      <c r="F1805" s="935"/>
      <c r="G1805" s="935"/>
    </row>
    <row r="1806" spans="3:7">
      <c r="C1806" s="935"/>
      <c r="D1806" s="935"/>
      <c r="E1806" s="935"/>
      <c r="F1806" s="935"/>
      <c r="G1806" s="935"/>
    </row>
    <row r="1807" spans="3:7">
      <c r="C1807" s="935"/>
      <c r="D1807" s="935"/>
      <c r="E1807" s="935"/>
      <c r="F1807" s="935"/>
      <c r="G1807" s="935"/>
    </row>
    <row r="1808" spans="3:7">
      <c r="C1808" s="935"/>
      <c r="D1808" s="935"/>
      <c r="E1808" s="935"/>
      <c r="F1808" s="935"/>
      <c r="G1808" s="935"/>
    </row>
    <row r="1809" spans="3:7">
      <c r="C1809" s="935"/>
      <c r="D1809" s="935"/>
      <c r="E1809" s="935"/>
      <c r="F1809" s="935"/>
      <c r="G1809" s="935"/>
    </row>
    <row r="1810" spans="3:7">
      <c r="C1810" s="935"/>
      <c r="D1810" s="935"/>
      <c r="E1810" s="935"/>
      <c r="F1810" s="935"/>
      <c r="G1810" s="935"/>
    </row>
    <row r="1811" spans="3:7">
      <c r="C1811" s="935"/>
      <c r="D1811" s="935"/>
      <c r="E1811" s="935"/>
      <c r="F1811" s="935"/>
      <c r="G1811" s="935"/>
    </row>
    <row r="1812" spans="3:7">
      <c r="C1812" s="935"/>
      <c r="D1812" s="935"/>
      <c r="E1812" s="935"/>
      <c r="F1812" s="935"/>
      <c r="G1812" s="935"/>
    </row>
    <row r="1813" spans="3:7">
      <c r="C1813" s="935"/>
      <c r="D1813" s="935"/>
      <c r="E1813" s="935"/>
      <c r="F1813" s="935"/>
      <c r="G1813" s="935"/>
    </row>
    <row r="1814" spans="3:7">
      <c r="C1814" s="935"/>
      <c r="D1814" s="935"/>
      <c r="E1814" s="935"/>
      <c r="F1814" s="935"/>
      <c r="G1814" s="935"/>
    </row>
    <row r="1815" spans="3:7">
      <c r="C1815" s="935"/>
      <c r="D1815" s="935"/>
      <c r="E1815" s="935"/>
      <c r="F1815" s="935"/>
      <c r="G1815" s="935"/>
    </row>
    <row r="1816" spans="3:7">
      <c r="C1816" s="935"/>
      <c r="D1816" s="935"/>
      <c r="E1816" s="935"/>
      <c r="F1816" s="935"/>
      <c r="G1816" s="935"/>
    </row>
    <row r="1817" spans="3:7">
      <c r="C1817" s="935"/>
      <c r="D1817" s="935"/>
      <c r="E1817" s="935"/>
      <c r="F1817" s="935"/>
      <c r="G1817" s="935"/>
    </row>
    <row r="1818" spans="3:7">
      <c r="C1818" s="935"/>
      <c r="D1818" s="935"/>
      <c r="E1818" s="935"/>
      <c r="F1818" s="935"/>
      <c r="G1818" s="935"/>
    </row>
    <row r="1819" spans="3:7">
      <c r="C1819" s="935"/>
      <c r="D1819" s="935"/>
      <c r="E1819" s="935"/>
      <c r="F1819" s="935"/>
      <c r="G1819" s="935"/>
    </row>
    <row r="1820" spans="3:7">
      <c r="C1820" s="935"/>
      <c r="D1820" s="935"/>
      <c r="E1820" s="935"/>
      <c r="F1820" s="935"/>
      <c r="G1820" s="935"/>
    </row>
    <row r="1821" spans="3:7">
      <c r="C1821" s="935"/>
      <c r="D1821" s="935"/>
      <c r="E1821" s="935"/>
      <c r="F1821" s="935"/>
      <c r="G1821" s="935"/>
    </row>
    <row r="1822" spans="3:7">
      <c r="C1822" s="935"/>
      <c r="D1822" s="935"/>
      <c r="E1822" s="935"/>
      <c r="F1822" s="935"/>
      <c r="G1822" s="935"/>
    </row>
    <row r="1823" spans="3:7">
      <c r="C1823" s="935"/>
      <c r="D1823" s="935"/>
      <c r="E1823" s="935"/>
      <c r="F1823" s="935"/>
      <c r="G1823" s="935"/>
    </row>
    <row r="1824" spans="3:7">
      <c r="C1824" s="935"/>
      <c r="D1824" s="935"/>
      <c r="E1824" s="935"/>
      <c r="F1824" s="935"/>
      <c r="G1824" s="935"/>
    </row>
    <row r="1825" spans="3:7">
      <c r="C1825" s="935"/>
      <c r="D1825" s="935"/>
      <c r="E1825" s="935"/>
      <c r="F1825" s="935"/>
      <c r="G1825" s="935"/>
    </row>
    <row r="1826" spans="3:7">
      <c r="C1826" s="935"/>
      <c r="D1826" s="935"/>
      <c r="E1826" s="935"/>
      <c r="F1826" s="935"/>
      <c r="G1826" s="935"/>
    </row>
    <row r="1827" spans="3:7">
      <c r="C1827" s="935"/>
      <c r="D1827" s="935"/>
      <c r="E1827" s="935"/>
      <c r="F1827" s="935"/>
      <c r="G1827" s="935"/>
    </row>
    <row r="1828" spans="3:7">
      <c r="C1828" s="935"/>
      <c r="D1828" s="935"/>
      <c r="E1828" s="935"/>
      <c r="F1828" s="935"/>
      <c r="G1828" s="935"/>
    </row>
    <row r="1829" spans="3:7">
      <c r="C1829" s="935"/>
      <c r="D1829" s="935"/>
      <c r="E1829" s="935"/>
      <c r="F1829" s="935"/>
      <c r="G1829" s="935"/>
    </row>
    <row r="1830" spans="3:7">
      <c r="C1830" s="935"/>
      <c r="D1830" s="935"/>
      <c r="E1830" s="935"/>
      <c r="F1830" s="935"/>
      <c r="G1830" s="935"/>
    </row>
    <row r="1831" spans="3:7">
      <c r="C1831" s="935"/>
      <c r="D1831" s="935"/>
      <c r="E1831" s="935"/>
      <c r="F1831" s="935"/>
      <c r="G1831" s="935"/>
    </row>
    <row r="1832" spans="3:7">
      <c r="C1832" s="935"/>
      <c r="D1832" s="935"/>
      <c r="E1832" s="935"/>
      <c r="F1832" s="935"/>
      <c r="G1832" s="935"/>
    </row>
    <row r="1833" spans="3:7">
      <c r="C1833" s="935"/>
      <c r="D1833" s="935"/>
      <c r="E1833" s="935"/>
      <c r="F1833" s="935"/>
      <c r="G1833" s="935"/>
    </row>
    <row r="1834" spans="3:7">
      <c r="C1834" s="935"/>
      <c r="D1834" s="935"/>
      <c r="E1834" s="935"/>
      <c r="F1834" s="935"/>
      <c r="G1834" s="935"/>
    </row>
    <row r="1835" spans="3:7">
      <c r="C1835" s="935"/>
      <c r="D1835" s="935"/>
      <c r="E1835" s="935"/>
      <c r="F1835" s="935"/>
      <c r="G1835" s="935"/>
    </row>
    <row r="1836" spans="3:7">
      <c r="C1836" s="935"/>
      <c r="D1836" s="935"/>
      <c r="E1836" s="935"/>
      <c r="F1836" s="935"/>
      <c r="G1836" s="935"/>
    </row>
    <row r="1837" spans="3:7">
      <c r="C1837" s="935"/>
      <c r="D1837" s="935"/>
      <c r="E1837" s="935"/>
      <c r="F1837" s="935"/>
      <c r="G1837" s="935"/>
    </row>
    <row r="1838" spans="3:7">
      <c r="C1838" s="935"/>
      <c r="D1838" s="935"/>
      <c r="E1838" s="935"/>
      <c r="F1838" s="935"/>
      <c r="G1838" s="935"/>
    </row>
    <row r="1839" spans="3:7">
      <c r="C1839" s="935"/>
      <c r="D1839" s="935"/>
      <c r="E1839" s="935"/>
      <c r="F1839" s="935"/>
      <c r="G1839" s="935"/>
    </row>
    <row r="1840" spans="3:7">
      <c r="C1840" s="935"/>
      <c r="D1840" s="935"/>
      <c r="E1840" s="935"/>
      <c r="F1840" s="935"/>
      <c r="G1840" s="935"/>
    </row>
    <row r="1841" spans="3:7">
      <c r="C1841" s="935"/>
      <c r="D1841" s="935"/>
      <c r="E1841" s="935"/>
      <c r="F1841" s="935"/>
      <c r="G1841" s="935"/>
    </row>
    <row r="1842" spans="3:7">
      <c r="C1842" s="935"/>
      <c r="D1842" s="935"/>
      <c r="E1842" s="935"/>
      <c r="F1842" s="935"/>
      <c r="G1842" s="935"/>
    </row>
    <row r="1843" spans="3:7">
      <c r="C1843" s="935"/>
      <c r="D1843" s="935"/>
      <c r="E1843" s="935"/>
      <c r="F1843" s="935"/>
      <c r="G1843" s="935"/>
    </row>
    <row r="1844" spans="3:7">
      <c r="C1844" s="935"/>
      <c r="D1844" s="935"/>
      <c r="E1844" s="935"/>
      <c r="F1844" s="935"/>
      <c r="G1844" s="935"/>
    </row>
    <row r="1845" spans="3:7">
      <c r="C1845" s="935"/>
      <c r="D1845" s="935"/>
      <c r="E1845" s="935"/>
      <c r="F1845" s="935"/>
      <c r="G1845" s="935"/>
    </row>
    <row r="1846" spans="3:7">
      <c r="C1846" s="935"/>
      <c r="D1846" s="935"/>
      <c r="E1846" s="935"/>
      <c r="F1846" s="935"/>
      <c r="G1846" s="935"/>
    </row>
    <row r="1847" spans="3:7">
      <c r="C1847" s="935"/>
      <c r="D1847" s="935"/>
      <c r="E1847" s="935"/>
      <c r="F1847" s="935"/>
      <c r="G1847" s="935"/>
    </row>
    <row r="1848" spans="3:7">
      <c r="C1848" s="935"/>
      <c r="D1848" s="935"/>
      <c r="E1848" s="935"/>
      <c r="F1848" s="935"/>
      <c r="G1848" s="935"/>
    </row>
    <row r="1849" spans="3:7">
      <c r="C1849" s="935"/>
      <c r="D1849" s="935"/>
      <c r="E1849" s="935"/>
      <c r="F1849" s="935"/>
      <c r="G1849" s="935"/>
    </row>
    <row r="1850" spans="3:7">
      <c r="C1850" s="935"/>
      <c r="D1850" s="935"/>
      <c r="E1850" s="935"/>
      <c r="F1850" s="935"/>
      <c r="G1850" s="935"/>
    </row>
    <row r="1851" spans="3:7">
      <c r="C1851" s="935"/>
      <c r="D1851" s="935"/>
      <c r="E1851" s="935"/>
      <c r="F1851" s="935"/>
      <c r="G1851" s="935"/>
    </row>
    <row r="1852" spans="3:7">
      <c r="C1852" s="935"/>
      <c r="D1852" s="935"/>
      <c r="E1852" s="935"/>
      <c r="F1852" s="935"/>
      <c r="G1852" s="935"/>
    </row>
    <row r="1853" spans="3:7">
      <c r="C1853" s="935"/>
      <c r="D1853" s="935"/>
      <c r="E1853" s="935"/>
      <c r="F1853" s="935"/>
      <c r="G1853" s="935"/>
    </row>
    <row r="1854" spans="3:7">
      <c r="C1854" s="935"/>
      <c r="D1854" s="935"/>
      <c r="E1854" s="935"/>
      <c r="F1854" s="935"/>
      <c r="G1854" s="935"/>
    </row>
    <row r="1855" spans="3:7">
      <c r="C1855" s="935"/>
      <c r="D1855" s="935"/>
      <c r="E1855" s="935"/>
      <c r="F1855" s="935"/>
      <c r="G1855" s="935"/>
    </row>
    <row r="1856" spans="3:7">
      <c r="C1856" s="935"/>
      <c r="D1856" s="935"/>
      <c r="E1856" s="935"/>
      <c r="F1856" s="935"/>
      <c r="G1856" s="935"/>
    </row>
    <row r="1857" spans="3:7">
      <c r="C1857" s="935"/>
      <c r="D1857" s="935"/>
      <c r="E1857" s="935"/>
      <c r="F1857" s="935"/>
      <c r="G1857" s="935"/>
    </row>
    <row r="1858" spans="3:7">
      <c r="C1858" s="935"/>
      <c r="D1858" s="935"/>
      <c r="E1858" s="935"/>
      <c r="F1858" s="935"/>
      <c r="G1858" s="935"/>
    </row>
    <row r="1859" spans="3:7">
      <c r="C1859" s="935"/>
      <c r="D1859" s="935"/>
      <c r="E1859" s="935"/>
      <c r="F1859" s="935"/>
      <c r="G1859" s="935"/>
    </row>
    <row r="1860" spans="3:7">
      <c r="C1860" s="935"/>
      <c r="D1860" s="935"/>
      <c r="E1860" s="935"/>
      <c r="F1860" s="935"/>
      <c r="G1860" s="935"/>
    </row>
    <row r="1861" spans="3:7">
      <c r="C1861" s="935"/>
      <c r="D1861" s="935"/>
      <c r="E1861" s="935"/>
      <c r="F1861" s="935"/>
      <c r="G1861" s="935"/>
    </row>
    <row r="1862" spans="3:7">
      <c r="C1862" s="935"/>
      <c r="D1862" s="935"/>
      <c r="E1862" s="935"/>
      <c r="F1862" s="935"/>
      <c r="G1862" s="935"/>
    </row>
    <row r="1863" spans="3:7">
      <c r="C1863" s="935"/>
      <c r="D1863" s="935"/>
      <c r="E1863" s="935"/>
      <c r="F1863" s="935"/>
      <c r="G1863" s="935"/>
    </row>
    <row r="1864" spans="3:7">
      <c r="C1864" s="935"/>
      <c r="D1864" s="935"/>
      <c r="E1864" s="935"/>
      <c r="F1864" s="935"/>
      <c r="G1864" s="935"/>
    </row>
    <row r="1865" spans="3:7">
      <c r="C1865" s="935"/>
      <c r="D1865" s="935"/>
      <c r="E1865" s="935"/>
      <c r="F1865" s="935"/>
      <c r="G1865" s="935"/>
    </row>
    <row r="1866" spans="3:7">
      <c r="C1866" s="935"/>
      <c r="D1866" s="935"/>
      <c r="E1866" s="935"/>
      <c r="F1866" s="935"/>
      <c r="G1866" s="935"/>
    </row>
    <row r="1867" spans="3:7">
      <c r="C1867" s="935"/>
      <c r="D1867" s="935"/>
      <c r="E1867" s="935"/>
      <c r="F1867" s="935"/>
      <c r="G1867" s="935"/>
    </row>
    <row r="1868" spans="3:7">
      <c r="C1868" s="935"/>
      <c r="D1868" s="935"/>
      <c r="E1868" s="935"/>
      <c r="F1868" s="935"/>
      <c r="G1868" s="935"/>
    </row>
    <row r="1869" spans="3:7">
      <c r="C1869" s="935"/>
      <c r="D1869" s="935"/>
      <c r="E1869" s="935"/>
      <c r="F1869" s="935"/>
      <c r="G1869" s="935"/>
    </row>
    <row r="1870" spans="3:7">
      <c r="C1870" s="935"/>
      <c r="D1870" s="935"/>
      <c r="E1870" s="935"/>
      <c r="F1870" s="935"/>
      <c r="G1870" s="935"/>
    </row>
    <row r="1871" spans="3:7">
      <c r="C1871" s="935"/>
      <c r="D1871" s="935"/>
      <c r="E1871" s="935"/>
      <c r="F1871" s="935"/>
      <c r="G1871" s="935"/>
    </row>
    <row r="1872" spans="3:7">
      <c r="C1872" s="935"/>
      <c r="D1872" s="935"/>
      <c r="E1872" s="935"/>
      <c r="F1872" s="935"/>
      <c r="G1872" s="935"/>
    </row>
    <row r="1873" spans="3:7">
      <c r="C1873" s="935"/>
      <c r="D1873" s="935"/>
      <c r="E1873" s="935"/>
      <c r="F1873" s="935"/>
      <c r="G1873" s="935"/>
    </row>
    <row r="1874" spans="3:7">
      <c r="C1874" s="935"/>
      <c r="D1874" s="935"/>
      <c r="E1874" s="935"/>
      <c r="F1874" s="935"/>
      <c r="G1874" s="935"/>
    </row>
    <row r="1875" spans="3:7">
      <c r="C1875" s="935"/>
      <c r="D1875" s="935"/>
      <c r="E1875" s="935"/>
      <c r="F1875" s="935"/>
      <c r="G1875" s="935"/>
    </row>
    <row r="1876" spans="3:7">
      <c r="C1876" s="935"/>
      <c r="D1876" s="935"/>
      <c r="E1876" s="935"/>
      <c r="F1876" s="935"/>
      <c r="G1876" s="935"/>
    </row>
    <row r="1877" spans="3:7">
      <c r="C1877" s="935"/>
      <c r="D1877" s="935"/>
      <c r="E1877" s="935"/>
      <c r="F1877" s="935"/>
      <c r="G1877" s="935"/>
    </row>
    <row r="1878" spans="3:7">
      <c r="C1878" s="935"/>
      <c r="D1878" s="935"/>
      <c r="E1878" s="935"/>
      <c r="F1878" s="935"/>
      <c r="G1878" s="935"/>
    </row>
    <row r="1879" spans="3:7">
      <c r="C1879" s="935"/>
      <c r="D1879" s="935"/>
      <c r="E1879" s="935"/>
      <c r="F1879" s="935"/>
      <c r="G1879" s="935"/>
    </row>
    <row r="1880" spans="3:7">
      <c r="C1880" s="935"/>
      <c r="D1880" s="935"/>
      <c r="E1880" s="935"/>
      <c r="F1880" s="935"/>
      <c r="G1880" s="935"/>
    </row>
    <row r="1881" spans="3:7">
      <c r="C1881" s="935"/>
      <c r="D1881" s="935"/>
      <c r="E1881" s="935"/>
      <c r="F1881" s="935"/>
      <c r="G1881" s="935"/>
    </row>
    <row r="1882" spans="3:7">
      <c r="C1882" s="935"/>
      <c r="D1882" s="935"/>
      <c r="E1882" s="935"/>
      <c r="F1882" s="935"/>
      <c r="G1882" s="935"/>
    </row>
    <row r="1883" spans="3:7">
      <c r="C1883" s="935"/>
      <c r="D1883" s="935"/>
      <c r="E1883" s="935"/>
      <c r="F1883" s="935"/>
      <c r="G1883" s="935"/>
    </row>
    <row r="1884" spans="3:7">
      <c r="C1884" s="935"/>
      <c r="D1884" s="935"/>
      <c r="E1884" s="935"/>
      <c r="F1884" s="935"/>
      <c r="G1884" s="935"/>
    </row>
    <row r="1885" spans="3:7">
      <c r="C1885" s="935"/>
      <c r="D1885" s="935"/>
      <c r="E1885" s="935"/>
      <c r="F1885" s="935"/>
      <c r="G1885" s="935"/>
    </row>
    <row r="1886" spans="3:7">
      <c r="C1886" s="935"/>
      <c r="D1886" s="935"/>
      <c r="E1886" s="935"/>
      <c r="F1886" s="935"/>
      <c r="G1886" s="935"/>
    </row>
    <row r="1887" spans="3:7">
      <c r="C1887" s="935"/>
      <c r="D1887" s="935"/>
      <c r="E1887" s="935"/>
      <c r="F1887" s="935"/>
      <c r="G1887" s="935"/>
    </row>
    <row r="1888" spans="3:7">
      <c r="C1888" s="935"/>
      <c r="D1888" s="935"/>
      <c r="E1888" s="935"/>
      <c r="F1888" s="935"/>
      <c r="G1888" s="935"/>
    </row>
    <row r="1889" spans="3:7">
      <c r="C1889" s="935"/>
      <c r="D1889" s="935"/>
      <c r="E1889" s="935"/>
      <c r="F1889" s="935"/>
      <c r="G1889" s="935"/>
    </row>
    <row r="1890" spans="3:7">
      <c r="C1890" s="935"/>
      <c r="D1890" s="935"/>
      <c r="E1890" s="935"/>
      <c r="F1890" s="935"/>
      <c r="G1890" s="935"/>
    </row>
    <row r="1891" spans="3:7">
      <c r="C1891" s="935"/>
      <c r="D1891" s="935"/>
      <c r="E1891" s="935"/>
      <c r="F1891" s="935"/>
      <c r="G1891" s="935"/>
    </row>
    <row r="1892" spans="3:7">
      <c r="C1892" s="935"/>
      <c r="D1892" s="935"/>
      <c r="E1892" s="935"/>
      <c r="F1892" s="935"/>
      <c r="G1892" s="935"/>
    </row>
    <row r="1893" spans="3:7">
      <c r="D1893" s="935"/>
      <c r="E1893" s="935"/>
      <c r="F1893" s="935"/>
      <c r="G1893" s="935"/>
    </row>
    <row r="1894" spans="3:7">
      <c r="D1894" s="935"/>
      <c r="E1894" s="935"/>
      <c r="F1894" s="935"/>
      <c r="G1894" s="935"/>
    </row>
    <row r="1895" spans="3:7">
      <c r="D1895" s="935"/>
      <c r="E1895" s="935"/>
      <c r="F1895" s="935"/>
      <c r="G1895" s="935"/>
    </row>
    <row r="1896" spans="3:7">
      <c r="D1896" s="935"/>
      <c r="E1896" s="935"/>
      <c r="F1896" s="935"/>
      <c r="G1896" s="935"/>
    </row>
    <row r="1897" spans="3:7">
      <c r="D1897" s="935"/>
      <c r="E1897" s="935"/>
      <c r="F1897" s="935"/>
      <c r="G1897" s="935"/>
    </row>
    <row r="1898" spans="3:7">
      <c r="D1898" s="935"/>
      <c r="E1898" s="935"/>
      <c r="F1898" s="935"/>
      <c r="G1898" s="935"/>
    </row>
    <row r="1899" spans="3:7">
      <c r="D1899" s="935"/>
      <c r="E1899" s="935"/>
      <c r="F1899" s="935"/>
      <c r="G1899" s="935"/>
    </row>
    <row r="1900" spans="3:7">
      <c r="D1900" s="935"/>
      <c r="E1900" s="935"/>
      <c r="F1900" s="935"/>
      <c r="G1900" s="935"/>
    </row>
    <row r="1901" spans="3:7">
      <c r="D1901" s="935"/>
      <c r="E1901" s="935"/>
      <c r="F1901" s="935"/>
      <c r="G1901" s="935"/>
    </row>
    <row r="1902" spans="3:7">
      <c r="D1902" s="935"/>
      <c r="E1902" s="935"/>
      <c r="F1902" s="935"/>
      <c r="G1902" s="935"/>
    </row>
    <row r="1903" spans="3:7">
      <c r="D1903" s="935"/>
      <c r="E1903" s="935"/>
      <c r="F1903" s="935"/>
      <c r="G1903" s="935"/>
    </row>
    <row r="1904" spans="3:7">
      <c r="D1904" s="935"/>
      <c r="E1904" s="935"/>
      <c r="F1904" s="935"/>
      <c r="G1904" s="935"/>
    </row>
    <row r="1905" spans="4:7">
      <c r="D1905" s="935"/>
      <c r="E1905" s="935"/>
      <c r="F1905" s="935"/>
      <c r="G1905" s="935"/>
    </row>
    <row r="1906" spans="4:7">
      <c r="D1906" s="935"/>
      <c r="E1906" s="935"/>
      <c r="F1906" s="935"/>
      <c r="G1906" s="935"/>
    </row>
    <row r="1907" spans="4:7">
      <c r="D1907" s="935"/>
      <c r="E1907" s="935"/>
      <c r="F1907" s="935"/>
      <c r="G1907" s="935"/>
    </row>
    <row r="1908" spans="4:7">
      <c r="D1908" s="935"/>
      <c r="E1908" s="935"/>
      <c r="F1908" s="935"/>
      <c r="G1908" s="935"/>
    </row>
    <row r="1909" spans="4:7">
      <c r="D1909" s="935"/>
      <c r="E1909" s="935"/>
      <c r="F1909" s="935"/>
      <c r="G1909" s="935"/>
    </row>
    <row r="1910" spans="4:7">
      <c r="D1910" s="935"/>
      <c r="E1910" s="935"/>
      <c r="F1910" s="935"/>
      <c r="G1910" s="935"/>
    </row>
    <row r="1911" spans="4:7">
      <c r="D1911" s="935"/>
      <c r="E1911" s="935"/>
      <c r="F1911" s="935"/>
      <c r="G1911" s="935"/>
    </row>
    <row r="1912" spans="4:7">
      <c r="D1912" s="935"/>
      <c r="E1912" s="935"/>
      <c r="F1912" s="935"/>
      <c r="G1912" s="935"/>
    </row>
    <row r="1913" spans="4:7">
      <c r="D1913" s="935"/>
      <c r="E1913" s="935"/>
      <c r="F1913" s="935"/>
      <c r="G1913" s="935"/>
    </row>
    <row r="1914" spans="4:7">
      <c r="D1914" s="935"/>
      <c r="E1914" s="935"/>
      <c r="F1914" s="935"/>
      <c r="G1914" s="935"/>
    </row>
    <row r="1915" spans="4:7">
      <c r="D1915" s="935"/>
      <c r="E1915" s="935"/>
      <c r="F1915" s="935"/>
      <c r="G1915" s="935"/>
    </row>
    <row r="1916" spans="4:7">
      <c r="D1916" s="935"/>
      <c r="E1916" s="935"/>
      <c r="F1916" s="935"/>
      <c r="G1916" s="935"/>
    </row>
    <row r="1917" spans="4:7">
      <c r="D1917" s="935"/>
      <c r="E1917" s="935"/>
      <c r="F1917" s="935"/>
      <c r="G1917" s="935"/>
    </row>
    <row r="1918" spans="4:7">
      <c r="D1918" s="935"/>
      <c r="E1918" s="935"/>
      <c r="F1918" s="935"/>
      <c r="G1918" s="935"/>
    </row>
    <row r="1919" spans="4:7">
      <c r="D1919" s="935"/>
      <c r="E1919" s="935"/>
      <c r="F1919" s="935"/>
      <c r="G1919" s="935"/>
    </row>
    <row r="1920" spans="4:7">
      <c r="D1920" s="935"/>
      <c r="E1920" s="935"/>
      <c r="F1920" s="935"/>
      <c r="G1920" s="935"/>
    </row>
    <row r="1921" spans="4:7">
      <c r="D1921" s="935"/>
      <c r="E1921" s="935"/>
      <c r="F1921" s="935"/>
      <c r="G1921" s="935"/>
    </row>
    <row r="1922" spans="4:7">
      <c r="D1922" s="935"/>
      <c r="E1922" s="935"/>
      <c r="F1922" s="935"/>
      <c r="G1922" s="935"/>
    </row>
    <row r="1923" spans="4:7">
      <c r="D1923" s="935"/>
      <c r="E1923" s="935"/>
      <c r="F1923" s="935"/>
      <c r="G1923" s="935"/>
    </row>
    <row r="1924" spans="4:7">
      <c r="D1924" s="935"/>
      <c r="E1924" s="935"/>
      <c r="F1924" s="935"/>
      <c r="G1924" s="935"/>
    </row>
    <row r="1925" spans="4:7">
      <c r="D1925" s="935"/>
      <c r="E1925" s="935"/>
      <c r="F1925" s="935"/>
      <c r="G1925" s="935"/>
    </row>
    <row r="1926" spans="4:7">
      <c r="D1926" s="935"/>
      <c r="E1926" s="935"/>
      <c r="F1926" s="935"/>
      <c r="G1926" s="935"/>
    </row>
    <row r="1927" spans="4:7">
      <c r="D1927" s="935"/>
      <c r="E1927" s="935"/>
      <c r="F1927" s="935"/>
      <c r="G1927" s="935"/>
    </row>
    <row r="1928" spans="4:7">
      <c r="D1928" s="935"/>
      <c r="E1928" s="935"/>
      <c r="F1928" s="935"/>
      <c r="G1928" s="935"/>
    </row>
    <row r="1929" spans="4:7">
      <c r="D1929" s="935"/>
      <c r="E1929" s="935"/>
      <c r="F1929" s="935"/>
      <c r="G1929" s="935"/>
    </row>
    <row r="1930" spans="4:7">
      <c r="D1930" s="935"/>
      <c r="E1930" s="935"/>
      <c r="F1930" s="935"/>
      <c r="G1930" s="935"/>
    </row>
    <row r="1931" spans="4:7">
      <c r="D1931" s="935"/>
      <c r="E1931" s="935"/>
      <c r="F1931" s="935"/>
      <c r="G1931" s="935"/>
    </row>
    <row r="1932" spans="4:7">
      <c r="D1932" s="935"/>
      <c r="E1932" s="935"/>
      <c r="F1932" s="935"/>
      <c r="G1932" s="935"/>
    </row>
    <row r="1933" spans="4:7">
      <c r="D1933" s="935"/>
      <c r="E1933" s="935"/>
      <c r="F1933" s="935"/>
      <c r="G1933" s="935"/>
    </row>
    <row r="1934" spans="4:7">
      <c r="D1934" s="935"/>
      <c r="E1934" s="935"/>
      <c r="F1934" s="935"/>
      <c r="G1934" s="935"/>
    </row>
    <row r="1935" spans="4:7">
      <c r="D1935" s="935"/>
      <c r="E1935" s="935"/>
      <c r="F1935" s="935"/>
      <c r="G1935" s="935"/>
    </row>
    <row r="1936" spans="4:7">
      <c r="D1936" s="935"/>
      <c r="E1936" s="935"/>
      <c r="F1936" s="935"/>
      <c r="G1936" s="935"/>
    </row>
    <row r="1937" spans="4:7">
      <c r="D1937" s="935"/>
      <c r="E1937" s="935"/>
      <c r="F1937" s="935"/>
      <c r="G1937" s="935"/>
    </row>
    <row r="1938" spans="4:7">
      <c r="D1938" s="935"/>
      <c r="E1938" s="935"/>
      <c r="F1938" s="935"/>
      <c r="G1938" s="935"/>
    </row>
    <row r="1939" spans="4:7">
      <c r="D1939" s="935"/>
      <c r="E1939" s="935"/>
      <c r="F1939" s="935"/>
      <c r="G1939" s="935"/>
    </row>
    <row r="1940" spans="4:7">
      <c r="D1940" s="935"/>
      <c r="E1940" s="935"/>
      <c r="F1940" s="935"/>
      <c r="G1940" s="935"/>
    </row>
    <row r="1941" spans="4:7">
      <c r="D1941" s="935"/>
      <c r="E1941" s="935"/>
      <c r="F1941" s="935"/>
      <c r="G1941" s="935"/>
    </row>
    <row r="1942" spans="4:7">
      <c r="D1942" s="935"/>
      <c r="E1942" s="935"/>
      <c r="F1942" s="935"/>
      <c r="G1942" s="935"/>
    </row>
    <row r="1943" spans="4:7">
      <c r="D1943" s="935"/>
      <c r="E1943" s="935"/>
      <c r="F1943" s="935"/>
      <c r="G1943" s="935"/>
    </row>
    <row r="1944" spans="4:7">
      <c r="D1944" s="935"/>
      <c r="E1944" s="935"/>
      <c r="F1944" s="935"/>
      <c r="G1944" s="935"/>
    </row>
    <row r="1945" spans="4:7">
      <c r="D1945" s="935"/>
      <c r="E1945" s="935"/>
      <c r="F1945" s="935"/>
      <c r="G1945" s="935"/>
    </row>
    <row r="1946" spans="4:7">
      <c r="D1946" s="935"/>
      <c r="E1946" s="935"/>
      <c r="F1946" s="935"/>
      <c r="G1946" s="935"/>
    </row>
    <row r="1947" spans="4:7">
      <c r="D1947" s="935"/>
      <c r="E1947" s="935"/>
      <c r="F1947" s="935"/>
      <c r="G1947" s="935"/>
    </row>
    <row r="1948" spans="4:7">
      <c r="D1948" s="935"/>
      <c r="E1948" s="935"/>
      <c r="F1948" s="935"/>
      <c r="G1948" s="935"/>
    </row>
    <row r="1949" spans="4:7">
      <c r="D1949" s="935"/>
      <c r="E1949" s="935"/>
      <c r="F1949" s="935"/>
      <c r="G1949" s="935"/>
    </row>
    <row r="1950" spans="4:7">
      <c r="D1950" s="935"/>
      <c r="E1950" s="935"/>
      <c r="F1950" s="935"/>
      <c r="G1950" s="935"/>
    </row>
    <row r="1951" spans="4:7">
      <c r="D1951" s="935"/>
      <c r="E1951" s="935"/>
      <c r="F1951" s="935"/>
      <c r="G1951" s="935"/>
    </row>
    <row r="1952" spans="4:7">
      <c r="D1952" s="935"/>
      <c r="E1952" s="935"/>
      <c r="F1952" s="935"/>
      <c r="G1952" s="935"/>
    </row>
    <row r="1953" spans="4:7">
      <c r="D1953" s="935"/>
      <c r="E1953" s="935"/>
      <c r="F1953" s="935"/>
      <c r="G1953" s="935"/>
    </row>
    <row r="1954" spans="4:7">
      <c r="D1954" s="935"/>
      <c r="E1954" s="935"/>
      <c r="F1954" s="935"/>
      <c r="G1954" s="935"/>
    </row>
    <row r="1955" spans="4:7">
      <c r="D1955" s="935"/>
      <c r="E1955" s="935"/>
      <c r="F1955" s="935"/>
      <c r="G1955" s="935"/>
    </row>
    <row r="1956" spans="4:7">
      <c r="D1956" s="935"/>
      <c r="E1956" s="935"/>
      <c r="F1956" s="935"/>
      <c r="G1956" s="935"/>
    </row>
    <row r="1957" spans="4:7">
      <c r="D1957" s="935"/>
      <c r="E1957" s="935"/>
      <c r="F1957" s="935"/>
      <c r="G1957" s="935"/>
    </row>
    <row r="1958" spans="4:7">
      <c r="D1958" s="935"/>
      <c r="E1958" s="935"/>
      <c r="F1958" s="935"/>
      <c r="G1958" s="935"/>
    </row>
    <row r="1959" spans="4:7">
      <c r="D1959" s="935"/>
      <c r="E1959" s="935"/>
      <c r="F1959" s="935"/>
      <c r="G1959" s="935"/>
    </row>
    <row r="1960" spans="4:7">
      <c r="D1960" s="935"/>
      <c r="E1960" s="935"/>
      <c r="F1960" s="935"/>
      <c r="G1960" s="935"/>
    </row>
    <row r="1961" spans="4:7">
      <c r="D1961" s="935"/>
      <c r="E1961" s="935"/>
      <c r="F1961" s="935"/>
      <c r="G1961" s="935"/>
    </row>
    <row r="1962" spans="4:7">
      <c r="D1962" s="935"/>
      <c r="E1962" s="935"/>
      <c r="F1962" s="935"/>
      <c r="G1962" s="935"/>
    </row>
    <row r="1963" spans="4:7">
      <c r="D1963" s="935"/>
      <c r="E1963" s="935"/>
      <c r="F1963" s="935"/>
      <c r="G1963" s="935"/>
    </row>
    <row r="1964" spans="4:7">
      <c r="D1964" s="935"/>
      <c r="E1964" s="935"/>
      <c r="F1964" s="935"/>
      <c r="G1964" s="935"/>
    </row>
    <row r="1965" spans="4:7">
      <c r="D1965" s="935"/>
      <c r="E1965" s="935"/>
      <c r="F1965" s="935"/>
      <c r="G1965" s="935"/>
    </row>
    <row r="1966" spans="4:7">
      <c r="D1966" s="935"/>
      <c r="E1966" s="935"/>
      <c r="F1966" s="935"/>
      <c r="G1966" s="935"/>
    </row>
    <row r="1967" spans="4:7">
      <c r="D1967" s="935"/>
      <c r="E1967" s="935"/>
      <c r="F1967" s="935"/>
      <c r="G1967" s="935"/>
    </row>
    <row r="1968" spans="4:7">
      <c r="D1968" s="935"/>
      <c r="E1968" s="935"/>
      <c r="F1968" s="935"/>
      <c r="G1968" s="935"/>
    </row>
    <row r="1969" spans="4:7">
      <c r="D1969" s="935"/>
      <c r="E1969" s="935"/>
      <c r="F1969" s="935"/>
      <c r="G1969" s="935"/>
    </row>
    <row r="1970" spans="4:7">
      <c r="D1970" s="935"/>
      <c r="E1970" s="935"/>
      <c r="F1970" s="935"/>
      <c r="G1970" s="935"/>
    </row>
    <row r="1971" spans="4:7">
      <c r="D1971" s="935"/>
      <c r="E1971" s="935"/>
      <c r="F1971" s="935"/>
      <c r="G1971" s="935"/>
    </row>
    <row r="1972" spans="4:7">
      <c r="D1972" s="935"/>
      <c r="E1972" s="935"/>
      <c r="F1972" s="935"/>
      <c r="G1972" s="935"/>
    </row>
    <row r="1973" spans="4:7">
      <c r="D1973" s="935"/>
      <c r="E1973" s="935"/>
      <c r="F1973" s="935"/>
      <c r="G1973" s="935"/>
    </row>
    <row r="1974" spans="4:7">
      <c r="D1974" s="935"/>
      <c r="E1974" s="935"/>
      <c r="F1974" s="935"/>
      <c r="G1974" s="935"/>
    </row>
    <row r="1975" spans="4:7">
      <c r="D1975" s="935"/>
      <c r="E1975" s="935"/>
      <c r="F1975" s="935"/>
      <c r="G1975" s="935"/>
    </row>
    <row r="1976" spans="4:7">
      <c r="D1976" s="935"/>
      <c r="E1976" s="935"/>
      <c r="F1976" s="935"/>
      <c r="G1976" s="935"/>
    </row>
    <row r="1977" spans="4:7">
      <c r="D1977" s="935"/>
      <c r="E1977" s="935"/>
      <c r="F1977" s="935"/>
      <c r="G1977" s="935"/>
    </row>
    <row r="1978" spans="4:7">
      <c r="D1978" s="935"/>
      <c r="E1978" s="935"/>
      <c r="F1978" s="935"/>
      <c r="G1978" s="935"/>
    </row>
    <row r="1979" spans="4:7">
      <c r="D1979" s="935"/>
      <c r="E1979" s="935"/>
      <c r="F1979" s="935"/>
      <c r="G1979" s="935"/>
    </row>
    <row r="1980" spans="4:7">
      <c r="D1980" s="935"/>
      <c r="E1980" s="935"/>
      <c r="F1980" s="935"/>
      <c r="G1980" s="935"/>
    </row>
    <row r="1981" spans="4:7">
      <c r="D1981" s="935"/>
      <c r="E1981" s="935"/>
      <c r="F1981" s="935"/>
      <c r="G1981" s="935"/>
    </row>
    <row r="1982" spans="4:7">
      <c r="D1982" s="935"/>
      <c r="E1982" s="935"/>
      <c r="F1982" s="935"/>
      <c r="G1982" s="935"/>
    </row>
    <row r="1983" spans="4:7">
      <c r="D1983" s="935"/>
      <c r="E1983" s="935"/>
      <c r="F1983" s="935"/>
      <c r="G1983" s="935"/>
    </row>
    <row r="1984" spans="4:7">
      <c r="D1984" s="935"/>
      <c r="E1984" s="935"/>
      <c r="F1984" s="935"/>
      <c r="G1984" s="935"/>
    </row>
    <row r="1985" spans="4:7">
      <c r="D1985" s="935"/>
      <c r="E1985" s="935"/>
      <c r="F1985" s="935"/>
      <c r="G1985" s="935"/>
    </row>
    <row r="1986" spans="4:7">
      <c r="D1986" s="935"/>
      <c r="E1986" s="935"/>
      <c r="F1986" s="935"/>
      <c r="G1986" s="935"/>
    </row>
    <row r="1987" spans="4:7">
      <c r="D1987" s="935"/>
      <c r="E1987" s="935"/>
      <c r="F1987" s="935"/>
      <c r="G1987" s="935"/>
    </row>
    <row r="1988" spans="4:7">
      <c r="D1988" s="935"/>
      <c r="E1988" s="935"/>
      <c r="F1988" s="935"/>
      <c r="G1988" s="935"/>
    </row>
    <row r="1989" spans="4:7">
      <c r="D1989" s="935"/>
      <c r="E1989" s="935"/>
      <c r="F1989" s="935"/>
      <c r="G1989" s="935"/>
    </row>
    <row r="1990" spans="4:7">
      <c r="D1990" s="935"/>
      <c r="E1990" s="935"/>
      <c r="F1990" s="935"/>
      <c r="G1990" s="935"/>
    </row>
    <row r="1991" spans="4:7">
      <c r="D1991" s="935"/>
      <c r="E1991" s="935"/>
      <c r="F1991" s="935"/>
      <c r="G1991" s="935"/>
    </row>
    <row r="1992" spans="4:7">
      <c r="D1992" s="935"/>
      <c r="E1992" s="935"/>
      <c r="F1992" s="935"/>
      <c r="G1992" s="935"/>
    </row>
    <row r="1993" spans="4:7">
      <c r="D1993" s="935"/>
      <c r="E1993" s="935"/>
      <c r="F1993" s="935"/>
      <c r="G1993" s="935"/>
    </row>
    <row r="1994" spans="4:7">
      <c r="D1994" s="935"/>
      <c r="E1994" s="935"/>
      <c r="F1994" s="935"/>
      <c r="G1994" s="935"/>
    </row>
    <row r="1995" spans="4:7">
      <c r="D1995" s="935"/>
      <c r="E1995" s="935"/>
      <c r="F1995" s="935"/>
      <c r="G1995" s="935"/>
    </row>
    <row r="1996" spans="4:7">
      <c r="D1996" s="935"/>
      <c r="E1996" s="935"/>
      <c r="F1996" s="935"/>
      <c r="G1996" s="935"/>
    </row>
    <row r="1997" spans="4:7">
      <c r="D1997" s="935"/>
      <c r="E1997" s="935"/>
      <c r="F1997" s="935"/>
      <c r="G1997" s="935"/>
    </row>
    <row r="1998" spans="4:7">
      <c r="D1998" s="935"/>
      <c r="E1998" s="935"/>
      <c r="F1998" s="935"/>
      <c r="G1998" s="935"/>
    </row>
    <row r="1999" spans="4:7">
      <c r="D1999" s="935"/>
      <c r="E1999" s="935"/>
      <c r="F1999" s="935"/>
      <c r="G1999" s="935"/>
    </row>
    <row r="2000" spans="4:7">
      <c r="D2000" s="935"/>
      <c r="E2000" s="935"/>
      <c r="F2000" s="935"/>
      <c r="G2000" s="935"/>
    </row>
    <row r="2001" spans="4:7">
      <c r="D2001" s="935"/>
      <c r="E2001" s="935"/>
      <c r="F2001" s="935"/>
      <c r="G2001" s="935"/>
    </row>
    <row r="2002" spans="4:7">
      <c r="D2002" s="935"/>
      <c r="E2002" s="935"/>
      <c r="F2002" s="935"/>
      <c r="G2002" s="935"/>
    </row>
    <row r="2003" spans="4:7">
      <c r="D2003" s="935"/>
      <c r="E2003" s="935"/>
      <c r="F2003" s="935"/>
      <c r="G2003" s="935"/>
    </row>
    <row r="2004" spans="4:7">
      <c r="D2004" s="935"/>
      <c r="E2004" s="935"/>
      <c r="F2004" s="935"/>
      <c r="G2004" s="935"/>
    </row>
    <row r="2005" spans="4:7">
      <c r="D2005" s="935"/>
      <c r="E2005" s="935"/>
      <c r="F2005" s="935"/>
      <c r="G2005" s="935"/>
    </row>
    <row r="2006" spans="4:7">
      <c r="D2006" s="935"/>
      <c r="E2006" s="935"/>
      <c r="F2006" s="935"/>
      <c r="G2006" s="935"/>
    </row>
    <row r="2007" spans="4:7">
      <c r="D2007" s="935"/>
      <c r="E2007" s="935"/>
      <c r="F2007" s="935"/>
      <c r="G2007" s="935"/>
    </row>
    <row r="2008" spans="4:7">
      <c r="D2008" s="935"/>
      <c r="E2008" s="935"/>
      <c r="F2008" s="935"/>
      <c r="G2008" s="935"/>
    </row>
    <row r="2009" spans="4:7">
      <c r="D2009" s="935"/>
      <c r="E2009" s="935"/>
      <c r="F2009" s="935"/>
      <c r="G2009" s="935"/>
    </row>
    <row r="2010" spans="4:7">
      <c r="D2010" s="935"/>
      <c r="E2010" s="935"/>
      <c r="F2010" s="935"/>
      <c r="G2010" s="935"/>
    </row>
    <row r="2011" spans="4:7">
      <c r="D2011" s="935"/>
      <c r="E2011" s="935"/>
      <c r="F2011" s="935"/>
      <c r="G2011" s="935"/>
    </row>
    <row r="2012" spans="4:7">
      <c r="D2012" s="935"/>
      <c r="E2012" s="935"/>
      <c r="F2012" s="935"/>
      <c r="G2012" s="935"/>
    </row>
    <row r="2013" spans="4:7">
      <c r="D2013" s="935"/>
      <c r="E2013" s="935"/>
      <c r="F2013" s="935"/>
      <c r="G2013" s="935"/>
    </row>
    <row r="2014" spans="4:7">
      <c r="D2014" s="935"/>
      <c r="E2014" s="935"/>
      <c r="F2014" s="935"/>
      <c r="G2014" s="935"/>
    </row>
    <row r="2015" spans="4:7">
      <c r="D2015" s="935"/>
      <c r="E2015" s="935"/>
      <c r="F2015" s="935"/>
      <c r="G2015" s="935"/>
    </row>
    <row r="2016" spans="4:7">
      <c r="D2016" s="935"/>
      <c r="E2016" s="935"/>
      <c r="F2016" s="935"/>
      <c r="G2016" s="935"/>
    </row>
    <row r="2017" spans="4:7">
      <c r="D2017" s="935"/>
      <c r="E2017" s="935"/>
      <c r="F2017" s="935"/>
      <c r="G2017" s="935"/>
    </row>
    <row r="2018" spans="4:7">
      <c r="D2018" s="935"/>
      <c r="E2018" s="935"/>
      <c r="F2018" s="935"/>
      <c r="G2018" s="935"/>
    </row>
    <row r="2019" spans="4:7">
      <c r="D2019" s="935"/>
      <c r="E2019" s="935"/>
      <c r="F2019" s="935"/>
      <c r="G2019" s="935"/>
    </row>
    <row r="2020" spans="4:7">
      <c r="D2020" s="935"/>
      <c r="E2020" s="935"/>
      <c r="F2020" s="935"/>
      <c r="G2020" s="935"/>
    </row>
    <row r="2021" spans="4:7">
      <c r="D2021" s="935"/>
      <c r="E2021" s="935"/>
      <c r="F2021" s="935"/>
      <c r="G2021" s="935"/>
    </row>
    <row r="2022" spans="4:7">
      <c r="D2022" s="935"/>
      <c r="E2022" s="935"/>
      <c r="F2022" s="935"/>
      <c r="G2022" s="935"/>
    </row>
    <row r="2023" spans="4:7">
      <c r="D2023" s="935"/>
      <c r="E2023" s="935"/>
      <c r="F2023" s="935"/>
      <c r="G2023" s="935"/>
    </row>
    <row r="2024" spans="4:7">
      <c r="D2024" s="935"/>
      <c r="E2024" s="935"/>
      <c r="F2024" s="935"/>
      <c r="G2024" s="935"/>
    </row>
    <row r="2025" spans="4:7">
      <c r="D2025" s="935"/>
      <c r="E2025" s="935"/>
      <c r="F2025" s="935"/>
      <c r="G2025" s="935"/>
    </row>
    <row r="2026" spans="4:7">
      <c r="D2026" s="935"/>
      <c r="E2026" s="935"/>
      <c r="F2026" s="935"/>
      <c r="G2026" s="935"/>
    </row>
    <row r="2027" spans="4:7">
      <c r="D2027" s="935"/>
      <c r="E2027" s="935"/>
      <c r="F2027" s="935"/>
      <c r="G2027" s="935"/>
    </row>
    <row r="2028" spans="4:7">
      <c r="D2028" s="935"/>
      <c r="E2028" s="935"/>
      <c r="F2028" s="935"/>
      <c r="G2028" s="935"/>
    </row>
    <row r="2029" spans="4:7">
      <c r="D2029" s="935"/>
      <c r="E2029" s="935"/>
      <c r="F2029" s="935"/>
      <c r="G2029" s="935"/>
    </row>
    <row r="2030" spans="4:7">
      <c r="D2030" s="935"/>
      <c r="E2030" s="935"/>
      <c r="F2030" s="935"/>
      <c r="G2030" s="935"/>
    </row>
    <row r="2031" spans="4:7">
      <c r="D2031" s="935"/>
      <c r="E2031" s="935"/>
      <c r="F2031" s="935"/>
      <c r="G2031" s="935"/>
    </row>
    <row r="2032" spans="4:7">
      <c r="D2032" s="935"/>
      <c r="E2032" s="935"/>
      <c r="F2032" s="935"/>
      <c r="G2032" s="935"/>
    </row>
    <row r="2033" spans="4:7">
      <c r="D2033" s="935"/>
      <c r="E2033" s="935"/>
      <c r="F2033" s="935"/>
      <c r="G2033" s="935"/>
    </row>
    <row r="2034" spans="4:7">
      <c r="D2034" s="935"/>
      <c r="E2034" s="935"/>
      <c r="F2034" s="935"/>
      <c r="G2034" s="935"/>
    </row>
    <row r="2035" spans="4:7">
      <c r="D2035" s="935"/>
      <c r="E2035" s="935"/>
      <c r="F2035" s="935"/>
      <c r="G2035" s="935"/>
    </row>
    <row r="2036" spans="4:7">
      <c r="D2036" s="935"/>
      <c r="E2036" s="935"/>
      <c r="F2036" s="935"/>
      <c r="G2036" s="935"/>
    </row>
    <row r="2037" spans="4:7">
      <c r="D2037" s="935"/>
      <c r="E2037" s="935"/>
      <c r="F2037" s="935"/>
      <c r="G2037" s="935"/>
    </row>
    <row r="2038" spans="4:7">
      <c r="D2038" s="935"/>
      <c r="E2038" s="935"/>
      <c r="F2038" s="935"/>
      <c r="G2038" s="935"/>
    </row>
    <row r="2039" spans="4:7">
      <c r="D2039" s="935"/>
      <c r="E2039" s="935"/>
      <c r="F2039" s="935"/>
      <c r="G2039" s="935"/>
    </row>
    <row r="2040" spans="4:7">
      <c r="D2040" s="935"/>
      <c r="E2040" s="935"/>
      <c r="F2040" s="935"/>
      <c r="G2040" s="935"/>
    </row>
    <row r="2041" spans="4:7">
      <c r="D2041" s="935"/>
      <c r="E2041" s="935"/>
      <c r="F2041" s="935"/>
      <c r="G2041" s="935"/>
    </row>
    <row r="2042" spans="4:7">
      <c r="D2042" s="935"/>
      <c r="E2042" s="935"/>
      <c r="F2042" s="935"/>
      <c r="G2042" s="935"/>
    </row>
    <row r="2043" spans="4:7">
      <c r="D2043" s="935"/>
      <c r="E2043" s="935"/>
      <c r="F2043" s="935"/>
      <c r="G2043" s="935"/>
    </row>
    <row r="2044" spans="4:7">
      <c r="D2044" s="935"/>
      <c r="E2044" s="935"/>
      <c r="F2044" s="935"/>
      <c r="G2044" s="935"/>
    </row>
    <row r="2045" spans="4:7">
      <c r="D2045" s="935"/>
      <c r="E2045" s="935"/>
      <c r="F2045" s="935"/>
      <c r="G2045" s="935"/>
    </row>
    <row r="2046" spans="4:7">
      <c r="D2046" s="935"/>
      <c r="E2046" s="935"/>
      <c r="F2046" s="935"/>
      <c r="G2046" s="935"/>
    </row>
    <row r="2047" spans="4:7">
      <c r="D2047" s="935"/>
      <c r="E2047" s="935"/>
      <c r="F2047" s="935"/>
      <c r="G2047" s="935"/>
    </row>
    <row r="2048" spans="4:7">
      <c r="D2048" s="935"/>
      <c r="E2048" s="935"/>
      <c r="F2048" s="935"/>
      <c r="G2048" s="935"/>
    </row>
    <row r="2049" spans="4:7">
      <c r="D2049" s="935"/>
      <c r="E2049" s="935"/>
      <c r="F2049" s="935"/>
      <c r="G2049" s="935"/>
    </row>
    <row r="2050" spans="4:7">
      <c r="D2050" s="935"/>
      <c r="E2050" s="935"/>
      <c r="F2050" s="935"/>
      <c r="G2050" s="935"/>
    </row>
    <row r="2051" spans="4:7">
      <c r="D2051" s="935"/>
      <c r="E2051" s="935"/>
      <c r="F2051" s="935"/>
      <c r="G2051" s="935"/>
    </row>
    <row r="2052" spans="4:7">
      <c r="D2052" s="935"/>
      <c r="E2052" s="935"/>
      <c r="F2052" s="935"/>
      <c r="G2052" s="935"/>
    </row>
    <row r="2053" spans="4:7">
      <c r="D2053" s="935"/>
      <c r="E2053" s="935"/>
      <c r="F2053" s="935"/>
      <c r="G2053" s="935"/>
    </row>
    <row r="2054" spans="4:7">
      <c r="D2054" s="935"/>
      <c r="E2054" s="935"/>
      <c r="F2054" s="935"/>
      <c r="G2054" s="935"/>
    </row>
    <row r="2055" spans="4:7">
      <c r="D2055" s="935"/>
      <c r="E2055" s="935"/>
      <c r="F2055" s="935"/>
      <c r="G2055" s="935"/>
    </row>
    <row r="2056" spans="4:7">
      <c r="D2056" s="935"/>
      <c r="E2056" s="935"/>
      <c r="F2056" s="935"/>
      <c r="G2056" s="935"/>
    </row>
    <row r="2057" spans="4:7">
      <c r="D2057" s="935"/>
      <c r="E2057" s="935"/>
      <c r="F2057" s="935"/>
      <c r="G2057" s="935"/>
    </row>
    <row r="2058" spans="4:7">
      <c r="D2058" s="935"/>
      <c r="E2058" s="935"/>
      <c r="F2058" s="935"/>
      <c r="G2058" s="935"/>
    </row>
    <row r="2059" spans="4:7">
      <c r="D2059" s="935"/>
      <c r="E2059" s="935"/>
      <c r="F2059" s="935"/>
      <c r="G2059" s="935"/>
    </row>
    <row r="2060" spans="4:7">
      <c r="D2060" s="935"/>
      <c r="E2060" s="935"/>
      <c r="F2060" s="935"/>
      <c r="G2060" s="935"/>
    </row>
    <row r="2061" spans="4:7">
      <c r="D2061" s="935"/>
      <c r="E2061" s="935"/>
      <c r="F2061" s="935"/>
      <c r="G2061" s="935"/>
    </row>
    <row r="2062" spans="4:7">
      <c r="D2062" s="935"/>
      <c r="E2062" s="935"/>
      <c r="F2062" s="935"/>
      <c r="G2062" s="935"/>
    </row>
    <row r="2063" spans="4:7">
      <c r="D2063" s="935"/>
      <c r="E2063" s="935"/>
      <c r="F2063" s="935"/>
      <c r="G2063" s="935"/>
    </row>
    <row r="2064" spans="4:7">
      <c r="D2064" s="935"/>
      <c r="E2064" s="935"/>
      <c r="F2064" s="935"/>
      <c r="G2064" s="935"/>
    </row>
    <row r="2065" spans="4:7">
      <c r="D2065" s="935"/>
      <c r="E2065" s="935"/>
      <c r="F2065" s="935"/>
      <c r="G2065" s="935"/>
    </row>
    <row r="2066" spans="4:7">
      <c r="D2066" s="935"/>
      <c r="E2066" s="935"/>
      <c r="F2066" s="935"/>
      <c r="G2066" s="935"/>
    </row>
    <row r="2067" spans="4:7">
      <c r="D2067" s="935"/>
      <c r="E2067" s="935"/>
      <c r="F2067" s="935"/>
      <c r="G2067" s="935"/>
    </row>
    <row r="2068" spans="4:7">
      <c r="D2068" s="935"/>
      <c r="E2068" s="935"/>
      <c r="F2068" s="935"/>
      <c r="G2068" s="935"/>
    </row>
    <row r="2069" spans="4:7">
      <c r="D2069" s="935"/>
      <c r="E2069" s="935"/>
      <c r="F2069" s="935"/>
      <c r="G2069" s="935"/>
    </row>
    <row r="2070" spans="4:7">
      <c r="D2070" s="935"/>
      <c r="E2070" s="935"/>
      <c r="F2070" s="935"/>
      <c r="G2070" s="935"/>
    </row>
    <row r="2071" spans="4:7">
      <c r="D2071" s="935"/>
      <c r="E2071" s="935"/>
      <c r="F2071" s="935"/>
      <c r="G2071" s="935"/>
    </row>
    <row r="2072" spans="4:7">
      <c r="D2072" s="935"/>
      <c r="E2072" s="935"/>
      <c r="F2072" s="935"/>
      <c r="G2072" s="935"/>
    </row>
    <row r="2073" spans="4:7">
      <c r="D2073" s="935"/>
      <c r="E2073" s="935"/>
      <c r="F2073" s="935"/>
      <c r="G2073" s="935"/>
    </row>
    <row r="2074" spans="4:7">
      <c r="D2074" s="935"/>
      <c r="E2074" s="935"/>
      <c r="F2074" s="935"/>
      <c r="G2074" s="935"/>
    </row>
    <row r="2075" spans="4:7">
      <c r="D2075" s="935"/>
      <c r="E2075" s="935"/>
      <c r="F2075" s="935"/>
      <c r="G2075" s="935"/>
    </row>
    <row r="2076" spans="4:7">
      <c r="D2076" s="935"/>
      <c r="E2076" s="935"/>
      <c r="F2076" s="935"/>
      <c r="G2076" s="935"/>
    </row>
    <row r="2077" spans="4:7">
      <c r="D2077" s="935"/>
      <c r="E2077" s="935"/>
      <c r="F2077" s="935"/>
      <c r="G2077" s="935"/>
    </row>
    <row r="2078" spans="4:7">
      <c r="D2078" s="935"/>
      <c r="E2078" s="935"/>
      <c r="F2078" s="935"/>
      <c r="G2078" s="935"/>
    </row>
    <row r="2079" spans="4:7">
      <c r="D2079" s="935"/>
      <c r="E2079" s="935"/>
      <c r="F2079" s="935"/>
      <c r="G2079" s="935"/>
    </row>
    <row r="2080" spans="4:7">
      <c r="D2080" s="935"/>
      <c r="E2080" s="935"/>
      <c r="F2080" s="935"/>
      <c r="G2080" s="935"/>
    </row>
    <row r="2081" spans="4:7">
      <c r="D2081" s="935"/>
      <c r="E2081" s="935"/>
      <c r="F2081" s="935"/>
      <c r="G2081" s="935"/>
    </row>
    <row r="2082" spans="4:7">
      <c r="D2082" s="935"/>
      <c r="E2082" s="935"/>
      <c r="F2082" s="935"/>
      <c r="G2082" s="935"/>
    </row>
    <row r="2083" spans="4:7">
      <c r="D2083" s="935"/>
      <c r="E2083" s="935"/>
      <c r="F2083" s="935"/>
      <c r="G2083" s="935"/>
    </row>
    <row r="2084" spans="4:7">
      <c r="D2084" s="935"/>
      <c r="E2084" s="935"/>
      <c r="F2084" s="935"/>
      <c r="G2084" s="935"/>
    </row>
    <row r="2085" spans="4:7">
      <c r="D2085" s="935"/>
      <c r="E2085" s="935"/>
      <c r="F2085" s="935"/>
      <c r="G2085" s="935"/>
    </row>
    <row r="2086" spans="4:7">
      <c r="D2086" s="935"/>
      <c r="E2086" s="935"/>
      <c r="F2086" s="935"/>
      <c r="G2086" s="935"/>
    </row>
    <row r="2087" spans="4:7">
      <c r="D2087" s="935"/>
      <c r="E2087" s="935"/>
      <c r="F2087" s="935"/>
      <c r="G2087" s="935"/>
    </row>
    <row r="2088" spans="4:7">
      <c r="D2088" s="935"/>
      <c r="E2088" s="935"/>
      <c r="F2088" s="935"/>
      <c r="G2088" s="935"/>
    </row>
    <row r="2089" spans="4:7">
      <c r="D2089" s="935"/>
      <c r="E2089" s="935"/>
      <c r="F2089" s="935"/>
      <c r="G2089" s="935"/>
    </row>
    <row r="2090" spans="4:7">
      <c r="D2090" s="935"/>
      <c r="E2090" s="935"/>
      <c r="F2090" s="935"/>
      <c r="G2090" s="935"/>
    </row>
    <row r="2091" spans="4:7">
      <c r="D2091" s="935"/>
      <c r="E2091" s="935"/>
      <c r="F2091" s="935"/>
      <c r="G2091" s="935"/>
    </row>
    <row r="2092" spans="4:7">
      <c r="D2092" s="935"/>
      <c r="E2092" s="935"/>
      <c r="F2092" s="935"/>
      <c r="G2092" s="935"/>
    </row>
    <row r="2093" spans="4:7">
      <c r="D2093" s="935"/>
      <c r="E2093" s="935"/>
      <c r="F2093" s="935"/>
      <c r="G2093" s="935"/>
    </row>
    <row r="2094" spans="4:7">
      <c r="D2094" s="935"/>
      <c r="E2094" s="935"/>
      <c r="F2094" s="935"/>
      <c r="G2094" s="935"/>
    </row>
    <row r="2095" spans="4:7">
      <c r="D2095" s="935"/>
      <c r="E2095" s="935"/>
      <c r="F2095" s="935"/>
      <c r="G2095" s="935"/>
    </row>
    <row r="2096" spans="4:7">
      <c r="D2096" s="935"/>
      <c r="E2096" s="935"/>
      <c r="F2096" s="935"/>
      <c r="G2096" s="935"/>
    </row>
    <row r="2097" spans="4:7">
      <c r="D2097" s="935"/>
      <c r="E2097" s="935"/>
      <c r="F2097" s="935"/>
      <c r="G2097" s="935"/>
    </row>
    <row r="2098" spans="4:7">
      <c r="D2098" s="935"/>
      <c r="E2098" s="935"/>
      <c r="F2098" s="935"/>
      <c r="G2098" s="935"/>
    </row>
    <row r="2099" spans="4:7">
      <c r="D2099" s="935"/>
      <c r="E2099" s="935"/>
      <c r="F2099" s="935"/>
      <c r="G2099" s="935"/>
    </row>
    <row r="2100" spans="4:7">
      <c r="D2100" s="935"/>
      <c r="E2100" s="935"/>
      <c r="F2100" s="935"/>
      <c r="G2100" s="935"/>
    </row>
    <row r="2101" spans="4:7">
      <c r="D2101" s="935"/>
      <c r="E2101" s="935"/>
      <c r="F2101" s="935"/>
      <c r="G2101" s="935"/>
    </row>
    <row r="2102" spans="4:7">
      <c r="D2102" s="935"/>
      <c r="E2102" s="935"/>
      <c r="F2102" s="935"/>
      <c r="G2102" s="935"/>
    </row>
    <row r="2103" spans="4:7">
      <c r="D2103" s="935"/>
      <c r="E2103" s="935"/>
      <c r="F2103" s="935"/>
      <c r="G2103" s="935"/>
    </row>
    <row r="2104" spans="4:7">
      <c r="D2104" s="935"/>
      <c r="E2104" s="935"/>
      <c r="F2104" s="935"/>
      <c r="G2104" s="935"/>
    </row>
    <row r="2105" spans="4:7">
      <c r="D2105" s="935"/>
      <c r="E2105" s="935"/>
      <c r="F2105" s="935"/>
      <c r="G2105" s="935"/>
    </row>
    <row r="2106" spans="4:7">
      <c r="D2106" s="935"/>
      <c r="E2106" s="935"/>
      <c r="F2106" s="935"/>
      <c r="G2106" s="935"/>
    </row>
    <row r="2107" spans="4:7">
      <c r="D2107" s="935"/>
      <c r="E2107" s="935"/>
      <c r="F2107" s="935"/>
      <c r="G2107" s="935"/>
    </row>
    <row r="2108" spans="4:7">
      <c r="D2108" s="935"/>
      <c r="E2108" s="935"/>
      <c r="F2108" s="935"/>
      <c r="G2108" s="935"/>
    </row>
    <row r="2109" spans="4:7">
      <c r="D2109" s="935"/>
      <c r="E2109" s="935"/>
      <c r="F2109" s="935"/>
      <c r="G2109" s="935"/>
    </row>
    <row r="2110" spans="4:7">
      <c r="D2110" s="935"/>
      <c r="E2110" s="935"/>
      <c r="F2110" s="935"/>
      <c r="G2110" s="935"/>
    </row>
    <row r="2111" spans="4:7">
      <c r="D2111" s="935"/>
      <c r="E2111" s="935"/>
      <c r="F2111" s="935"/>
      <c r="G2111" s="935"/>
    </row>
    <row r="2112" spans="4:7">
      <c r="D2112" s="935"/>
      <c r="E2112" s="935"/>
      <c r="F2112" s="935"/>
      <c r="G2112" s="935"/>
    </row>
    <row r="2113" spans="4:7">
      <c r="D2113" s="935"/>
      <c r="E2113" s="935"/>
      <c r="F2113" s="935"/>
      <c r="G2113" s="935"/>
    </row>
    <row r="2114" spans="4:7">
      <c r="D2114" s="935"/>
      <c r="E2114" s="935"/>
      <c r="F2114" s="935"/>
      <c r="G2114" s="935"/>
    </row>
    <row r="2115" spans="4:7">
      <c r="D2115" s="935"/>
      <c r="E2115" s="935"/>
      <c r="F2115" s="935"/>
      <c r="G2115" s="935"/>
    </row>
    <row r="2116" spans="4:7">
      <c r="D2116" s="935"/>
      <c r="E2116" s="935"/>
      <c r="F2116" s="935"/>
      <c r="G2116" s="935"/>
    </row>
    <row r="2117" spans="4:7">
      <c r="D2117" s="935"/>
      <c r="E2117" s="935"/>
      <c r="F2117" s="935"/>
      <c r="G2117" s="935"/>
    </row>
    <row r="2118" spans="4:7">
      <c r="D2118" s="935"/>
      <c r="E2118" s="935"/>
      <c r="F2118" s="935"/>
      <c r="G2118" s="935"/>
    </row>
    <row r="2119" spans="4:7">
      <c r="D2119" s="935"/>
      <c r="E2119" s="935"/>
      <c r="F2119" s="935"/>
      <c r="G2119" s="935"/>
    </row>
    <row r="2120" spans="4:7">
      <c r="D2120" s="935"/>
      <c r="E2120" s="935"/>
      <c r="F2120" s="935"/>
      <c r="G2120" s="935"/>
    </row>
    <row r="2121" spans="4:7">
      <c r="D2121" s="935"/>
      <c r="E2121" s="935"/>
      <c r="F2121" s="935"/>
      <c r="G2121" s="935"/>
    </row>
    <row r="2122" spans="4:7">
      <c r="D2122" s="935"/>
      <c r="E2122" s="935"/>
      <c r="F2122" s="935"/>
      <c r="G2122" s="935"/>
    </row>
    <row r="2123" spans="4:7">
      <c r="D2123" s="935"/>
      <c r="E2123" s="935"/>
      <c r="F2123" s="935"/>
      <c r="G2123" s="935"/>
    </row>
    <row r="2124" spans="4:7">
      <c r="D2124" s="935"/>
      <c r="E2124" s="935"/>
      <c r="F2124" s="935"/>
      <c r="G2124" s="935"/>
    </row>
    <row r="2125" spans="4:7">
      <c r="D2125" s="935"/>
      <c r="E2125" s="935"/>
      <c r="F2125" s="935"/>
      <c r="G2125" s="935"/>
    </row>
    <row r="2126" spans="4:7">
      <c r="D2126" s="935"/>
      <c r="E2126" s="935"/>
      <c r="F2126" s="935"/>
      <c r="G2126" s="935"/>
    </row>
    <row r="2127" spans="4:7">
      <c r="D2127" s="935"/>
      <c r="E2127" s="935"/>
      <c r="F2127" s="935"/>
      <c r="G2127" s="935"/>
    </row>
    <row r="2128" spans="4:7">
      <c r="D2128" s="935"/>
      <c r="E2128" s="935"/>
      <c r="F2128" s="935"/>
      <c r="G2128" s="935"/>
    </row>
    <row r="2129" spans="4:7">
      <c r="D2129" s="935"/>
      <c r="E2129" s="935"/>
      <c r="F2129" s="935"/>
      <c r="G2129" s="935"/>
    </row>
    <row r="2130" spans="4:7">
      <c r="D2130" s="935"/>
      <c r="E2130" s="935"/>
      <c r="F2130" s="935"/>
      <c r="G2130" s="935"/>
    </row>
    <row r="2131" spans="4:7">
      <c r="D2131" s="935"/>
      <c r="E2131" s="935"/>
      <c r="F2131" s="935"/>
      <c r="G2131" s="935"/>
    </row>
    <row r="2132" spans="4:7">
      <c r="D2132" s="935"/>
      <c r="E2132" s="935"/>
      <c r="F2132" s="935"/>
      <c r="G2132" s="935"/>
    </row>
    <row r="2133" spans="4:7">
      <c r="D2133" s="935"/>
      <c r="E2133" s="935"/>
      <c r="F2133" s="935"/>
      <c r="G2133" s="935"/>
    </row>
    <row r="2134" spans="4:7">
      <c r="D2134" s="935"/>
      <c r="E2134" s="935"/>
      <c r="F2134" s="935"/>
      <c r="G2134" s="935"/>
    </row>
    <row r="2135" spans="4:7">
      <c r="D2135" s="935"/>
      <c r="E2135" s="935"/>
      <c r="F2135" s="935"/>
      <c r="G2135" s="935"/>
    </row>
    <row r="2136" spans="4:7">
      <c r="D2136" s="935"/>
      <c r="E2136" s="935"/>
      <c r="F2136" s="935"/>
      <c r="G2136" s="935"/>
    </row>
    <row r="2137" spans="4:7">
      <c r="D2137" s="935"/>
      <c r="E2137" s="935"/>
      <c r="F2137" s="935"/>
      <c r="G2137" s="935"/>
    </row>
    <row r="2138" spans="4:7">
      <c r="D2138" s="935"/>
      <c r="E2138" s="935"/>
      <c r="F2138" s="935"/>
      <c r="G2138" s="935"/>
    </row>
    <row r="2139" spans="4:7">
      <c r="D2139" s="935"/>
      <c r="E2139" s="935"/>
      <c r="F2139" s="935"/>
      <c r="G2139" s="935"/>
    </row>
    <row r="2140" spans="4:7">
      <c r="D2140" s="935"/>
      <c r="E2140" s="935"/>
      <c r="F2140" s="935"/>
      <c r="G2140" s="935"/>
    </row>
    <row r="2141" spans="4:7">
      <c r="D2141" s="935"/>
      <c r="E2141" s="935"/>
      <c r="F2141" s="935"/>
      <c r="G2141" s="935"/>
    </row>
    <row r="2142" spans="4:7">
      <c r="D2142" s="935"/>
      <c r="E2142" s="935"/>
      <c r="F2142" s="935"/>
      <c r="G2142" s="935"/>
    </row>
    <row r="2143" spans="4:7">
      <c r="D2143" s="935"/>
      <c r="E2143" s="935"/>
      <c r="F2143" s="935"/>
      <c r="G2143" s="935"/>
    </row>
    <row r="2144" spans="4:7">
      <c r="D2144" s="935"/>
      <c r="E2144" s="935"/>
      <c r="F2144" s="935"/>
      <c r="G2144" s="935"/>
    </row>
    <row r="2145" spans="4:7">
      <c r="D2145" s="935"/>
      <c r="E2145" s="935"/>
      <c r="F2145" s="935"/>
      <c r="G2145" s="935"/>
    </row>
    <row r="2146" spans="4:7">
      <c r="D2146" s="935"/>
      <c r="E2146" s="935"/>
      <c r="F2146" s="935"/>
      <c r="G2146" s="935"/>
    </row>
    <row r="2147" spans="4:7">
      <c r="D2147" s="935"/>
      <c r="E2147" s="935"/>
      <c r="F2147" s="935"/>
      <c r="G2147" s="935"/>
    </row>
    <row r="2148" spans="4:7">
      <c r="D2148" s="935"/>
      <c r="E2148" s="935"/>
      <c r="F2148" s="935"/>
      <c r="G2148" s="935"/>
    </row>
    <row r="2149" spans="4:7">
      <c r="D2149" s="935"/>
      <c r="E2149" s="935"/>
      <c r="F2149" s="935"/>
      <c r="G2149" s="935"/>
    </row>
    <row r="2150" spans="4:7">
      <c r="D2150" s="935"/>
      <c r="E2150" s="935"/>
      <c r="F2150" s="935"/>
      <c r="G2150" s="935"/>
    </row>
    <row r="2151" spans="4:7">
      <c r="D2151" s="935"/>
      <c r="E2151" s="935"/>
      <c r="F2151" s="935"/>
      <c r="G2151" s="935"/>
    </row>
    <row r="2152" spans="4:7">
      <c r="D2152" s="935"/>
      <c r="E2152" s="935"/>
      <c r="F2152" s="935"/>
      <c r="G2152" s="935"/>
    </row>
    <row r="2153" spans="4:7">
      <c r="D2153" s="935"/>
      <c r="E2153" s="935"/>
      <c r="F2153" s="935"/>
      <c r="G2153" s="935"/>
    </row>
    <row r="2154" spans="4:7">
      <c r="D2154" s="935"/>
      <c r="E2154" s="935"/>
      <c r="F2154" s="935"/>
      <c r="G2154" s="935"/>
    </row>
    <row r="2155" spans="4:7">
      <c r="D2155" s="935"/>
      <c r="E2155" s="935"/>
      <c r="F2155" s="935"/>
      <c r="G2155" s="935"/>
    </row>
    <row r="2156" spans="4:7">
      <c r="D2156" s="935"/>
      <c r="E2156" s="935"/>
      <c r="F2156" s="935"/>
      <c r="G2156" s="935"/>
    </row>
    <row r="2157" spans="4:7">
      <c r="D2157" s="935"/>
      <c r="E2157" s="935"/>
      <c r="F2157" s="935"/>
      <c r="G2157" s="935"/>
    </row>
    <row r="2158" spans="4:7">
      <c r="D2158" s="935"/>
      <c r="E2158" s="935"/>
      <c r="F2158" s="935"/>
      <c r="G2158" s="935"/>
    </row>
    <row r="2159" spans="4:7">
      <c r="D2159" s="935"/>
      <c r="E2159" s="935"/>
      <c r="F2159" s="935"/>
      <c r="G2159" s="935"/>
    </row>
    <row r="2160" spans="4:7">
      <c r="D2160" s="935"/>
      <c r="E2160" s="935"/>
      <c r="F2160" s="935"/>
      <c r="G2160" s="935"/>
    </row>
    <row r="2161" spans="4:7">
      <c r="D2161" s="935"/>
      <c r="E2161" s="935"/>
      <c r="F2161" s="935"/>
      <c r="G2161" s="935"/>
    </row>
    <row r="2162" spans="4:7">
      <c r="D2162" s="935"/>
      <c r="E2162" s="935"/>
      <c r="F2162" s="935"/>
      <c r="G2162" s="935"/>
    </row>
    <row r="2163" spans="4:7">
      <c r="D2163" s="935"/>
      <c r="E2163" s="935"/>
      <c r="F2163" s="935"/>
      <c r="G2163" s="935"/>
    </row>
    <row r="2164" spans="4:7">
      <c r="D2164" s="935"/>
      <c r="E2164" s="935"/>
      <c r="F2164" s="935"/>
      <c r="G2164" s="935"/>
    </row>
    <row r="2165" spans="4:7">
      <c r="D2165" s="935"/>
      <c r="E2165" s="935"/>
      <c r="F2165" s="935"/>
      <c r="G2165" s="935"/>
    </row>
    <row r="2166" spans="4:7">
      <c r="D2166" s="935"/>
      <c r="E2166" s="935"/>
      <c r="F2166" s="935"/>
      <c r="G2166" s="935"/>
    </row>
    <row r="2167" spans="4:7">
      <c r="D2167" s="935"/>
      <c r="E2167" s="935"/>
      <c r="F2167" s="935"/>
      <c r="G2167" s="935"/>
    </row>
    <row r="2168" spans="4:7">
      <c r="D2168" s="935"/>
      <c r="E2168" s="935"/>
      <c r="F2168" s="935"/>
      <c r="G2168" s="935"/>
    </row>
    <row r="2169" spans="4:7">
      <c r="D2169" s="935"/>
      <c r="E2169" s="935"/>
      <c r="F2169" s="935"/>
      <c r="G2169" s="935"/>
    </row>
    <row r="2170" spans="4:7">
      <c r="D2170" s="935"/>
      <c r="E2170" s="935"/>
      <c r="F2170" s="935"/>
      <c r="G2170" s="935"/>
    </row>
    <row r="2171" spans="4:7">
      <c r="D2171" s="935"/>
      <c r="E2171" s="935"/>
      <c r="F2171" s="935"/>
      <c r="G2171" s="935"/>
    </row>
    <row r="2172" spans="4:7">
      <c r="D2172" s="935"/>
      <c r="E2172" s="935"/>
      <c r="F2172" s="935"/>
      <c r="G2172" s="935"/>
    </row>
    <row r="2173" spans="4:7">
      <c r="D2173" s="935"/>
      <c r="E2173" s="935"/>
      <c r="F2173" s="935"/>
      <c r="G2173" s="935"/>
    </row>
    <row r="2174" spans="4:7">
      <c r="D2174" s="935"/>
      <c r="E2174" s="935"/>
      <c r="F2174" s="935"/>
      <c r="G2174" s="935"/>
    </row>
    <row r="2175" spans="4:7">
      <c r="D2175" s="935"/>
      <c r="E2175" s="935"/>
      <c r="F2175" s="935"/>
      <c r="G2175" s="935"/>
    </row>
    <row r="2176" spans="4:7">
      <c r="D2176" s="935"/>
      <c r="E2176" s="935"/>
      <c r="F2176" s="935"/>
      <c r="G2176" s="935"/>
    </row>
    <row r="2177" spans="4:7">
      <c r="D2177" s="935"/>
      <c r="E2177" s="935"/>
      <c r="F2177" s="935"/>
      <c r="G2177" s="935"/>
    </row>
    <row r="2178" spans="4:7">
      <c r="D2178" s="935"/>
      <c r="E2178" s="935"/>
      <c r="F2178" s="935"/>
      <c r="G2178" s="935"/>
    </row>
    <row r="2179" spans="4:7">
      <c r="D2179" s="935"/>
      <c r="E2179" s="935"/>
      <c r="F2179" s="935"/>
      <c r="G2179" s="935"/>
    </row>
    <row r="2180" spans="4:7">
      <c r="D2180" s="935"/>
      <c r="E2180" s="935"/>
      <c r="F2180" s="935"/>
      <c r="G2180" s="935"/>
    </row>
    <row r="2181" spans="4:7">
      <c r="D2181" s="935"/>
      <c r="E2181" s="935"/>
      <c r="F2181" s="935"/>
      <c r="G2181" s="935"/>
    </row>
    <row r="2182" spans="4:7">
      <c r="D2182" s="935"/>
      <c r="E2182" s="935"/>
      <c r="F2182" s="935"/>
      <c r="G2182" s="935"/>
    </row>
    <row r="2183" spans="4:7">
      <c r="D2183" s="935"/>
      <c r="E2183" s="935"/>
      <c r="F2183" s="935"/>
      <c r="G2183" s="935"/>
    </row>
    <row r="2184" spans="4:7">
      <c r="D2184" s="935"/>
      <c r="E2184" s="935"/>
      <c r="F2184" s="935"/>
      <c r="G2184" s="935"/>
    </row>
    <row r="2185" spans="4:7">
      <c r="D2185" s="935"/>
      <c r="E2185" s="935"/>
      <c r="F2185" s="935"/>
      <c r="G2185" s="935"/>
    </row>
    <row r="2186" spans="4:7">
      <c r="D2186" s="935"/>
      <c r="E2186" s="935"/>
      <c r="F2186" s="935"/>
      <c r="G2186" s="935"/>
    </row>
    <row r="2187" spans="4:7">
      <c r="D2187" s="935"/>
      <c r="E2187" s="935"/>
      <c r="F2187" s="935"/>
      <c r="G2187" s="935"/>
    </row>
    <row r="2188" spans="4:7">
      <c r="D2188" s="935"/>
      <c r="E2188" s="935"/>
      <c r="F2188" s="935"/>
      <c r="G2188" s="935"/>
    </row>
    <row r="2189" spans="4:7">
      <c r="D2189" s="935"/>
      <c r="E2189" s="935"/>
      <c r="F2189" s="935"/>
      <c r="G2189" s="935"/>
    </row>
    <row r="2190" spans="4:7">
      <c r="D2190" s="935"/>
      <c r="E2190" s="935"/>
      <c r="F2190" s="935"/>
      <c r="G2190" s="935"/>
    </row>
    <row r="2191" spans="4:7">
      <c r="D2191" s="935"/>
      <c r="E2191" s="935"/>
      <c r="F2191" s="935"/>
      <c r="G2191" s="935"/>
    </row>
    <row r="2192" spans="4:7">
      <c r="D2192" s="935"/>
      <c r="E2192" s="935"/>
      <c r="F2192" s="935"/>
      <c r="G2192" s="935"/>
    </row>
    <row r="2193" spans="4:7">
      <c r="D2193" s="935"/>
      <c r="E2193" s="935"/>
      <c r="F2193" s="935"/>
      <c r="G2193" s="935"/>
    </row>
    <row r="2194" spans="4:7">
      <c r="D2194" s="935"/>
      <c r="E2194" s="935"/>
      <c r="F2194" s="935"/>
      <c r="G2194" s="935"/>
    </row>
    <row r="2195" spans="4:7">
      <c r="D2195" s="935"/>
      <c r="E2195" s="935"/>
      <c r="F2195" s="935"/>
      <c r="G2195" s="935"/>
    </row>
    <row r="2196" spans="4:7">
      <c r="D2196" s="935"/>
      <c r="E2196" s="935"/>
      <c r="F2196" s="935"/>
      <c r="G2196" s="935"/>
    </row>
    <row r="2197" spans="4:7">
      <c r="D2197" s="935"/>
      <c r="E2197" s="935"/>
      <c r="F2197" s="935"/>
      <c r="G2197" s="935"/>
    </row>
    <row r="2198" spans="4:7">
      <c r="D2198" s="935"/>
      <c r="E2198" s="935"/>
      <c r="F2198" s="935"/>
      <c r="G2198" s="935"/>
    </row>
    <row r="2199" spans="4:7">
      <c r="D2199" s="935"/>
      <c r="E2199" s="935"/>
      <c r="F2199" s="935"/>
      <c r="G2199" s="935"/>
    </row>
    <row r="2200" spans="4:7">
      <c r="D2200" s="935"/>
      <c r="E2200" s="935"/>
      <c r="F2200" s="935"/>
      <c r="G2200" s="935"/>
    </row>
    <row r="2201" spans="4:7">
      <c r="D2201" s="935"/>
      <c r="E2201" s="935"/>
      <c r="F2201" s="935"/>
      <c r="G2201" s="935"/>
    </row>
    <row r="2202" spans="4:7">
      <c r="D2202" s="935"/>
      <c r="E2202" s="935"/>
      <c r="F2202" s="935"/>
      <c r="G2202" s="935"/>
    </row>
    <row r="2203" spans="4:7">
      <c r="D2203" s="935"/>
      <c r="E2203" s="935"/>
      <c r="F2203" s="935"/>
      <c r="G2203" s="935"/>
    </row>
    <row r="2204" spans="4:7">
      <c r="D2204" s="935"/>
      <c r="E2204" s="935"/>
      <c r="F2204" s="935"/>
      <c r="G2204" s="935"/>
    </row>
    <row r="2205" spans="4:7">
      <c r="D2205" s="935"/>
      <c r="E2205" s="935"/>
      <c r="F2205" s="935"/>
      <c r="G2205" s="935"/>
    </row>
    <row r="2206" spans="4:7">
      <c r="D2206" s="935"/>
      <c r="E2206" s="935"/>
      <c r="F2206" s="935"/>
      <c r="G2206" s="935"/>
    </row>
    <row r="2207" spans="4:7">
      <c r="D2207" s="935"/>
      <c r="E2207" s="935"/>
      <c r="F2207" s="935"/>
      <c r="G2207" s="935"/>
    </row>
    <row r="2208" spans="4:7">
      <c r="D2208" s="935"/>
      <c r="E2208" s="935"/>
      <c r="F2208" s="935"/>
      <c r="G2208" s="935"/>
    </row>
    <row r="2209" spans="4:7">
      <c r="D2209" s="935"/>
      <c r="E2209" s="935"/>
      <c r="F2209" s="935"/>
      <c r="G2209" s="935"/>
    </row>
    <row r="2210" spans="4:7">
      <c r="D2210" s="935"/>
      <c r="E2210" s="935"/>
      <c r="F2210" s="935"/>
      <c r="G2210" s="935"/>
    </row>
    <row r="2211" spans="4:7">
      <c r="D2211" s="935"/>
      <c r="E2211" s="935"/>
      <c r="F2211" s="935"/>
      <c r="G2211" s="935"/>
    </row>
    <row r="2212" spans="4:7">
      <c r="D2212" s="935"/>
      <c r="E2212" s="935"/>
      <c r="F2212" s="935"/>
      <c r="G2212" s="935"/>
    </row>
    <row r="2213" spans="4:7">
      <c r="D2213" s="935"/>
      <c r="E2213" s="935"/>
      <c r="F2213" s="935"/>
      <c r="G2213" s="935"/>
    </row>
    <row r="2214" spans="4:7">
      <c r="D2214" s="935"/>
      <c r="E2214" s="935"/>
      <c r="F2214" s="935"/>
      <c r="G2214" s="935"/>
    </row>
    <row r="2215" spans="4:7">
      <c r="D2215" s="935"/>
      <c r="E2215" s="935"/>
      <c r="F2215" s="935"/>
      <c r="G2215" s="935"/>
    </row>
    <row r="2216" spans="4:7">
      <c r="D2216" s="935"/>
      <c r="E2216" s="935"/>
      <c r="F2216" s="935"/>
      <c r="G2216" s="935"/>
    </row>
    <row r="2217" spans="4:7">
      <c r="D2217" s="935"/>
      <c r="E2217" s="935"/>
      <c r="F2217" s="935"/>
      <c r="G2217" s="935"/>
    </row>
    <row r="2218" spans="4:7">
      <c r="D2218" s="935"/>
      <c r="E2218" s="935"/>
      <c r="F2218" s="935"/>
      <c r="G2218" s="935"/>
    </row>
    <row r="2219" spans="4:7">
      <c r="D2219" s="935"/>
      <c r="E2219" s="935"/>
      <c r="F2219" s="935"/>
      <c r="G2219" s="935"/>
    </row>
    <row r="2220" spans="4:7">
      <c r="D2220" s="935"/>
      <c r="E2220" s="935"/>
      <c r="F2220" s="935"/>
      <c r="G2220" s="935"/>
    </row>
    <row r="2221" spans="4:7">
      <c r="D2221" s="935"/>
      <c r="E2221" s="935"/>
      <c r="F2221" s="935"/>
      <c r="G2221" s="935"/>
    </row>
    <row r="2222" spans="4:7">
      <c r="D2222" s="935"/>
      <c r="E2222" s="935"/>
      <c r="F2222" s="935"/>
      <c r="G2222" s="935"/>
    </row>
    <row r="2223" spans="4:7">
      <c r="D2223" s="935"/>
      <c r="E2223" s="935"/>
      <c r="F2223" s="935"/>
      <c r="G2223" s="935"/>
    </row>
    <row r="2224" spans="4:7">
      <c r="D2224" s="935"/>
      <c r="E2224" s="935"/>
      <c r="F2224" s="935"/>
      <c r="G2224" s="935"/>
    </row>
    <row r="2225" spans="4:7">
      <c r="D2225" s="935"/>
      <c r="E2225" s="935"/>
      <c r="F2225" s="935"/>
      <c r="G2225" s="935"/>
    </row>
    <row r="2226" spans="4:7">
      <c r="D2226" s="935"/>
      <c r="E2226" s="935"/>
      <c r="F2226" s="935"/>
      <c r="G2226" s="935"/>
    </row>
    <row r="2227" spans="4:7">
      <c r="D2227" s="935"/>
      <c r="E2227" s="935"/>
      <c r="F2227" s="935"/>
      <c r="G2227" s="935"/>
    </row>
    <row r="2228" spans="4:7">
      <c r="D2228" s="935"/>
      <c r="E2228" s="935"/>
      <c r="F2228" s="935"/>
      <c r="G2228" s="935"/>
    </row>
    <row r="2229" spans="4:7">
      <c r="D2229" s="935"/>
      <c r="E2229" s="935"/>
      <c r="F2229" s="935"/>
      <c r="G2229" s="935"/>
    </row>
    <row r="2230" spans="4:7">
      <c r="D2230" s="935"/>
      <c r="E2230" s="935"/>
      <c r="F2230" s="935"/>
      <c r="G2230" s="935"/>
    </row>
    <row r="2231" spans="4:7">
      <c r="D2231" s="935"/>
      <c r="E2231" s="935"/>
      <c r="F2231" s="935"/>
      <c r="G2231" s="935"/>
    </row>
    <row r="2232" spans="4:7">
      <c r="D2232" s="935"/>
      <c r="E2232" s="935"/>
      <c r="F2232" s="935"/>
      <c r="G2232" s="935"/>
    </row>
    <row r="2233" spans="4:7">
      <c r="D2233" s="935"/>
      <c r="E2233" s="935"/>
      <c r="F2233" s="935"/>
      <c r="G2233" s="935"/>
    </row>
    <row r="2234" spans="4:7">
      <c r="D2234" s="935"/>
      <c r="E2234" s="935"/>
      <c r="F2234" s="935"/>
      <c r="G2234" s="935"/>
    </row>
    <row r="2235" spans="4:7">
      <c r="D2235" s="935"/>
      <c r="E2235" s="935"/>
      <c r="F2235" s="935"/>
      <c r="G2235" s="935"/>
    </row>
    <row r="2236" spans="4:7">
      <c r="D2236" s="935"/>
      <c r="E2236" s="935"/>
      <c r="F2236" s="935"/>
      <c r="G2236" s="935"/>
    </row>
    <row r="2237" spans="4:7">
      <c r="D2237" s="935"/>
      <c r="E2237" s="935"/>
      <c r="F2237" s="935"/>
      <c r="G2237" s="935"/>
    </row>
    <row r="2238" spans="4:7">
      <c r="D2238" s="935"/>
      <c r="E2238" s="935"/>
      <c r="F2238" s="935"/>
      <c r="G2238" s="935"/>
    </row>
    <row r="2239" spans="4:7">
      <c r="D2239" s="935"/>
      <c r="E2239" s="935"/>
      <c r="F2239" s="935"/>
      <c r="G2239" s="935"/>
    </row>
    <row r="2240" spans="4:7">
      <c r="D2240" s="935"/>
      <c r="E2240" s="935"/>
      <c r="F2240" s="935"/>
      <c r="G2240" s="935"/>
    </row>
    <row r="2241" spans="4:7">
      <c r="D2241" s="935"/>
      <c r="E2241" s="935"/>
      <c r="F2241" s="935"/>
      <c r="G2241" s="935"/>
    </row>
    <row r="2242" spans="4:7">
      <c r="D2242" s="935"/>
      <c r="E2242" s="935"/>
      <c r="F2242" s="935"/>
      <c r="G2242" s="935"/>
    </row>
    <row r="2243" spans="4:7">
      <c r="D2243" s="935"/>
      <c r="E2243" s="935"/>
      <c r="F2243" s="935"/>
      <c r="G2243" s="935"/>
    </row>
    <row r="2244" spans="4:7">
      <c r="D2244" s="935"/>
      <c r="E2244" s="935"/>
      <c r="F2244" s="935"/>
      <c r="G2244" s="935"/>
    </row>
    <row r="2245" spans="4:7">
      <c r="D2245" s="935"/>
      <c r="E2245" s="935"/>
      <c r="F2245" s="935"/>
      <c r="G2245" s="935"/>
    </row>
    <row r="2246" spans="4:7">
      <c r="D2246" s="935"/>
      <c r="E2246" s="935"/>
      <c r="F2246" s="935"/>
      <c r="G2246" s="935"/>
    </row>
    <row r="2247" spans="4:7">
      <c r="D2247" s="935"/>
      <c r="E2247" s="935"/>
      <c r="F2247" s="935"/>
      <c r="G2247" s="935"/>
    </row>
    <row r="2248" spans="4:7">
      <c r="D2248" s="935"/>
      <c r="E2248" s="935"/>
      <c r="F2248" s="935"/>
      <c r="G2248" s="935"/>
    </row>
    <row r="2249" spans="4:7">
      <c r="D2249" s="935"/>
      <c r="E2249" s="935"/>
      <c r="F2249" s="935"/>
      <c r="G2249" s="935"/>
    </row>
    <row r="2250" spans="4:7">
      <c r="D2250" s="935"/>
      <c r="E2250" s="935"/>
      <c r="F2250" s="935"/>
      <c r="G2250" s="935"/>
    </row>
    <row r="2251" spans="4:7">
      <c r="D2251" s="935"/>
      <c r="E2251" s="935"/>
      <c r="F2251" s="935"/>
      <c r="G2251" s="935"/>
    </row>
    <row r="2252" spans="4:7">
      <c r="D2252" s="935"/>
      <c r="E2252" s="935"/>
      <c r="F2252" s="935"/>
      <c r="G2252" s="935"/>
    </row>
    <row r="2253" spans="4:7">
      <c r="D2253" s="935"/>
      <c r="E2253" s="935"/>
      <c r="F2253" s="935"/>
      <c r="G2253" s="935"/>
    </row>
    <row r="2254" spans="4:7">
      <c r="D2254" s="935"/>
      <c r="E2254" s="935"/>
      <c r="F2254" s="935"/>
      <c r="G2254" s="935"/>
    </row>
    <row r="2255" spans="4:7">
      <c r="D2255" s="935"/>
      <c r="E2255" s="935"/>
      <c r="F2255" s="935"/>
      <c r="G2255" s="935"/>
    </row>
    <row r="2256" spans="4:7">
      <c r="D2256" s="935"/>
      <c r="E2256" s="935"/>
      <c r="F2256" s="935"/>
      <c r="G2256" s="935"/>
    </row>
    <row r="2257" spans="4:7">
      <c r="D2257" s="935"/>
      <c r="E2257" s="935"/>
      <c r="F2257" s="935"/>
      <c r="G2257" s="935"/>
    </row>
    <row r="2258" spans="4:7">
      <c r="D2258" s="935"/>
      <c r="E2258" s="935"/>
      <c r="F2258" s="935"/>
      <c r="G2258" s="935"/>
    </row>
    <row r="2259" spans="4:7">
      <c r="D2259" s="935"/>
      <c r="E2259" s="935"/>
      <c r="F2259" s="935"/>
      <c r="G2259" s="935"/>
    </row>
    <row r="2260" spans="4:7">
      <c r="D2260" s="935"/>
      <c r="E2260" s="935"/>
      <c r="F2260" s="935"/>
      <c r="G2260" s="935"/>
    </row>
    <row r="2261" spans="4:7">
      <c r="D2261" s="935"/>
      <c r="E2261" s="935"/>
      <c r="F2261" s="935"/>
      <c r="G2261" s="935"/>
    </row>
    <row r="2262" spans="4:7">
      <c r="D2262" s="935"/>
      <c r="E2262" s="935"/>
      <c r="F2262" s="935"/>
      <c r="G2262" s="935"/>
    </row>
    <row r="2263" spans="4:7">
      <c r="D2263" s="935"/>
      <c r="E2263" s="935"/>
      <c r="F2263" s="935"/>
      <c r="G2263" s="935"/>
    </row>
    <row r="2264" spans="4:7">
      <c r="D2264" s="935"/>
      <c r="E2264" s="935"/>
      <c r="F2264" s="935"/>
      <c r="G2264" s="935"/>
    </row>
    <row r="2265" spans="4:7">
      <c r="D2265" s="935"/>
      <c r="E2265" s="935"/>
      <c r="F2265" s="935"/>
      <c r="G2265" s="935"/>
    </row>
    <row r="2266" spans="4:7">
      <c r="D2266" s="935"/>
      <c r="E2266" s="935"/>
      <c r="F2266" s="935"/>
      <c r="G2266" s="935"/>
    </row>
    <row r="2267" spans="4:7">
      <c r="D2267" s="935"/>
      <c r="E2267" s="935"/>
      <c r="F2267" s="935"/>
      <c r="G2267" s="935"/>
    </row>
    <row r="2268" spans="4:7">
      <c r="D2268" s="935"/>
      <c r="E2268" s="935"/>
      <c r="F2268" s="935"/>
      <c r="G2268" s="935"/>
    </row>
    <row r="2269" spans="4:7">
      <c r="D2269" s="935"/>
      <c r="E2269" s="935"/>
      <c r="F2269" s="935"/>
      <c r="G2269" s="935"/>
    </row>
    <row r="2270" spans="4:7">
      <c r="D2270" s="935"/>
      <c r="E2270" s="935"/>
      <c r="F2270" s="935"/>
      <c r="G2270" s="935"/>
    </row>
    <row r="2271" spans="4:7">
      <c r="D2271" s="935"/>
      <c r="E2271" s="935"/>
      <c r="F2271" s="935"/>
      <c r="G2271" s="935"/>
    </row>
    <row r="2272" spans="4:7">
      <c r="D2272" s="935"/>
      <c r="E2272" s="935"/>
      <c r="F2272" s="935"/>
      <c r="G2272" s="935"/>
    </row>
    <row r="2273" spans="4:7">
      <c r="D2273" s="935"/>
      <c r="E2273" s="935"/>
      <c r="F2273" s="935"/>
      <c r="G2273" s="935"/>
    </row>
    <row r="2274" spans="4:7">
      <c r="D2274" s="935"/>
      <c r="E2274" s="935"/>
      <c r="F2274" s="935"/>
      <c r="G2274" s="935"/>
    </row>
    <row r="2275" spans="4:7">
      <c r="D2275" s="935"/>
      <c r="E2275" s="935"/>
      <c r="F2275" s="935"/>
      <c r="G2275" s="935"/>
    </row>
    <row r="2276" spans="4:7">
      <c r="D2276" s="935"/>
      <c r="E2276" s="935"/>
      <c r="F2276" s="935"/>
      <c r="G2276" s="935"/>
    </row>
    <row r="2277" spans="4:7">
      <c r="D2277" s="935"/>
      <c r="E2277" s="935"/>
      <c r="F2277" s="935"/>
      <c r="G2277" s="935"/>
    </row>
    <row r="2278" spans="4:7">
      <c r="D2278" s="935"/>
      <c r="E2278" s="935"/>
      <c r="F2278" s="935"/>
      <c r="G2278" s="935"/>
    </row>
    <row r="2279" spans="4:7">
      <c r="D2279" s="935"/>
      <c r="E2279" s="935"/>
      <c r="F2279" s="935"/>
      <c r="G2279" s="935"/>
    </row>
    <row r="2280" spans="4:7">
      <c r="D2280" s="935"/>
      <c r="E2280" s="935"/>
      <c r="F2280" s="935"/>
      <c r="G2280" s="935"/>
    </row>
    <row r="2281" spans="4:7">
      <c r="D2281" s="935"/>
      <c r="E2281" s="935"/>
      <c r="F2281" s="935"/>
      <c r="G2281" s="935"/>
    </row>
    <row r="2282" spans="4:7">
      <c r="D2282" s="935"/>
      <c r="E2282" s="935"/>
      <c r="F2282" s="935"/>
      <c r="G2282" s="935"/>
    </row>
    <row r="2283" spans="4:7">
      <c r="D2283" s="935"/>
      <c r="E2283" s="935"/>
      <c r="F2283" s="935"/>
      <c r="G2283" s="935"/>
    </row>
    <row r="2284" spans="4:7">
      <c r="D2284" s="935"/>
      <c r="E2284" s="935"/>
      <c r="F2284" s="935"/>
      <c r="G2284" s="935"/>
    </row>
    <row r="2285" spans="4:7">
      <c r="D2285" s="935"/>
      <c r="E2285" s="935"/>
      <c r="F2285" s="935"/>
      <c r="G2285" s="935"/>
    </row>
    <row r="2286" spans="4:7">
      <c r="D2286" s="935"/>
      <c r="E2286" s="935"/>
      <c r="F2286" s="935"/>
      <c r="G2286" s="935"/>
    </row>
    <row r="2287" spans="4:7">
      <c r="D2287" s="935"/>
      <c r="E2287" s="935"/>
      <c r="F2287" s="935"/>
      <c r="G2287" s="935"/>
    </row>
    <row r="2288" spans="4:7">
      <c r="D2288" s="935"/>
      <c r="E2288" s="935"/>
      <c r="F2288" s="935"/>
      <c r="G2288" s="935"/>
    </row>
    <row r="2289" spans="4:7">
      <c r="D2289" s="935"/>
      <c r="E2289" s="935"/>
      <c r="F2289" s="935"/>
      <c r="G2289" s="935"/>
    </row>
    <row r="2290" spans="4:7">
      <c r="D2290" s="935"/>
      <c r="E2290" s="935"/>
      <c r="F2290" s="935"/>
      <c r="G2290" s="935"/>
    </row>
    <row r="2291" spans="4:7">
      <c r="D2291" s="935"/>
      <c r="E2291" s="935"/>
      <c r="F2291" s="935"/>
      <c r="G2291" s="935"/>
    </row>
    <row r="2292" spans="4:7">
      <c r="D2292" s="935"/>
      <c r="E2292" s="935"/>
      <c r="F2292" s="935"/>
      <c r="G2292" s="935"/>
    </row>
    <row r="2293" spans="4:7">
      <c r="D2293" s="935"/>
      <c r="E2293" s="935"/>
      <c r="F2293" s="935"/>
      <c r="G2293" s="935"/>
    </row>
    <row r="2294" spans="4:7">
      <c r="D2294" s="935"/>
      <c r="E2294" s="935"/>
      <c r="F2294" s="935"/>
      <c r="G2294" s="935"/>
    </row>
    <row r="2295" spans="4:7">
      <c r="D2295" s="935"/>
      <c r="E2295" s="935"/>
      <c r="F2295" s="935"/>
      <c r="G2295" s="935"/>
    </row>
    <row r="2296" spans="4:7">
      <c r="D2296" s="935"/>
      <c r="E2296" s="935"/>
      <c r="F2296" s="935"/>
      <c r="G2296" s="935"/>
    </row>
    <row r="2297" spans="4:7">
      <c r="D2297" s="935"/>
      <c r="E2297" s="935"/>
      <c r="F2297" s="935"/>
      <c r="G2297" s="935"/>
    </row>
    <row r="2298" spans="4:7">
      <c r="D2298" s="935"/>
      <c r="E2298" s="935"/>
      <c r="F2298" s="935"/>
      <c r="G2298" s="935"/>
    </row>
    <row r="2299" spans="4:7">
      <c r="D2299" s="935"/>
      <c r="E2299" s="935"/>
      <c r="F2299" s="935"/>
      <c r="G2299" s="935"/>
    </row>
    <row r="2300" spans="4:7">
      <c r="D2300" s="935"/>
      <c r="E2300" s="935"/>
      <c r="F2300" s="935"/>
      <c r="G2300" s="935"/>
    </row>
    <row r="2301" spans="4:7">
      <c r="D2301" s="935"/>
      <c r="E2301" s="935"/>
      <c r="F2301" s="935"/>
      <c r="G2301" s="935"/>
    </row>
    <row r="2302" spans="4:7">
      <c r="D2302" s="935"/>
      <c r="E2302" s="935"/>
      <c r="F2302" s="935"/>
      <c r="G2302" s="935"/>
    </row>
    <row r="2303" spans="4:7">
      <c r="D2303" s="935"/>
      <c r="E2303" s="935"/>
      <c r="F2303" s="935"/>
      <c r="G2303" s="935"/>
    </row>
    <row r="2304" spans="4:7">
      <c r="D2304" s="935"/>
      <c r="E2304" s="935"/>
      <c r="F2304" s="935"/>
      <c r="G2304" s="935"/>
    </row>
    <row r="2305" spans="4:7">
      <c r="D2305" s="935"/>
      <c r="E2305" s="935"/>
      <c r="F2305" s="935"/>
      <c r="G2305" s="935"/>
    </row>
    <row r="2306" spans="4:7">
      <c r="D2306" s="935"/>
      <c r="E2306" s="935"/>
      <c r="F2306" s="935"/>
      <c r="G2306" s="935"/>
    </row>
    <row r="2307" spans="4:7">
      <c r="D2307" s="935"/>
      <c r="E2307" s="935"/>
      <c r="F2307" s="935"/>
      <c r="G2307" s="935"/>
    </row>
    <row r="2308" spans="4:7">
      <c r="D2308" s="935"/>
      <c r="E2308" s="935"/>
      <c r="F2308" s="935"/>
      <c r="G2308" s="935"/>
    </row>
    <row r="2309" spans="4:7">
      <c r="D2309" s="935"/>
      <c r="E2309" s="935"/>
      <c r="F2309" s="935"/>
      <c r="G2309" s="935"/>
    </row>
    <row r="2310" spans="4:7">
      <c r="D2310" s="935"/>
      <c r="E2310" s="935"/>
      <c r="F2310" s="935"/>
      <c r="G2310" s="935"/>
    </row>
    <row r="2311" spans="4:7">
      <c r="D2311" s="935"/>
      <c r="E2311" s="935"/>
      <c r="F2311" s="935"/>
      <c r="G2311" s="935"/>
    </row>
    <row r="2312" spans="4:7">
      <c r="D2312" s="935"/>
      <c r="E2312" s="935"/>
      <c r="F2312" s="935"/>
      <c r="G2312" s="935"/>
    </row>
    <row r="2313" spans="4:7">
      <c r="D2313" s="935"/>
      <c r="E2313" s="935"/>
      <c r="F2313" s="935"/>
      <c r="G2313" s="935"/>
    </row>
    <row r="2314" spans="4:7">
      <c r="D2314" s="935"/>
      <c r="E2314" s="935"/>
      <c r="F2314" s="935"/>
      <c r="G2314" s="935"/>
    </row>
    <row r="2315" spans="4:7">
      <c r="D2315" s="935"/>
      <c r="E2315" s="935"/>
      <c r="F2315" s="935"/>
      <c r="G2315" s="935"/>
    </row>
    <row r="2316" spans="4:7">
      <c r="D2316" s="935"/>
      <c r="E2316" s="935"/>
      <c r="F2316" s="935"/>
      <c r="G2316" s="935"/>
    </row>
    <row r="2317" spans="4:7">
      <c r="D2317" s="935"/>
      <c r="E2317" s="935"/>
      <c r="F2317" s="935"/>
      <c r="G2317" s="935"/>
    </row>
    <row r="2318" spans="4:7">
      <c r="D2318" s="935"/>
      <c r="E2318" s="935"/>
      <c r="F2318" s="935"/>
      <c r="G2318" s="935"/>
    </row>
    <row r="2319" spans="4:7">
      <c r="D2319" s="935"/>
      <c r="E2319" s="935"/>
      <c r="F2319" s="935"/>
      <c r="G2319" s="935"/>
    </row>
    <row r="2320" spans="4:7">
      <c r="D2320" s="935"/>
      <c r="E2320" s="935"/>
      <c r="F2320" s="935"/>
      <c r="G2320" s="935"/>
    </row>
    <row r="2321" spans="4:7">
      <c r="D2321" s="935"/>
      <c r="E2321" s="935"/>
      <c r="F2321" s="935"/>
      <c r="G2321" s="935"/>
    </row>
    <row r="2322" spans="4:7">
      <c r="D2322" s="935"/>
      <c r="E2322" s="935"/>
      <c r="F2322" s="935"/>
      <c r="G2322" s="935"/>
    </row>
    <row r="2323" spans="4:7">
      <c r="D2323" s="935"/>
      <c r="E2323" s="935"/>
      <c r="F2323" s="935"/>
      <c r="G2323" s="935"/>
    </row>
    <row r="2324" spans="4:7">
      <c r="D2324" s="935"/>
      <c r="E2324" s="935"/>
      <c r="F2324" s="935"/>
      <c r="G2324" s="935"/>
    </row>
    <row r="2325" spans="4:7">
      <c r="D2325" s="935"/>
      <c r="E2325" s="935"/>
      <c r="F2325" s="935"/>
      <c r="G2325" s="935"/>
    </row>
    <row r="2326" spans="4:7">
      <c r="D2326" s="935"/>
      <c r="E2326" s="935"/>
      <c r="F2326" s="935"/>
      <c r="G2326" s="935"/>
    </row>
    <row r="2327" spans="4:7">
      <c r="D2327" s="935"/>
      <c r="E2327" s="935"/>
      <c r="F2327" s="935"/>
      <c r="G2327" s="935"/>
    </row>
    <row r="2328" spans="4:7">
      <c r="D2328" s="935"/>
      <c r="E2328" s="935"/>
      <c r="F2328" s="935"/>
      <c r="G2328" s="935"/>
    </row>
    <row r="2329" spans="4:7">
      <c r="D2329" s="935"/>
      <c r="E2329" s="935"/>
      <c r="F2329" s="935"/>
      <c r="G2329" s="935"/>
    </row>
    <row r="2330" spans="4:7">
      <c r="D2330" s="935"/>
      <c r="E2330" s="935"/>
      <c r="F2330" s="935"/>
      <c r="G2330" s="935"/>
    </row>
    <row r="2331" spans="4:7">
      <c r="D2331" s="935"/>
      <c r="E2331" s="935"/>
      <c r="F2331" s="935"/>
      <c r="G2331" s="935"/>
    </row>
    <row r="2332" spans="4:7">
      <c r="D2332" s="935"/>
      <c r="E2332" s="935"/>
      <c r="F2332" s="935"/>
      <c r="G2332" s="935"/>
    </row>
    <row r="2333" spans="4:7">
      <c r="D2333" s="935"/>
      <c r="E2333" s="935"/>
      <c r="F2333" s="935"/>
      <c r="G2333" s="935"/>
    </row>
    <row r="2334" spans="4:7">
      <c r="D2334" s="935"/>
      <c r="E2334" s="935"/>
      <c r="F2334" s="935"/>
      <c r="G2334" s="935"/>
    </row>
    <row r="2335" spans="4:7">
      <c r="D2335" s="935"/>
      <c r="E2335" s="935"/>
      <c r="F2335" s="935"/>
      <c r="G2335" s="935"/>
    </row>
    <row r="2336" spans="4:7">
      <c r="D2336" s="935"/>
      <c r="E2336" s="935"/>
      <c r="F2336" s="935"/>
      <c r="G2336" s="935"/>
    </row>
    <row r="2337" spans="4:7">
      <c r="D2337" s="935"/>
      <c r="E2337" s="935"/>
      <c r="F2337" s="935"/>
      <c r="G2337" s="935"/>
    </row>
    <row r="2338" spans="4:7">
      <c r="D2338" s="935"/>
      <c r="E2338" s="935"/>
      <c r="F2338" s="935"/>
      <c r="G2338" s="935"/>
    </row>
    <row r="2339" spans="4:7">
      <c r="D2339" s="935"/>
      <c r="E2339" s="935"/>
      <c r="F2339" s="935"/>
      <c r="G2339" s="935"/>
    </row>
    <row r="2340" spans="4:7">
      <c r="D2340" s="935"/>
      <c r="E2340" s="935"/>
      <c r="F2340" s="935"/>
      <c r="G2340" s="935"/>
    </row>
    <row r="2341" spans="4:7">
      <c r="D2341" s="935"/>
      <c r="E2341" s="935"/>
      <c r="F2341" s="935"/>
      <c r="G2341" s="935"/>
    </row>
    <row r="2342" spans="4:7">
      <c r="D2342" s="935"/>
      <c r="E2342" s="935"/>
      <c r="F2342" s="935"/>
      <c r="G2342" s="935"/>
    </row>
    <row r="2343" spans="4:7">
      <c r="D2343" s="935"/>
      <c r="E2343" s="935"/>
      <c r="F2343" s="935"/>
      <c r="G2343" s="935"/>
    </row>
    <row r="2344" spans="4:7">
      <c r="D2344" s="935"/>
      <c r="E2344" s="935"/>
      <c r="F2344" s="935"/>
      <c r="G2344" s="935"/>
    </row>
    <row r="2345" spans="4:7">
      <c r="D2345" s="935"/>
      <c r="E2345" s="935"/>
      <c r="F2345" s="935"/>
      <c r="G2345" s="935"/>
    </row>
    <row r="2346" spans="4:7">
      <c r="D2346" s="935"/>
      <c r="E2346" s="935"/>
      <c r="F2346" s="935"/>
      <c r="G2346" s="935"/>
    </row>
    <row r="2347" spans="4:7">
      <c r="D2347" s="935"/>
      <c r="E2347" s="935"/>
      <c r="F2347" s="935"/>
      <c r="G2347" s="935"/>
    </row>
    <row r="2348" spans="4:7">
      <c r="D2348" s="935"/>
      <c r="E2348" s="935"/>
      <c r="F2348" s="935"/>
      <c r="G2348" s="935"/>
    </row>
    <row r="2349" spans="4:7">
      <c r="D2349" s="935"/>
      <c r="E2349" s="935"/>
      <c r="F2349" s="935"/>
      <c r="G2349" s="935"/>
    </row>
    <row r="2350" spans="4:7">
      <c r="D2350" s="935"/>
      <c r="E2350" s="935"/>
      <c r="F2350" s="935"/>
      <c r="G2350" s="935"/>
    </row>
    <row r="2351" spans="4:7">
      <c r="D2351" s="935"/>
      <c r="E2351" s="935"/>
      <c r="F2351" s="935"/>
      <c r="G2351" s="935"/>
    </row>
    <row r="2352" spans="4:7">
      <c r="D2352" s="935"/>
      <c r="E2352" s="935"/>
      <c r="F2352" s="935"/>
      <c r="G2352" s="935"/>
    </row>
    <row r="2353" spans="4:7">
      <c r="D2353" s="935"/>
      <c r="E2353" s="935"/>
      <c r="F2353" s="935"/>
      <c r="G2353" s="935"/>
    </row>
    <row r="2354" spans="4:7">
      <c r="D2354" s="935"/>
      <c r="E2354" s="935"/>
      <c r="F2354" s="935"/>
      <c r="G2354" s="935"/>
    </row>
    <row r="2355" spans="4:7">
      <c r="D2355" s="935"/>
      <c r="E2355" s="935"/>
      <c r="F2355" s="935"/>
      <c r="G2355" s="935"/>
    </row>
    <row r="2356" spans="4:7">
      <c r="D2356" s="935"/>
      <c r="E2356" s="935"/>
      <c r="F2356" s="935"/>
      <c r="G2356" s="935"/>
    </row>
    <row r="2357" spans="4:7">
      <c r="D2357" s="935"/>
      <c r="E2357" s="935"/>
      <c r="F2357" s="935"/>
      <c r="G2357" s="935"/>
    </row>
    <row r="2358" spans="4:7">
      <c r="D2358" s="935"/>
      <c r="E2358" s="935"/>
      <c r="F2358" s="935"/>
      <c r="G2358" s="935"/>
    </row>
    <row r="2359" spans="4:7">
      <c r="D2359" s="935"/>
      <c r="E2359" s="935"/>
      <c r="F2359" s="935"/>
      <c r="G2359" s="935"/>
    </row>
    <row r="2360" spans="4:7">
      <c r="D2360" s="935"/>
      <c r="E2360" s="935"/>
      <c r="F2360" s="935"/>
      <c r="G2360" s="935"/>
    </row>
    <row r="2361" spans="4:7">
      <c r="D2361" s="935"/>
      <c r="E2361" s="935"/>
      <c r="F2361" s="935"/>
      <c r="G2361" s="935"/>
    </row>
    <row r="2362" spans="4:7">
      <c r="D2362" s="935"/>
      <c r="E2362" s="935"/>
      <c r="F2362" s="935"/>
      <c r="G2362" s="935"/>
    </row>
    <row r="2363" spans="4:7">
      <c r="D2363" s="935"/>
      <c r="E2363" s="935"/>
      <c r="F2363" s="935"/>
      <c r="G2363" s="935"/>
    </row>
    <row r="2364" spans="4:7">
      <c r="D2364" s="935"/>
      <c r="E2364" s="935"/>
      <c r="F2364" s="935"/>
      <c r="G2364" s="935"/>
    </row>
    <row r="2365" spans="4:7">
      <c r="D2365" s="935"/>
      <c r="E2365" s="935"/>
      <c r="F2365" s="935"/>
      <c r="G2365" s="935"/>
    </row>
    <row r="2366" spans="4:7">
      <c r="D2366" s="935"/>
      <c r="E2366" s="935"/>
      <c r="F2366" s="935"/>
      <c r="G2366" s="935"/>
    </row>
    <row r="2367" spans="4:7">
      <c r="D2367" s="935"/>
      <c r="E2367" s="935"/>
      <c r="F2367" s="935"/>
      <c r="G2367" s="935"/>
    </row>
    <row r="2368" spans="4:7">
      <c r="D2368" s="935"/>
      <c r="E2368" s="935"/>
      <c r="F2368" s="935"/>
      <c r="G2368" s="935"/>
    </row>
    <row r="2369" spans="4:7">
      <c r="D2369" s="935"/>
      <c r="E2369" s="935"/>
      <c r="F2369" s="935"/>
      <c r="G2369" s="935"/>
    </row>
    <row r="2370" spans="4:7">
      <c r="D2370" s="935"/>
      <c r="E2370" s="935"/>
      <c r="F2370" s="935"/>
      <c r="G2370" s="935"/>
    </row>
    <row r="2371" spans="4:7">
      <c r="D2371" s="935"/>
      <c r="E2371" s="935"/>
      <c r="F2371" s="935"/>
      <c r="G2371" s="935"/>
    </row>
    <row r="2372" spans="4:7">
      <c r="D2372" s="935"/>
      <c r="E2372" s="935"/>
      <c r="F2372" s="935"/>
      <c r="G2372" s="935"/>
    </row>
    <row r="2373" spans="4:7">
      <c r="D2373" s="935"/>
      <c r="E2373" s="935"/>
      <c r="F2373" s="935"/>
      <c r="G2373" s="935"/>
    </row>
    <row r="2374" spans="4:7">
      <c r="D2374" s="935"/>
      <c r="E2374" s="935"/>
      <c r="F2374" s="935"/>
      <c r="G2374" s="935"/>
    </row>
    <row r="2375" spans="4:7">
      <c r="D2375" s="935"/>
      <c r="E2375" s="935"/>
      <c r="F2375" s="935"/>
      <c r="G2375" s="935"/>
    </row>
    <row r="2376" spans="4:7">
      <c r="D2376" s="935"/>
      <c r="E2376" s="935"/>
      <c r="F2376" s="935"/>
      <c r="G2376" s="935"/>
    </row>
    <row r="2377" spans="4:7">
      <c r="D2377" s="935"/>
      <c r="E2377" s="935"/>
      <c r="F2377" s="935"/>
      <c r="G2377" s="935"/>
    </row>
    <row r="2378" spans="4:7">
      <c r="D2378" s="935"/>
      <c r="E2378" s="935"/>
      <c r="F2378" s="935"/>
      <c r="G2378" s="935"/>
    </row>
    <row r="2379" spans="4:7">
      <c r="D2379" s="935"/>
      <c r="E2379" s="935"/>
      <c r="F2379" s="935"/>
      <c r="G2379" s="935"/>
    </row>
    <row r="2380" spans="4:7">
      <c r="D2380" s="935"/>
      <c r="E2380" s="935"/>
      <c r="F2380" s="935"/>
      <c r="G2380" s="935"/>
    </row>
    <row r="2381" spans="4:7">
      <c r="D2381" s="935"/>
      <c r="E2381" s="935"/>
      <c r="F2381" s="935"/>
      <c r="G2381" s="935"/>
    </row>
    <row r="2382" spans="4:7">
      <c r="D2382" s="935"/>
      <c r="E2382" s="935"/>
      <c r="F2382" s="935"/>
      <c r="G2382" s="935"/>
    </row>
    <row r="2383" spans="4:7">
      <c r="D2383" s="935"/>
      <c r="E2383" s="935"/>
      <c r="F2383" s="935"/>
      <c r="G2383" s="935"/>
    </row>
    <row r="2384" spans="4:7">
      <c r="D2384" s="935"/>
      <c r="E2384" s="935"/>
      <c r="F2384" s="935"/>
      <c r="G2384" s="935"/>
    </row>
    <row r="2385" spans="4:7">
      <c r="D2385" s="935"/>
      <c r="E2385" s="935"/>
      <c r="F2385" s="935"/>
      <c r="G2385" s="935"/>
    </row>
    <row r="2386" spans="4:7">
      <c r="D2386" s="935"/>
      <c r="E2386" s="935"/>
      <c r="F2386" s="935"/>
      <c r="G2386" s="935"/>
    </row>
    <row r="2387" spans="4:7">
      <c r="D2387" s="935"/>
      <c r="E2387" s="935"/>
      <c r="F2387" s="935"/>
      <c r="G2387" s="935"/>
    </row>
    <row r="2388" spans="4:7">
      <c r="D2388" s="935"/>
      <c r="E2388" s="935"/>
      <c r="F2388" s="935"/>
      <c r="G2388" s="935"/>
    </row>
    <row r="2389" spans="4:7">
      <c r="D2389" s="935"/>
      <c r="E2389" s="935"/>
      <c r="F2389" s="935"/>
      <c r="G2389" s="935"/>
    </row>
    <row r="2390" spans="4:7">
      <c r="D2390" s="935"/>
      <c r="E2390" s="935"/>
      <c r="F2390" s="935"/>
      <c r="G2390" s="935"/>
    </row>
    <row r="2391" spans="4:7">
      <c r="D2391" s="935"/>
      <c r="E2391" s="935"/>
      <c r="F2391" s="935"/>
      <c r="G2391" s="935"/>
    </row>
    <row r="2392" spans="4:7">
      <c r="D2392" s="935"/>
      <c r="E2392" s="935"/>
      <c r="F2392" s="935"/>
      <c r="G2392" s="935"/>
    </row>
    <row r="2393" spans="4:7">
      <c r="D2393" s="935"/>
      <c r="E2393" s="935"/>
      <c r="F2393" s="935"/>
      <c r="G2393" s="935"/>
    </row>
    <row r="2394" spans="4:7">
      <c r="D2394" s="935"/>
      <c r="E2394" s="935"/>
      <c r="F2394" s="935"/>
      <c r="G2394" s="935"/>
    </row>
    <row r="2395" spans="4:7">
      <c r="D2395" s="935"/>
      <c r="E2395" s="935"/>
      <c r="F2395" s="935"/>
      <c r="G2395" s="935"/>
    </row>
    <row r="2396" spans="4:7">
      <c r="D2396" s="935"/>
      <c r="E2396" s="935"/>
      <c r="F2396" s="935"/>
      <c r="G2396" s="935"/>
    </row>
    <row r="2397" spans="4:7">
      <c r="D2397" s="935"/>
      <c r="E2397" s="935"/>
      <c r="F2397" s="935"/>
      <c r="G2397" s="935"/>
    </row>
    <row r="2398" spans="4:7">
      <c r="D2398" s="935"/>
      <c r="E2398" s="935"/>
      <c r="F2398" s="935"/>
      <c r="G2398" s="935"/>
    </row>
    <row r="2399" spans="4:7">
      <c r="D2399" s="935"/>
      <c r="E2399" s="935"/>
      <c r="F2399" s="935"/>
      <c r="G2399" s="935"/>
    </row>
    <row r="2400" spans="4:7">
      <c r="D2400" s="935"/>
      <c r="E2400" s="935"/>
      <c r="F2400" s="935"/>
      <c r="G2400" s="935"/>
    </row>
    <row r="2401" spans="4:7">
      <c r="D2401" s="935"/>
      <c r="E2401" s="935"/>
      <c r="F2401" s="935"/>
      <c r="G2401" s="935"/>
    </row>
    <row r="2402" spans="4:7">
      <c r="D2402" s="935"/>
      <c r="E2402" s="935"/>
      <c r="F2402" s="935"/>
      <c r="G2402" s="935"/>
    </row>
    <row r="2403" spans="4:7">
      <c r="D2403" s="935"/>
      <c r="E2403" s="935"/>
      <c r="F2403" s="935"/>
      <c r="G2403" s="935"/>
    </row>
    <row r="2404" spans="4:7">
      <c r="D2404" s="935"/>
      <c r="E2404" s="935"/>
      <c r="F2404" s="935"/>
      <c r="G2404" s="935"/>
    </row>
    <row r="2405" spans="4:7">
      <c r="D2405" s="935"/>
      <c r="E2405" s="935"/>
      <c r="F2405" s="935"/>
      <c r="G2405" s="935"/>
    </row>
    <row r="2406" spans="4:7">
      <c r="D2406" s="935"/>
      <c r="E2406" s="935"/>
      <c r="F2406" s="935"/>
      <c r="G2406" s="935"/>
    </row>
    <row r="2407" spans="4:7">
      <c r="D2407" s="935"/>
      <c r="E2407" s="935"/>
      <c r="F2407" s="935"/>
      <c r="G2407" s="935"/>
    </row>
    <row r="2408" spans="4:7">
      <c r="D2408" s="935"/>
      <c r="E2408" s="935"/>
      <c r="F2408" s="935"/>
      <c r="G2408" s="935"/>
    </row>
    <row r="2409" spans="4:7">
      <c r="D2409" s="935"/>
      <c r="E2409" s="935"/>
      <c r="F2409" s="935"/>
      <c r="G2409" s="935"/>
    </row>
    <row r="2410" spans="4:7">
      <c r="D2410" s="935"/>
      <c r="E2410" s="935"/>
      <c r="F2410" s="935"/>
      <c r="G2410" s="935"/>
    </row>
    <row r="2411" spans="4:7">
      <c r="D2411" s="935"/>
      <c r="E2411" s="935"/>
      <c r="F2411" s="935"/>
      <c r="G2411" s="935"/>
    </row>
    <row r="2412" spans="4:7">
      <c r="D2412" s="935"/>
      <c r="E2412" s="935"/>
      <c r="F2412" s="935"/>
      <c r="G2412" s="935"/>
    </row>
    <row r="2413" spans="4:7">
      <c r="D2413" s="935"/>
      <c r="E2413" s="935"/>
      <c r="F2413" s="935"/>
      <c r="G2413" s="935"/>
    </row>
    <row r="2414" spans="4:7">
      <c r="D2414" s="935"/>
      <c r="E2414" s="935"/>
      <c r="F2414" s="935"/>
      <c r="G2414" s="935"/>
    </row>
    <row r="2415" spans="4:7">
      <c r="D2415" s="935"/>
      <c r="E2415" s="935"/>
      <c r="F2415" s="935"/>
      <c r="G2415" s="935"/>
    </row>
    <row r="2416" spans="4:7">
      <c r="D2416" s="935"/>
      <c r="E2416" s="935"/>
      <c r="F2416" s="935"/>
      <c r="G2416" s="935"/>
    </row>
    <row r="2417" spans="4:7">
      <c r="D2417" s="935"/>
      <c r="E2417" s="935"/>
      <c r="F2417" s="935"/>
      <c r="G2417" s="935"/>
    </row>
    <row r="2418" spans="4:7">
      <c r="D2418" s="935"/>
      <c r="E2418" s="935"/>
      <c r="F2418" s="935"/>
      <c r="G2418" s="935"/>
    </row>
    <row r="2419" spans="4:7">
      <c r="D2419" s="935"/>
      <c r="E2419" s="935"/>
      <c r="F2419" s="935"/>
      <c r="G2419" s="935"/>
    </row>
    <row r="2420" spans="4:7">
      <c r="D2420" s="935"/>
      <c r="E2420" s="935"/>
      <c r="F2420" s="935"/>
      <c r="G2420" s="935"/>
    </row>
    <row r="2421" spans="4:7">
      <c r="D2421" s="935"/>
      <c r="E2421" s="935"/>
      <c r="F2421" s="935"/>
      <c r="G2421" s="935"/>
    </row>
    <row r="2422" spans="4:7">
      <c r="D2422" s="935"/>
      <c r="E2422" s="935"/>
      <c r="F2422" s="935"/>
      <c r="G2422" s="935"/>
    </row>
    <row r="2423" spans="4:7">
      <c r="D2423" s="935"/>
      <c r="E2423" s="935"/>
      <c r="F2423" s="935"/>
      <c r="G2423" s="935"/>
    </row>
    <row r="2424" spans="4:7">
      <c r="D2424" s="935"/>
      <c r="E2424" s="935"/>
      <c r="F2424" s="935"/>
      <c r="G2424" s="935"/>
    </row>
    <row r="2425" spans="4:7">
      <c r="D2425" s="935"/>
      <c r="E2425" s="935"/>
      <c r="F2425" s="935"/>
      <c r="G2425" s="935"/>
    </row>
    <row r="2426" spans="4:7">
      <c r="D2426" s="935"/>
      <c r="E2426" s="935"/>
      <c r="F2426" s="935"/>
      <c r="G2426" s="935"/>
    </row>
    <row r="2427" spans="4:7">
      <c r="D2427" s="935"/>
      <c r="E2427" s="935"/>
      <c r="F2427" s="935"/>
      <c r="G2427" s="935"/>
    </row>
    <row r="2428" spans="4:7">
      <c r="D2428" s="935"/>
      <c r="E2428" s="935"/>
      <c r="F2428" s="935"/>
      <c r="G2428" s="935"/>
    </row>
    <row r="2429" spans="4:7">
      <c r="D2429" s="935"/>
      <c r="E2429" s="935"/>
      <c r="F2429" s="935"/>
      <c r="G2429" s="935"/>
    </row>
    <row r="2430" spans="4:7">
      <c r="D2430" s="935"/>
      <c r="E2430" s="935"/>
      <c r="F2430" s="935"/>
      <c r="G2430" s="935"/>
    </row>
    <row r="2431" spans="4:7">
      <c r="D2431" s="935"/>
      <c r="E2431" s="935"/>
      <c r="F2431" s="935"/>
      <c r="G2431" s="935"/>
    </row>
    <row r="2432" spans="4:7">
      <c r="D2432" s="935"/>
      <c r="E2432" s="935"/>
      <c r="F2432" s="935"/>
      <c r="G2432" s="935"/>
    </row>
    <row r="2433" spans="4:7">
      <c r="D2433" s="935"/>
      <c r="E2433" s="935"/>
      <c r="F2433" s="935"/>
      <c r="G2433" s="935"/>
    </row>
    <row r="2434" spans="4:7">
      <c r="D2434" s="935"/>
      <c r="E2434" s="935"/>
      <c r="F2434" s="935"/>
      <c r="G2434" s="935"/>
    </row>
    <row r="2435" spans="4:7">
      <c r="D2435" s="935"/>
      <c r="E2435" s="935"/>
      <c r="F2435" s="935"/>
      <c r="G2435" s="935"/>
    </row>
    <row r="2436" spans="4:7">
      <c r="D2436" s="935"/>
      <c r="E2436" s="935"/>
      <c r="F2436" s="935"/>
      <c r="G2436" s="935"/>
    </row>
    <row r="2437" spans="4:7">
      <c r="D2437" s="935"/>
      <c r="E2437" s="935"/>
      <c r="F2437" s="935"/>
      <c r="G2437" s="935"/>
    </row>
    <row r="2438" spans="4:7">
      <c r="D2438" s="935"/>
      <c r="E2438" s="935"/>
      <c r="F2438" s="935"/>
      <c r="G2438" s="935"/>
    </row>
    <row r="2439" spans="4:7">
      <c r="D2439" s="935"/>
      <c r="E2439" s="935"/>
      <c r="F2439" s="935"/>
      <c r="G2439" s="935"/>
    </row>
    <row r="2440" spans="4:7">
      <c r="D2440" s="935"/>
      <c r="E2440" s="935"/>
      <c r="F2440" s="935"/>
      <c r="G2440" s="935"/>
    </row>
    <row r="2441" spans="4:7">
      <c r="D2441" s="935"/>
      <c r="E2441" s="935"/>
      <c r="F2441" s="935"/>
      <c r="G2441" s="935"/>
    </row>
    <row r="2442" spans="4:7">
      <c r="D2442" s="935"/>
      <c r="E2442" s="935"/>
      <c r="F2442" s="935"/>
      <c r="G2442" s="935"/>
    </row>
    <row r="2443" spans="4:7">
      <c r="D2443" s="935"/>
      <c r="E2443" s="935"/>
      <c r="F2443" s="935"/>
      <c r="G2443" s="935"/>
    </row>
    <row r="2444" spans="4:7">
      <c r="D2444" s="935"/>
      <c r="E2444" s="935"/>
      <c r="F2444" s="935"/>
      <c r="G2444" s="935"/>
    </row>
    <row r="2445" spans="4:7">
      <c r="D2445" s="935"/>
      <c r="E2445" s="935"/>
      <c r="F2445" s="935"/>
      <c r="G2445" s="935"/>
    </row>
    <row r="2446" spans="4:7">
      <c r="D2446" s="935"/>
      <c r="E2446" s="935"/>
      <c r="F2446" s="935"/>
      <c r="G2446" s="935"/>
    </row>
    <row r="2447" spans="4:7">
      <c r="D2447" s="935"/>
      <c r="E2447" s="935"/>
      <c r="F2447" s="935"/>
      <c r="G2447" s="935"/>
    </row>
    <row r="2448" spans="4:7">
      <c r="D2448" s="935"/>
      <c r="E2448" s="935"/>
      <c r="F2448" s="935"/>
      <c r="G2448" s="935"/>
    </row>
    <row r="2449" spans="4:7">
      <c r="D2449" s="935"/>
      <c r="E2449" s="935"/>
      <c r="F2449" s="935"/>
      <c r="G2449" s="935"/>
    </row>
    <row r="2450" spans="4:7">
      <c r="D2450" s="935"/>
      <c r="E2450" s="935"/>
      <c r="F2450" s="935"/>
      <c r="G2450" s="935"/>
    </row>
    <row r="2451" spans="4:7">
      <c r="D2451" s="935"/>
      <c r="E2451" s="935"/>
      <c r="F2451" s="935"/>
      <c r="G2451" s="935"/>
    </row>
    <row r="2452" spans="4:7">
      <c r="D2452" s="935"/>
      <c r="E2452" s="935"/>
      <c r="F2452" s="935"/>
      <c r="G2452" s="935"/>
    </row>
    <row r="2453" spans="4:7">
      <c r="D2453" s="935"/>
      <c r="E2453" s="935"/>
      <c r="F2453" s="935"/>
      <c r="G2453" s="935"/>
    </row>
    <row r="2454" spans="4:7">
      <c r="D2454" s="935"/>
      <c r="E2454" s="935"/>
      <c r="F2454" s="935"/>
      <c r="G2454" s="935"/>
    </row>
    <row r="2455" spans="4:7">
      <c r="D2455" s="935"/>
      <c r="E2455" s="935"/>
      <c r="F2455" s="935"/>
      <c r="G2455" s="935"/>
    </row>
    <row r="2456" spans="4:7">
      <c r="D2456" s="935"/>
      <c r="E2456" s="935"/>
      <c r="F2456" s="935"/>
      <c r="G2456" s="935"/>
    </row>
    <row r="2457" spans="4:7">
      <c r="D2457" s="935"/>
      <c r="E2457" s="935"/>
      <c r="F2457" s="935"/>
      <c r="G2457" s="935"/>
    </row>
    <row r="2458" spans="4:7">
      <c r="D2458" s="935"/>
      <c r="E2458" s="935"/>
      <c r="F2458" s="935"/>
      <c r="G2458" s="935"/>
    </row>
    <row r="2459" spans="4:7">
      <c r="D2459" s="935"/>
      <c r="E2459" s="935"/>
      <c r="F2459" s="935"/>
      <c r="G2459" s="935"/>
    </row>
    <row r="2460" spans="4:7">
      <c r="D2460" s="935"/>
      <c r="E2460" s="935"/>
      <c r="F2460" s="935"/>
      <c r="G2460" s="935"/>
    </row>
    <row r="2461" spans="4:7">
      <c r="D2461" s="935"/>
      <c r="E2461" s="935"/>
      <c r="F2461" s="935"/>
      <c r="G2461" s="935"/>
    </row>
    <row r="2462" spans="4:7">
      <c r="D2462" s="935"/>
      <c r="E2462" s="935"/>
      <c r="F2462" s="935"/>
      <c r="G2462" s="935"/>
    </row>
    <row r="2463" spans="4:7">
      <c r="D2463" s="935"/>
      <c r="E2463" s="935"/>
      <c r="F2463" s="935"/>
      <c r="G2463" s="935"/>
    </row>
    <row r="2464" spans="4:7">
      <c r="D2464" s="935"/>
      <c r="E2464" s="935"/>
      <c r="F2464" s="935"/>
      <c r="G2464" s="935"/>
    </row>
    <row r="2465" spans="4:7">
      <c r="D2465" s="935"/>
      <c r="E2465" s="935"/>
      <c r="F2465" s="935"/>
      <c r="G2465" s="935"/>
    </row>
    <row r="2466" spans="4:7">
      <c r="D2466" s="935"/>
      <c r="E2466" s="935"/>
      <c r="F2466" s="935"/>
      <c r="G2466" s="935"/>
    </row>
    <row r="2467" spans="4:7">
      <c r="D2467" s="935"/>
      <c r="E2467" s="935"/>
      <c r="F2467" s="935"/>
      <c r="G2467" s="935"/>
    </row>
    <row r="2468" spans="4:7">
      <c r="D2468" s="935"/>
      <c r="E2468" s="935"/>
      <c r="F2468" s="935"/>
      <c r="G2468" s="935"/>
    </row>
    <row r="2469" spans="4:7">
      <c r="D2469" s="935"/>
      <c r="E2469" s="935"/>
      <c r="F2469" s="935"/>
      <c r="G2469" s="935"/>
    </row>
    <row r="2470" spans="4:7">
      <c r="D2470" s="935"/>
      <c r="E2470" s="935"/>
      <c r="F2470" s="935"/>
      <c r="G2470" s="935"/>
    </row>
    <row r="2471" spans="4:7">
      <c r="D2471" s="935"/>
      <c r="E2471" s="935"/>
      <c r="F2471" s="935"/>
      <c r="G2471" s="935"/>
    </row>
    <row r="2472" spans="4:7">
      <c r="D2472" s="935"/>
      <c r="E2472" s="935"/>
      <c r="F2472" s="935"/>
      <c r="G2472" s="935"/>
    </row>
    <row r="2473" spans="4:7">
      <c r="D2473" s="935"/>
      <c r="E2473" s="935"/>
      <c r="F2473" s="935"/>
      <c r="G2473" s="935"/>
    </row>
    <row r="2474" spans="4:7">
      <c r="D2474" s="935"/>
      <c r="E2474" s="935"/>
      <c r="F2474" s="935"/>
      <c r="G2474" s="935"/>
    </row>
    <row r="2475" spans="4:7">
      <c r="D2475" s="935"/>
      <c r="E2475" s="935"/>
      <c r="F2475" s="935"/>
      <c r="G2475" s="935"/>
    </row>
    <row r="2476" spans="4:7">
      <c r="D2476" s="935"/>
      <c r="E2476" s="935"/>
      <c r="F2476" s="935"/>
      <c r="G2476" s="935"/>
    </row>
    <row r="2477" spans="4:7">
      <c r="D2477" s="935"/>
      <c r="E2477" s="935"/>
      <c r="F2477" s="935"/>
      <c r="G2477" s="935"/>
    </row>
    <row r="2478" spans="4:7">
      <c r="D2478" s="935"/>
      <c r="E2478" s="935"/>
      <c r="F2478" s="935"/>
      <c r="G2478" s="935"/>
    </row>
    <row r="2479" spans="4:7">
      <c r="D2479" s="935"/>
      <c r="E2479" s="935"/>
      <c r="F2479" s="935"/>
      <c r="G2479" s="935"/>
    </row>
    <row r="2480" spans="4:7">
      <c r="D2480" s="935"/>
      <c r="E2480" s="935"/>
      <c r="F2480" s="935"/>
      <c r="G2480" s="935"/>
    </row>
    <row r="2481" spans="4:7">
      <c r="D2481" s="935"/>
      <c r="E2481" s="935"/>
      <c r="F2481" s="935"/>
      <c r="G2481" s="935"/>
    </row>
    <row r="2482" spans="4:7">
      <c r="D2482" s="935"/>
      <c r="E2482" s="935"/>
      <c r="F2482" s="935"/>
      <c r="G2482" s="935"/>
    </row>
    <row r="2483" spans="4:7">
      <c r="D2483" s="935"/>
      <c r="E2483" s="935"/>
      <c r="F2483" s="935"/>
      <c r="G2483" s="935"/>
    </row>
    <row r="2484" spans="4:7">
      <c r="D2484" s="935"/>
      <c r="E2484" s="935"/>
      <c r="F2484" s="935"/>
      <c r="G2484" s="935"/>
    </row>
    <row r="2485" spans="4:7">
      <c r="D2485" s="935"/>
      <c r="E2485" s="935"/>
      <c r="F2485" s="935"/>
      <c r="G2485" s="935"/>
    </row>
    <row r="2486" spans="4:7">
      <c r="D2486" s="935"/>
      <c r="E2486" s="935"/>
      <c r="F2486" s="935"/>
      <c r="G2486" s="935"/>
    </row>
    <row r="2487" spans="4:7">
      <c r="D2487" s="935"/>
      <c r="E2487" s="935"/>
      <c r="F2487" s="935"/>
      <c r="G2487" s="935"/>
    </row>
    <row r="2488" spans="4:7">
      <c r="D2488" s="935"/>
      <c r="E2488" s="935"/>
      <c r="F2488" s="935"/>
      <c r="G2488" s="935"/>
    </row>
    <row r="2489" spans="4:7">
      <c r="D2489" s="935"/>
      <c r="E2489" s="935"/>
      <c r="F2489" s="935"/>
      <c r="G2489" s="935"/>
    </row>
    <row r="2490" spans="4:7">
      <c r="D2490" s="935"/>
      <c r="E2490" s="935"/>
      <c r="F2490" s="935"/>
      <c r="G2490" s="935"/>
    </row>
    <row r="2491" spans="4:7">
      <c r="D2491" s="935"/>
      <c r="E2491" s="935"/>
      <c r="F2491" s="935"/>
      <c r="G2491" s="935"/>
    </row>
    <row r="2492" spans="4:7">
      <c r="D2492" s="935"/>
      <c r="E2492" s="935"/>
      <c r="F2492" s="935"/>
      <c r="G2492" s="935"/>
    </row>
    <row r="2493" spans="4:7">
      <c r="D2493" s="935"/>
      <c r="E2493" s="935"/>
      <c r="F2493" s="935"/>
      <c r="G2493" s="935"/>
    </row>
    <row r="2494" spans="4:7">
      <c r="D2494" s="935"/>
      <c r="E2494" s="935"/>
      <c r="F2494" s="935"/>
      <c r="G2494" s="935"/>
    </row>
    <row r="2495" spans="4:7">
      <c r="D2495" s="935"/>
      <c r="E2495" s="935"/>
      <c r="F2495" s="935"/>
      <c r="G2495" s="935"/>
    </row>
    <row r="2496" spans="4:7">
      <c r="D2496" s="935"/>
      <c r="E2496" s="935"/>
      <c r="F2496" s="935"/>
      <c r="G2496" s="935"/>
    </row>
    <row r="2497" spans="4:7">
      <c r="D2497" s="935"/>
      <c r="E2497" s="935"/>
      <c r="F2497" s="935"/>
      <c r="G2497" s="935"/>
    </row>
    <row r="2498" spans="4:7">
      <c r="D2498" s="935"/>
      <c r="E2498" s="935"/>
      <c r="F2498" s="935"/>
      <c r="G2498" s="935"/>
    </row>
    <row r="2499" spans="4:7">
      <c r="D2499" s="935"/>
      <c r="E2499" s="935"/>
      <c r="F2499" s="935"/>
      <c r="G2499" s="935"/>
    </row>
    <row r="2500" spans="4:7">
      <c r="D2500" s="935"/>
      <c r="E2500" s="935"/>
      <c r="F2500" s="935"/>
      <c r="G2500" s="935"/>
    </row>
    <row r="2501" spans="4:7">
      <c r="D2501" s="935"/>
      <c r="E2501" s="935"/>
      <c r="F2501" s="935"/>
      <c r="G2501" s="935"/>
    </row>
    <row r="2502" spans="4:7">
      <c r="D2502" s="935"/>
      <c r="E2502" s="935"/>
      <c r="F2502" s="935"/>
      <c r="G2502" s="935"/>
    </row>
    <row r="2503" spans="4:7">
      <c r="D2503" s="935"/>
      <c r="E2503" s="935"/>
      <c r="F2503" s="935"/>
      <c r="G2503" s="935"/>
    </row>
    <row r="2504" spans="4:7">
      <c r="D2504" s="935"/>
      <c r="E2504" s="935"/>
      <c r="F2504" s="935"/>
      <c r="G2504" s="935"/>
    </row>
    <row r="2505" spans="4:7">
      <c r="D2505" s="935"/>
      <c r="E2505" s="935"/>
      <c r="F2505" s="935"/>
      <c r="G2505" s="935"/>
    </row>
    <row r="2506" spans="4:7">
      <c r="D2506" s="935"/>
      <c r="E2506" s="935"/>
      <c r="F2506" s="935"/>
      <c r="G2506" s="935"/>
    </row>
    <row r="2507" spans="4:7">
      <c r="D2507" s="935"/>
      <c r="E2507" s="935"/>
      <c r="F2507" s="935"/>
      <c r="G2507" s="935"/>
    </row>
    <row r="2508" spans="4:7">
      <c r="D2508" s="935"/>
      <c r="E2508" s="935"/>
      <c r="F2508" s="935"/>
      <c r="G2508" s="935"/>
    </row>
    <row r="2509" spans="4:7">
      <c r="D2509" s="935"/>
      <c r="E2509" s="935"/>
      <c r="F2509" s="935"/>
      <c r="G2509" s="935"/>
    </row>
    <row r="2510" spans="4:7">
      <c r="D2510" s="935"/>
      <c r="E2510" s="935"/>
      <c r="F2510" s="935"/>
      <c r="G2510" s="935"/>
    </row>
    <row r="2511" spans="4:7">
      <c r="D2511" s="935"/>
      <c r="E2511" s="935"/>
      <c r="F2511" s="935"/>
      <c r="G2511" s="935"/>
    </row>
    <row r="2512" spans="4:7">
      <c r="D2512" s="935"/>
      <c r="E2512" s="935"/>
      <c r="F2512" s="935"/>
      <c r="G2512" s="935"/>
    </row>
    <row r="2513" spans="4:7">
      <c r="D2513" s="935"/>
      <c r="E2513" s="935"/>
      <c r="F2513" s="935"/>
      <c r="G2513" s="935"/>
    </row>
    <row r="2514" spans="4:7">
      <c r="D2514" s="935"/>
      <c r="E2514" s="935"/>
      <c r="F2514" s="935"/>
      <c r="G2514" s="935"/>
    </row>
    <row r="2515" spans="4:7">
      <c r="D2515" s="935"/>
      <c r="E2515" s="935"/>
      <c r="F2515" s="935"/>
      <c r="G2515" s="935"/>
    </row>
    <row r="2516" spans="4:7">
      <c r="D2516" s="935"/>
      <c r="E2516" s="935"/>
      <c r="F2516" s="935"/>
      <c r="G2516" s="935"/>
    </row>
    <row r="2517" spans="4:7">
      <c r="D2517" s="935"/>
      <c r="E2517" s="935"/>
      <c r="F2517" s="935"/>
      <c r="G2517" s="935"/>
    </row>
    <row r="2518" spans="4:7">
      <c r="D2518" s="935"/>
      <c r="E2518" s="935"/>
      <c r="F2518" s="935"/>
      <c r="G2518" s="935"/>
    </row>
    <row r="2519" spans="4:7">
      <c r="D2519" s="935"/>
      <c r="E2519" s="935"/>
      <c r="F2519" s="935"/>
      <c r="G2519" s="935"/>
    </row>
    <row r="2520" spans="4:7">
      <c r="D2520" s="935"/>
      <c r="E2520" s="935"/>
      <c r="F2520" s="935"/>
      <c r="G2520" s="935"/>
    </row>
    <row r="2521" spans="4:7">
      <c r="D2521" s="935"/>
      <c r="E2521" s="935"/>
      <c r="F2521" s="935"/>
      <c r="G2521" s="935"/>
    </row>
    <row r="2522" spans="4:7">
      <c r="D2522" s="935"/>
      <c r="E2522" s="935"/>
      <c r="F2522" s="935"/>
      <c r="G2522" s="935"/>
    </row>
    <row r="2523" spans="4:7">
      <c r="D2523" s="935"/>
      <c r="E2523" s="935"/>
      <c r="F2523" s="935"/>
      <c r="G2523" s="935"/>
    </row>
    <row r="2524" spans="4:7">
      <c r="D2524" s="935"/>
      <c r="E2524" s="935"/>
      <c r="F2524" s="935"/>
      <c r="G2524" s="935"/>
    </row>
    <row r="2525" spans="4:7">
      <c r="D2525" s="935"/>
      <c r="E2525" s="935"/>
      <c r="F2525" s="935"/>
      <c r="G2525" s="935"/>
    </row>
    <row r="2526" spans="4:7">
      <c r="D2526" s="935"/>
      <c r="E2526" s="935"/>
      <c r="F2526" s="935"/>
      <c r="G2526" s="935"/>
    </row>
    <row r="2527" spans="4:7">
      <c r="D2527" s="935"/>
      <c r="E2527" s="935"/>
      <c r="F2527" s="935"/>
      <c r="G2527" s="935"/>
    </row>
    <row r="2528" spans="4:7">
      <c r="D2528" s="935"/>
      <c r="E2528" s="935"/>
      <c r="F2528" s="935"/>
      <c r="G2528" s="935"/>
    </row>
    <row r="2529" spans="4:7">
      <c r="D2529" s="935"/>
      <c r="E2529" s="935"/>
      <c r="F2529" s="935"/>
      <c r="G2529" s="935"/>
    </row>
    <row r="2530" spans="4:7">
      <c r="D2530" s="935"/>
      <c r="E2530" s="935"/>
      <c r="F2530" s="935"/>
      <c r="G2530" s="935"/>
    </row>
    <row r="2531" spans="4:7">
      <c r="D2531" s="935"/>
      <c r="E2531" s="935"/>
      <c r="F2531" s="935"/>
      <c r="G2531" s="935"/>
    </row>
    <row r="2532" spans="4:7">
      <c r="D2532" s="935"/>
      <c r="E2532" s="935"/>
      <c r="F2532" s="935"/>
      <c r="G2532" s="935"/>
    </row>
    <row r="2533" spans="4:7">
      <c r="D2533" s="935"/>
      <c r="E2533" s="935"/>
      <c r="F2533" s="935"/>
      <c r="G2533" s="935"/>
    </row>
    <row r="2534" spans="4:7">
      <c r="D2534" s="935"/>
      <c r="E2534" s="935"/>
      <c r="F2534" s="935"/>
      <c r="G2534" s="935"/>
    </row>
    <row r="2535" spans="4:7">
      <c r="D2535" s="935"/>
      <c r="E2535" s="935"/>
      <c r="F2535" s="935"/>
      <c r="G2535" s="935"/>
    </row>
    <row r="2536" spans="4:7">
      <c r="D2536" s="935"/>
      <c r="E2536" s="935"/>
      <c r="F2536" s="935"/>
      <c r="G2536" s="935"/>
    </row>
    <row r="2537" spans="4:7">
      <c r="D2537" s="935"/>
      <c r="E2537" s="935"/>
      <c r="F2537" s="935"/>
      <c r="G2537" s="935"/>
    </row>
    <row r="2538" spans="4:7">
      <c r="D2538" s="935"/>
      <c r="E2538" s="935"/>
      <c r="F2538" s="935"/>
      <c r="G2538" s="935"/>
    </row>
    <row r="2539" spans="4:7">
      <c r="D2539" s="935"/>
      <c r="E2539" s="935"/>
      <c r="F2539" s="935"/>
      <c r="G2539" s="935"/>
    </row>
    <row r="2540" spans="4:7">
      <c r="D2540" s="935"/>
      <c r="E2540" s="935"/>
      <c r="F2540" s="935"/>
      <c r="G2540" s="935"/>
    </row>
    <row r="2541" spans="4:7">
      <c r="D2541" s="935"/>
      <c r="E2541" s="935"/>
      <c r="F2541" s="935"/>
      <c r="G2541" s="935"/>
    </row>
    <row r="2542" spans="4:7">
      <c r="D2542" s="935"/>
      <c r="E2542" s="935"/>
      <c r="F2542" s="935"/>
      <c r="G2542" s="935"/>
    </row>
    <row r="2543" spans="4:7">
      <c r="D2543" s="935"/>
      <c r="E2543" s="935"/>
      <c r="F2543" s="935"/>
      <c r="G2543" s="935"/>
    </row>
    <row r="2544" spans="4:7">
      <c r="D2544" s="935"/>
      <c r="E2544" s="935"/>
      <c r="F2544" s="935"/>
      <c r="G2544" s="935"/>
    </row>
    <row r="2545" spans="4:7">
      <c r="D2545" s="935"/>
      <c r="E2545" s="935"/>
      <c r="F2545" s="935"/>
      <c r="G2545" s="935"/>
    </row>
    <row r="2546" spans="4:7">
      <c r="D2546" s="935"/>
      <c r="E2546" s="935"/>
      <c r="F2546" s="935"/>
      <c r="G2546" s="935"/>
    </row>
    <row r="2547" spans="4:7">
      <c r="D2547" s="935"/>
      <c r="E2547" s="935"/>
      <c r="F2547" s="935"/>
      <c r="G2547" s="935"/>
    </row>
    <row r="2548" spans="4:7">
      <c r="D2548" s="935"/>
      <c r="E2548" s="935"/>
      <c r="F2548" s="935"/>
      <c r="G2548" s="935"/>
    </row>
    <row r="2549" spans="4:7">
      <c r="D2549" s="935"/>
      <c r="E2549" s="935"/>
      <c r="F2549" s="935"/>
      <c r="G2549" s="935"/>
    </row>
    <row r="2550" spans="4:7">
      <c r="D2550" s="935"/>
      <c r="E2550" s="935"/>
      <c r="F2550" s="935"/>
      <c r="G2550" s="935"/>
    </row>
    <row r="2551" spans="4:7">
      <c r="D2551" s="935"/>
      <c r="E2551" s="935"/>
      <c r="F2551" s="935"/>
      <c r="G2551" s="935"/>
    </row>
    <row r="2552" spans="4:7">
      <c r="D2552" s="935"/>
      <c r="E2552" s="935"/>
      <c r="F2552" s="935"/>
      <c r="G2552" s="935"/>
    </row>
    <row r="2553" spans="4:7">
      <c r="D2553" s="935"/>
      <c r="E2553" s="935"/>
      <c r="F2553" s="935"/>
      <c r="G2553" s="935"/>
    </row>
    <row r="2554" spans="4:7">
      <c r="D2554" s="935"/>
      <c r="E2554" s="935"/>
      <c r="F2554" s="935"/>
      <c r="G2554" s="935"/>
    </row>
    <row r="2555" spans="4:7">
      <c r="D2555" s="935"/>
      <c r="E2555" s="935"/>
      <c r="F2555" s="935"/>
      <c r="G2555" s="935"/>
    </row>
    <row r="2556" spans="4:7">
      <c r="D2556" s="935"/>
      <c r="E2556" s="935"/>
      <c r="F2556" s="935"/>
      <c r="G2556" s="935"/>
    </row>
    <row r="2557" spans="4:7">
      <c r="D2557" s="935"/>
      <c r="E2557" s="935"/>
      <c r="F2557" s="935"/>
      <c r="G2557" s="935"/>
    </row>
    <row r="2558" spans="4:7">
      <c r="D2558" s="935"/>
      <c r="E2558" s="935"/>
      <c r="F2558" s="935"/>
      <c r="G2558" s="935"/>
    </row>
    <row r="2559" spans="4:7">
      <c r="D2559" s="935"/>
      <c r="E2559" s="935"/>
      <c r="F2559" s="935"/>
      <c r="G2559" s="935"/>
    </row>
    <row r="2560" spans="4:7">
      <c r="D2560" s="935"/>
      <c r="E2560" s="935"/>
      <c r="F2560" s="935"/>
      <c r="G2560" s="935"/>
    </row>
    <row r="2561" spans="4:7">
      <c r="D2561" s="935"/>
      <c r="E2561" s="935"/>
      <c r="F2561" s="935"/>
      <c r="G2561" s="935"/>
    </row>
    <row r="2562" spans="4:7">
      <c r="D2562" s="935"/>
      <c r="E2562" s="935"/>
      <c r="F2562" s="935"/>
      <c r="G2562" s="935"/>
    </row>
    <row r="2563" spans="4:7">
      <c r="D2563" s="935"/>
      <c r="E2563" s="935"/>
      <c r="F2563" s="935"/>
      <c r="G2563" s="935"/>
    </row>
    <row r="2564" spans="4:7">
      <c r="D2564" s="935"/>
      <c r="E2564" s="935"/>
      <c r="F2564" s="935"/>
      <c r="G2564" s="935"/>
    </row>
    <row r="2565" spans="4:7">
      <c r="D2565" s="935"/>
      <c r="E2565" s="935"/>
      <c r="F2565" s="935"/>
      <c r="G2565" s="935"/>
    </row>
    <row r="2566" spans="4:7">
      <c r="D2566" s="935"/>
      <c r="E2566" s="935"/>
      <c r="F2566" s="935"/>
      <c r="G2566" s="935"/>
    </row>
    <row r="2567" spans="4:7">
      <c r="D2567" s="935"/>
      <c r="E2567" s="935"/>
      <c r="F2567" s="935"/>
      <c r="G2567" s="935"/>
    </row>
    <row r="2568" spans="4:7">
      <c r="D2568" s="935"/>
      <c r="E2568" s="935"/>
      <c r="F2568" s="935"/>
      <c r="G2568" s="935"/>
    </row>
    <row r="2569" spans="4:7">
      <c r="D2569" s="935"/>
      <c r="E2569" s="935"/>
      <c r="F2569" s="935"/>
      <c r="G2569" s="935"/>
    </row>
    <row r="2570" spans="4:7">
      <c r="D2570" s="935"/>
      <c r="E2570" s="935"/>
      <c r="F2570" s="935"/>
      <c r="G2570" s="935"/>
    </row>
    <row r="2571" spans="4:7">
      <c r="D2571" s="935"/>
      <c r="E2571" s="935"/>
      <c r="F2571" s="935"/>
      <c r="G2571" s="935"/>
    </row>
    <row r="2572" spans="4:7">
      <c r="D2572" s="935"/>
      <c r="E2572" s="935"/>
      <c r="F2572" s="935"/>
      <c r="G2572" s="935"/>
    </row>
    <row r="2573" spans="4:7">
      <c r="D2573" s="935"/>
      <c r="E2573" s="935"/>
      <c r="F2573" s="935"/>
      <c r="G2573" s="935"/>
    </row>
    <row r="2574" spans="4:7">
      <c r="D2574" s="935"/>
      <c r="E2574" s="935"/>
      <c r="F2574" s="935"/>
      <c r="G2574" s="935"/>
    </row>
    <row r="2575" spans="4:7">
      <c r="D2575" s="935"/>
      <c r="E2575" s="935"/>
      <c r="F2575" s="935"/>
      <c r="G2575" s="935"/>
    </row>
    <row r="2576" spans="4:7">
      <c r="D2576" s="935"/>
      <c r="E2576" s="935"/>
      <c r="F2576" s="935"/>
      <c r="G2576" s="935"/>
    </row>
    <row r="2577" spans="4:7">
      <c r="D2577" s="935"/>
      <c r="E2577" s="935"/>
      <c r="F2577" s="935"/>
      <c r="G2577" s="935"/>
    </row>
    <row r="2578" spans="4:7">
      <c r="D2578" s="935"/>
      <c r="E2578" s="935"/>
      <c r="F2578" s="935"/>
      <c r="G2578" s="935"/>
    </row>
    <row r="2579" spans="4:7">
      <c r="D2579" s="935"/>
      <c r="E2579" s="935"/>
      <c r="F2579" s="935"/>
      <c r="G2579" s="935"/>
    </row>
    <row r="2580" spans="4:7">
      <c r="D2580" s="935"/>
      <c r="E2580" s="935"/>
      <c r="F2580" s="935"/>
      <c r="G2580" s="935"/>
    </row>
    <row r="2581" spans="4:7">
      <c r="D2581" s="935"/>
      <c r="E2581" s="935"/>
      <c r="F2581" s="935"/>
      <c r="G2581" s="935"/>
    </row>
    <row r="2582" spans="4:7">
      <c r="D2582" s="935"/>
      <c r="E2582" s="935"/>
      <c r="F2582" s="935"/>
      <c r="G2582" s="935"/>
    </row>
    <row r="2583" spans="4:7">
      <c r="D2583" s="935"/>
      <c r="E2583" s="935"/>
      <c r="F2583" s="935"/>
      <c r="G2583" s="935"/>
    </row>
    <row r="2584" spans="4:7">
      <c r="D2584" s="935"/>
      <c r="E2584" s="935"/>
      <c r="F2584" s="935"/>
      <c r="G2584" s="935"/>
    </row>
    <row r="2585" spans="4:7">
      <c r="D2585" s="935"/>
      <c r="E2585" s="935"/>
      <c r="F2585" s="935"/>
      <c r="G2585" s="935"/>
    </row>
    <row r="2586" spans="4:7">
      <c r="D2586" s="935"/>
      <c r="E2586" s="935"/>
      <c r="F2586" s="935"/>
      <c r="G2586" s="935"/>
    </row>
    <row r="2587" spans="4:7">
      <c r="D2587" s="935"/>
      <c r="E2587" s="935"/>
      <c r="F2587" s="935"/>
      <c r="G2587" s="935"/>
    </row>
    <row r="2588" spans="4:7">
      <c r="D2588" s="935"/>
      <c r="E2588" s="935"/>
      <c r="F2588" s="935"/>
      <c r="G2588" s="935"/>
    </row>
    <row r="2589" spans="4:7">
      <c r="D2589" s="935"/>
      <c r="E2589" s="935"/>
      <c r="F2589" s="935"/>
      <c r="G2589" s="935"/>
    </row>
    <row r="2590" spans="4:7">
      <c r="D2590" s="935"/>
      <c r="E2590" s="935"/>
      <c r="F2590" s="935"/>
      <c r="G2590" s="935"/>
    </row>
    <row r="2591" spans="4:7">
      <c r="D2591" s="935"/>
      <c r="E2591" s="935"/>
      <c r="F2591" s="935"/>
      <c r="G2591" s="935"/>
    </row>
    <row r="2592" spans="4:7">
      <c r="D2592" s="935"/>
      <c r="E2592" s="935"/>
      <c r="F2592" s="935"/>
      <c r="G2592" s="935"/>
    </row>
    <row r="2593" spans="4:7">
      <c r="D2593" s="935"/>
      <c r="E2593" s="935"/>
      <c r="F2593" s="935"/>
      <c r="G2593" s="935"/>
    </row>
    <row r="2594" spans="4:7">
      <c r="D2594" s="935"/>
      <c r="E2594" s="935"/>
      <c r="F2594" s="935"/>
      <c r="G2594" s="935"/>
    </row>
    <row r="2595" spans="4:7">
      <c r="D2595" s="935"/>
      <c r="E2595" s="935"/>
      <c r="F2595" s="935"/>
      <c r="G2595" s="935"/>
    </row>
    <row r="2596" spans="4:7">
      <c r="D2596" s="935"/>
      <c r="E2596" s="935"/>
      <c r="F2596" s="935"/>
      <c r="G2596" s="935"/>
    </row>
    <row r="2597" spans="4:7">
      <c r="D2597" s="935"/>
      <c r="E2597" s="935"/>
      <c r="F2597" s="935"/>
      <c r="G2597" s="935"/>
    </row>
    <row r="2598" spans="4:7">
      <c r="D2598" s="935"/>
      <c r="E2598" s="935"/>
      <c r="F2598" s="935"/>
      <c r="G2598" s="935"/>
    </row>
    <row r="2599" spans="4:7">
      <c r="D2599" s="935"/>
      <c r="E2599" s="935"/>
      <c r="F2599" s="935"/>
      <c r="G2599" s="935"/>
    </row>
    <row r="2600" spans="4:7">
      <c r="D2600" s="935"/>
      <c r="E2600" s="935"/>
      <c r="F2600" s="935"/>
      <c r="G2600" s="935"/>
    </row>
    <row r="2601" spans="4:7">
      <c r="D2601" s="935"/>
      <c r="E2601" s="935"/>
      <c r="F2601" s="935"/>
      <c r="G2601" s="935"/>
    </row>
    <row r="2602" spans="4:7">
      <c r="D2602" s="935"/>
      <c r="E2602" s="935"/>
      <c r="F2602" s="935"/>
      <c r="G2602" s="935"/>
    </row>
    <row r="2603" spans="4:7">
      <c r="D2603" s="935"/>
      <c r="E2603" s="935"/>
      <c r="F2603" s="935"/>
      <c r="G2603" s="935"/>
    </row>
    <row r="2604" spans="4:7">
      <c r="D2604" s="935"/>
      <c r="E2604" s="935"/>
      <c r="F2604" s="935"/>
      <c r="G2604" s="935"/>
    </row>
    <row r="2605" spans="4:7">
      <c r="D2605" s="935"/>
      <c r="E2605" s="935"/>
      <c r="F2605" s="935"/>
      <c r="G2605" s="935"/>
    </row>
    <row r="2606" spans="4:7">
      <c r="D2606" s="935"/>
      <c r="E2606" s="935"/>
      <c r="F2606" s="935"/>
      <c r="G2606" s="935"/>
    </row>
    <row r="2607" spans="4:7">
      <c r="D2607" s="935"/>
      <c r="E2607" s="935"/>
      <c r="F2607" s="935"/>
      <c r="G2607" s="935"/>
    </row>
    <row r="2608" spans="4:7">
      <c r="D2608" s="935"/>
      <c r="E2608" s="935"/>
      <c r="F2608" s="935"/>
      <c r="G2608" s="935"/>
    </row>
    <row r="2609" spans="4:7">
      <c r="D2609" s="935"/>
      <c r="E2609" s="935"/>
      <c r="F2609" s="935"/>
      <c r="G2609" s="935"/>
    </row>
    <row r="2610" spans="4:7">
      <c r="D2610" s="935"/>
      <c r="E2610" s="935"/>
      <c r="F2610" s="935"/>
      <c r="G2610" s="935"/>
    </row>
    <row r="2611" spans="4:7">
      <c r="D2611" s="935"/>
      <c r="E2611" s="935"/>
      <c r="F2611" s="935"/>
      <c r="G2611" s="935"/>
    </row>
    <row r="2612" spans="4:7">
      <c r="D2612" s="935"/>
      <c r="E2612" s="935"/>
      <c r="F2612" s="935"/>
      <c r="G2612" s="935"/>
    </row>
    <row r="2613" spans="4:7">
      <c r="D2613" s="935"/>
      <c r="E2613" s="935"/>
      <c r="F2613" s="935"/>
      <c r="G2613" s="935"/>
    </row>
    <row r="2614" spans="4:7">
      <c r="D2614" s="935"/>
      <c r="E2614" s="935"/>
      <c r="F2614" s="935"/>
      <c r="G2614" s="935"/>
    </row>
    <row r="2615" spans="4:7">
      <c r="D2615" s="935"/>
      <c r="E2615" s="935"/>
      <c r="F2615" s="935"/>
      <c r="G2615" s="935"/>
    </row>
    <row r="2616" spans="4:7">
      <c r="D2616" s="935"/>
      <c r="E2616" s="935"/>
      <c r="F2616" s="935"/>
      <c r="G2616" s="935"/>
    </row>
    <row r="2617" spans="4:7">
      <c r="D2617" s="935"/>
      <c r="E2617" s="935"/>
      <c r="F2617" s="935"/>
      <c r="G2617" s="935"/>
    </row>
    <row r="2618" spans="4:7">
      <c r="D2618" s="935"/>
      <c r="E2618" s="935"/>
      <c r="F2618" s="935"/>
      <c r="G2618" s="935"/>
    </row>
    <row r="2619" spans="4:7">
      <c r="D2619" s="935"/>
      <c r="E2619" s="935"/>
      <c r="F2619" s="935"/>
      <c r="G2619" s="935"/>
    </row>
    <row r="2620" spans="4:7">
      <c r="D2620" s="935"/>
      <c r="E2620" s="935"/>
      <c r="F2620" s="935"/>
      <c r="G2620" s="935"/>
    </row>
    <row r="2621" spans="4:7">
      <c r="D2621" s="935"/>
      <c r="E2621" s="935"/>
      <c r="F2621" s="935"/>
      <c r="G2621" s="935"/>
    </row>
    <row r="2622" spans="4:7">
      <c r="D2622" s="935"/>
      <c r="E2622" s="935"/>
      <c r="F2622" s="935"/>
      <c r="G2622" s="935"/>
    </row>
    <row r="2623" spans="4:7">
      <c r="D2623" s="935"/>
      <c r="E2623" s="935"/>
      <c r="F2623" s="935"/>
      <c r="G2623" s="935"/>
    </row>
    <row r="2624" spans="4:7">
      <c r="D2624" s="935"/>
      <c r="E2624" s="935"/>
      <c r="F2624" s="935"/>
      <c r="G2624" s="935"/>
    </row>
    <row r="2625" spans="4:7">
      <c r="D2625" s="935"/>
      <c r="E2625" s="935"/>
      <c r="F2625" s="935"/>
      <c r="G2625" s="935"/>
    </row>
    <row r="2626" spans="4:7">
      <c r="D2626" s="935"/>
      <c r="E2626" s="935"/>
      <c r="F2626" s="935"/>
      <c r="G2626" s="935"/>
    </row>
    <row r="2627" spans="4:7">
      <c r="D2627" s="935"/>
      <c r="E2627" s="935"/>
      <c r="F2627" s="935"/>
      <c r="G2627" s="935"/>
    </row>
    <row r="2628" spans="4:7">
      <c r="D2628" s="935"/>
      <c r="E2628" s="935"/>
      <c r="F2628" s="935"/>
      <c r="G2628" s="935"/>
    </row>
    <row r="2629" spans="4:7">
      <c r="D2629" s="935"/>
      <c r="E2629" s="935"/>
      <c r="F2629" s="935"/>
      <c r="G2629" s="935"/>
    </row>
    <row r="2630" spans="4:7">
      <c r="D2630" s="935"/>
      <c r="E2630" s="935"/>
      <c r="F2630" s="935"/>
      <c r="G2630" s="935"/>
    </row>
    <row r="2631" spans="4:7">
      <c r="D2631" s="935"/>
      <c r="E2631" s="935"/>
      <c r="F2631" s="935"/>
      <c r="G2631" s="935"/>
    </row>
    <row r="2632" spans="4:7">
      <c r="D2632" s="935"/>
      <c r="E2632" s="935"/>
      <c r="F2632" s="935"/>
      <c r="G2632" s="935"/>
    </row>
    <row r="2633" spans="4:7">
      <c r="D2633" s="935"/>
      <c r="E2633" s="935"/>
      <c r="F2633" s="935"/>
      <c r="G2633" s="935"/>
    </row>
    <row r="2634" spans="4:7">
      <c r="D2634" s="935"/>
      <c r="E2634" s="935"/>
      <c r="F2634" s="935"/>
      <c r="G2634" s="935"/>
    </row>
    <row r="2635" spans="4:7">
      <c r="D2635" s="935"/>
      <c r="E2635" s="935"/>
      <c r="F2635" s="935"/>
      <c r="G2635" s="935"/>
    </row>
    <row r="2636" spans="4:7">
      <c r="D2636" s="935"/>
      <c r="E2636" s="935"/>
      <c r="F2636" s="935"/>
      <c r="G2636" s="935"/>
    </row>
    <row r="2637" spans="4:7">
      <c r="D2637" s="935"/>
      <c r="E2637" s="935"/>
      <c r="F2637" s="935"/>
      <c r="G2637" s="935"/>
    </row>
    <row r="2638" spans="4:7">
      <c r="D2638" s="935"/>
      <c r="E2638" s="935"/>
      <c r="F2638" s="935"/>
      <c r="G2638" s="935"/>
    </row>
    <row r="2639" spans="4:7">
      <c r="D2639" s="935"/>
      <c r="E2639" s="935"/>
      <c r="F2639" s="935"/>
      <c r="G2639" s="935"/>
    </row>
    <row r="2640" spans="4:7">
      <c r="D2640" s="935"/>
      <c r="E2640" s="935"/>
      <c r="F2640" s="935"/>
      <c r="G2640" s="935"/>
    </row>
    <row r="2641" spans="4:7">
      <c r="D2641" s="935"/>
      <c r="E2641" s="935"/>
      <c r="F2641" s="935"/>
      <c r="G2641" s="935"/>
    </row>
    <row r="2642" spans="4:7">
      <c r="D2642" s="935"/>
      <c r="E2642" s="935"/>
      <c r="F2642" s="935"/>
      <c r="G2642" s="935"/>
    </row>
    <row r="2643" spans="4:7">
      <c r="D2643" s="935"/>
      <c r="E2643" s="935"/>
      <c r="F2643" s="935"/>
      <c r="G2643" s="935"/>
    </row>
    <row r="2644" spans="4:7">
      <c r="D2644" s="935"/>
      <c r="E2644" s="935"/>
      <c r="F2644" s="935"/>
      <c r="G2644" s="935"/>
    </row>
    <row r="2645" spans="4:7">
      <c r="D2645" s="935"/>
      <c r="E2645" s="935"/>
      <c r="F2645" s="935"/>
      <c r="G2645" s="935"/>
    </row>
    <row r="2646" spans="4:7">
      <c r="D2646" s="935"/>
      <c r="E2646" s="935"/>
      <c r="F2646" s="935"/>
      <c r="G2646" s="935"/>
    </row>
    <row r="2647" spans="4:7">
      <c r="D2647" s="935"/>
      <c r="E2647" s="935"/>
      <c r="F2647" s="935"/>
      <c r="G2647" s="935"/>
    </row>
    <row r="2648" spans="4:7">
      <c r="D2648" s="935"/>
      <c r="E2648" s="935"/>
      <c r="F2648" s="935"/>
      <c r="G2648" s="935"/>
    </row>
    <row r="2649" spans="4:7">
      <c r="D2649" s="935"/>
      <c r="E2649" s="935"/>
      <c r="F2649" s="935"/>
      <c r="G2649" s="935"/>
    </row>
    <row r="2650" spans="4:7">
      <c r="D2650" s="935"/>
      <c r="E2650" s="935"/>
      <c r="F2650" s="935"/>
      <c r="G2650" s="935"/>
    </row>
    <row r="2651" spans="4:7">
      <c r="D2651" s="935"/>
      <c r="E2651" s="935"/>
      <c r="F2651" s="935"/>
      <c r="G2651" s="935"/>
    </row>
    <row r="2652" spans="4:7">
      <c r="D2652" s="935"/>
      <c r="E2652" s="935"/>
      <c r="F2652" s="935"/>
      <c r="G2652" s="935"/>
    </row>
    <row r="2653" spans="4:7">
      <c r="D2653" s="935"/>
      <c r="E2653" s="935"/>
      <c r="F2653" s="935"/>
      <c r="G2653" s="935"/>
    </row>
    <row r="2654" spans="4:7">
      <c r="D2654" s="935"/>
      <c r="E2654" s="935"/>
      <c r="F2654" s="935"/>
      <c r="G2654" s="935"/>
    </row>
    <row r="2655" spans="4:7">
      <c r="D2655" s="935"/>
      <c r="E2655" s="935"/>
      <c r="F2655" s="935"/>
      <c r="G2655" s="935"/>
    </row>
    <row r="2656" spans="4:7">
      <c r="D2656" s="935"/>
      <c r="E2656" s="935"/>
      <c r="F2656" s="935"/>
      <c r="G2656" s="935"/>
    </row>
    <row r="2657" spans="4:7">
      <c r="D2657" s="935"/>
      <c r="E2657" s="935"/>
      <c r="F2657" s="935"/>
      <c r="G2657" s="935"/>
    </row>
    <row r="2658" spans="4:7">
      <c r="D2658" s="935"/>
      <c r="E2658" s="935"/>
      <c r="F2658" s="935"/>
      <c r="G2658" s="935"/>
    </row>
    <row r="2659" spans="4:7">
      <c r="D2659" s="935"/>
      <c r="E2659" s="935"/>
      <c r="F2659" s="935"/>
      <c r="G2659" s="935"/>
    </row>
    <row r="2660" spans="4:7">
      <c r="D2660" s="935"/>
      <c r="E2660" s="935"/>
      <c r="F2660" s="935"/>
      <c r="G2660" s="935"/>
    </row>
    <row r="2661" spans="4:7">
      <c r="D2661" s="935"/>
      <c r="E2661" s="935"/>
      <c r="F2661" s="935"/>
      <c r="G2661" s="935"/>
    </row>
    <row r="2662" spans="4:7">
      <c r="D2662" s="935"/>
      <c r="E2662" s="935"/>
      <c r="F2662" s="935"/>
      <c r="G2662" s="935"/>
    </row>
    <row r="2663" spans="4:7">
      <c r="D2663" s="935"/>
      <c r="E2663" s="935"/>
      <c r="F2663" s="935"/>
      <c r="G2663" s="935"/>
    </row>
    <row r="2664" spans="4:7">
      <c r="D2664" s="935"/>
      <c r="E2664" s="935"/>
      <c r="F2664" s="935"/>
      <c r="G2664" s="935"/>
    </row>
    <row r="2665" spans="4:7">
      <c r="D2665" s="935"/>
      <c r="E2665" s="935"/>
      <c r="F2665" s="935"/>
      <c r="G2665" s="935"/>
    </row>
    <row r="2666" spans="4:7">
      <c r="D2666" s="935"/>
      <c r="E2666" s="935"/>
      <c r="F2666" s="935"/>
      <c r="G2666" s="935"/>
    </row>
    <row r="2667" spans="4:7">
      <c r="D2667" s="935"/>
      <c r="E2667" s="935"/>
      <c r="F2667" s="935"/>
      <c r="G2667" s="935"/>
    </row>
    <row r="2668" spans="4:7">
      <c r="D2668" s="935"/>
      <c r="E2668" s="935"/>
      <c r="F2668" s="935"/>
      <c r="G2668" s="935"/>
    </row>
    <row r="2669" spans="4:7">
      <c r="D2669" s="935"/>
      <c r="E2669" s="935"/>
      <c r="F2669" s="935"/>
      <c r="G2669" s="935"/>
    </row>
    <row r="2670" spans="4:7">
      <c r="D2670" s="935"/>
      <c r="E2670" s="935"/>
      <c r="F2670" s="935"/>
      <c r="G2670" s="935"/>
    </row>
    <row r="2671" spans="4:7">
      <c r="D2671" s="935"/>
      <c r="E2671" s="935"/>
      <c r="F2671" s="935"/>
      <c r="G2671" s="935"/>
    </row>
    <row r="2672" spans="4:7">
      <c r="D2672" s="935"/>
      <c r="E2672" s="935"/>
      <c r="F2672" s="935"/>
      <c r="G2672" s="935"/>
    </row>
    <row r="2673" spans="4:7">
      <c r="D2673" s="935"/>
      <c r="E2673" s="935"/>
      <c r="F2673" s="935"/>
      <c r="G2673" s="935"/>
    </row>
    <row r="2674" spans="4:7">
      <c r="D2674" s="935"/>
      <c r="E2674" s="935"/>
      <c r="F2674" s="935"/>
      <c r="G2674" s="935"/>
    </row>
    <row r="2675" spans="4:7">
      <c r="D2675" s="935"/>
      <c r="E2675" s="935"/>
      <c r="F2675" s="935"/>
      <c r="G2675" s="935"/>
    </row>
    <row r="2676" spans="4:7">
      <c r="D2676" s="935"/>
      <c r="E2676" s="935"/>
      <c r="F2676" s="935"/>
      <c r="G2676" s="935"/>
    </row>
    <row r="2677" spans="4:7">
      <c r="D2677" s="935"/>
      <c r="E2677" s="935"/>
      <c r="F2677" s="935"/>
      <c r="G2677" s="935"/>
    </row>
    <row r="2678" spans="4:7">
      <c r="D2678" s="935"/>
      <c r="E2678" s="935"/>
      <c r="F2678" s="935"/>
      <c r="G2678" s="935"/>
    </row>
    <row r="2679" spans="4:7">
      <c r="D2679" s="935"/>
      <c r="E2679" s="935"/>
      <c r="F2679" s="935"/>
      <c r="G2679" s="935"/>
    </row>
    <row r="2680" spans="4:7">
      <c r="D2680" s="935"/>
      <c r="E2680" s="935"/>
      <c r="F2680" s="935"/>
      <c r="G2680" s="935"/>
    </row>
    <row r="2681" spans="4:7">
      <c r="D2681" s="935"/>
      <c r="E2681" s="935"/>
      <c r="F2681" s="935"/>
      <c r="G2681" s="935"/>
    </row>
    <row r="2682" spans="4:7">
      <c r="D2682" s="935"/>
      <c r="E2682" s="935"/>
      <c r="F2682" s="935"/>
      <c r="G2682" s="935"/>
    </row>
    <row r="2683" spans="4:7">
      <c r="D2683" s="935"/>
      <c r="E2683" s="935"/>
      <c r="F2683" s="935"/>
      <c r="G2683" s="935"/>
    </row>
    <row r="2684" spans="4:7">
      <c r="D2684" s="935"/>
      <c r="E2684" s="935"/>
      <c r="F2684" s="935"/>
      <c r="G2684" s="935"/>
    </row>
    <row r="2685" spans="4:7">
      <c r="D2685" s="935"/>
      <c r="E2685" s="935"/>
      <c r="F2685" s="935"/>
      <c r="G2685" s="935"/>
    </row>
    <row r="2686" spans="4:7">
      <c r="D2686" s="935"/>
      <c r="E2686" s="935"/>
      <c r="F2686" s="935"/>
      <c r="G2686" s="935"/>
    </row>
    <row r="2687" spans="4:7">
      <c r="D2687" s="935"/>
      <c r="E2687" s="935"/>
      <c r="F2687" s="935"/>
      <c r="G2687" s="935"/>
    </row>
    <row r="2688" spans="4:7">
      <c r="D2688" s="935"/>
      <c r="E2688" s="935"/>
      <c r="F2688" s="935"/>
      <c r="G2688" s="935"/>
    </row>
    <row r="2689" spans="4:7">
      <c r="D2689" s="935"/>
      <c r="E2689" s="935"/>
      <c r="F2689" s="935"/>
      <c r="G2689" s="935"/>
    </row>
    <row r="2690" spans="4:7">
      <c r="D2690" s="935"/>
      <c r="E2690" s="935"/>
      <c r="F2690" s="935"/>
      <c r="G2690" s="935"/>
    </row>
    <row r="2691" spans="4:7">
      <c r="D2691" s="935"/>
      <c r="E2691" s="935"/>
      <c r="F2691" s="935"/>
      <c r="G2691" s="935"/>
    </row>
    <row r="2692" spans="4:7">
      <c r="D2692" s="935"/>
      <c r="E2692" s="935"/>
      <c r="F2692" s="935"/>
      <c r="G2692" s="935"/>
    </row>
    <row r="2693" spans="4:7">
      <c r="D2693" s="935"/>
      <c r="E2693" s="935"/>
      <c r="F2693" s="935"/>
      <c r="G2693" s="935"/>
    </row>
    <row r="2694" spans="4:7">
      <c r="D2694" s="935"/>
      <c r="E2694" s="935"/>
      <c r="F2694" s="935"/>
      <c r="G2694" s="935"/>
    </row>
    <row r="2695" spans="4:7">
      <c r="D2695" s="935"/>
      <c r="E2695" s="935"/>
      <c r="F2695" s="935"/>
      <c r="G2695" s="935"/>
    </row>
    <row r="2696" spans="4:7">
      <c r="D2696" s="935"/>
      <c r="E2696" s="935"/>
      <c r="F2696" s="935"/>
      <c r="G2696" s="935"/>
    </row>
    <row r="2697" spans="4:7">
      <c r="D2697" s="935"/>
      <c r="E2697" s="935"/>
      <c r="F2697" s="935"/>
      <c r="G2697" s="935"/>
    </row>
    <row r="2698" spans="4:7">
      <c r="D2698" s="935"/>
      <c r="E2698" s="935"/>
      <c r="F2698" s="935"/>
      <c r="G2698" s="935"/>
    </row>
    <row r="2699" spans="4:7">
      <c r="D2699" s="935"/>
      <c r="E2699" s="935"/>
      <c r="F2699" s="935"/>
      <c r="G2699" s="935"/>
    </row>
    <row r="2700" spans="4:7">
      <c r="D2700" s="935"/>
      <c r="E2700" s="935"/>
      <c r="F2700" s="935"/>
      <c r="G2700" s="935"/>
    </row>
    <row r="2701" spans="4:7">
      <c r="D2701" s="935"/>
      <c r="E2701" s="935"/>
      <c r="F2701" s="935"/>
      <c r="G2701" s="935"/>
    </row>
    <row r="2702" spans="4:7">
      <c r="D2702" s="935"/>
      <c r="E2702" s="935"/>
      <c r="F2702" s="935"/>
      <c r="G2702" s="935"/>
    </row>
    <row r="2703" spans="4:7">
      <c r="D2703" s="935"/>
      <c r="E2703" s="935"/>
      <c r="F2703" s="935"/>
      <c r="G2703" s="935"/>
    </row>
    <row r="2704" spans="4:7">
      <c r="D2704" s="935"/>
      <c r="E2704" s="935"/>
      <c r="F2704" s="935"/>
      <c r="G2704" s="935"/>
    </row>
    <row r="2705" spans="4:7">
      <c r="D2705" s="935"/>
      <c r="E2705" s="935"/>
      <c r="F2705" s="935"/>
      <c r="G2705" s="935"/>
    </row>
    <row r="2706" spans="4:7">
      <c r="D2706" s="935"/>
      <c r="E2706" s="935"/>
      <c r="F2706" s="935"/>
      <c r="G2706" s="935"/>
    </row>
    <row r="2707" spans="4:7">
      <c r="D2707" s="935"/>
      <c r="E2707" s="935"/>
      <c r="F2707" s="935"/>
      <c r="G2707" s="935"/>
    </row>
    <row r="2708" spans="4:7">
      <c r="D2708" s="935"/>
      <c r="E2708" s="935"/>
      <c r="F2708" s="935"/>
      <c r="G2708" s="935"/>
    </row>
    <row r="2709" spans="4:7">
      <c r="D2709" s="935"/>
      <c r="E2709" s="935"/>
      <c r="F2709" s="935"/>
      <c r="G2709" s="935"/>
    </row>
    <row r="2710" spans="4:7">
      <c r="D2710" s="935"/>
      <c r="E2710" s="935"/>
      <c r="F2710" s="935"/>
      <c r="G2710" s="935"/>
    </row>
    <row r="2711" spans="4:7">
      <c r="D2711" s="935"/>
      <c r="E2711" s="935"/>
      <c r="F2711" s="935"/>
      <c r="G2711" s="935"/>
    </row>
    <row r="2712" spans="4:7">
      <c r="D2712" s="935"/>
      <c r="E2712" s="935"/>
      <c r="F2712" s="935"/>
      <c r="G2712" s="935"/>
    </row>
    <row r="2713" spans="4:7">
      <c r="D2713" s="935"/>
      <c r="E2713" s="935"/>
      <c r="F2713" s="935"/>
      <c r="G2713" s="935"/>
    </row>
    <row r="2714" spans="4:7">
      <c r="D2714" s="935"/>
      <c r="E2714" s="935"/>
      <c r="F2714" s="935"/>
      <c r="G2714" s="935"/>
    </row>
    <row r="2715" spans="4:7">
      <c r="D2715" s="935"/>
      <c r="E2715" s="935"/>
      <c r="F2715" s="935"/>
      <c r="G2715" s="935"/>
    </row>
    <row r="2716" spans="4:7">
      <c r="D2716" s="935"/>
      <c r="E2716" s="935"/>
      <c r="F2716" s="935"/>
      <c r="G2716" s="935"/>
    </row>
    <row r="2717" spans="4:7">
      <c r="D2717" s="935"/>
      <c r="E2717" s="935"/>
      <c r="F2717" s="935"/>
      <c r="G2717" s="935"/>
    </row>
    <row r="2718" spans="4:7">
      <c r="D2718" s="935"/>
      <c r="E2718" s="935"/>
      <c r="F2718" s="935"/>
      <c r="G2718" s="935"/>
    </row>
    <row r="2719" spans="4:7">
      <c r="D2719" s="935"/>
      <c r="E2719" s="935"/>
      <c r="F2719" s="935"/>
      <c r="G2719" s="935"/>
    </row>
    <row r="2720" spans="4:7">
      <c r="D2720" s="935"/>
      <c r="E2720" s="935"/>
      <c r="F2720" s="935"/>
      <c r="G2720" s="935"/>
    </row>
    <row r="2721" spans="4:7">
      <c r="D2721" s="935"/>
      <c r="E2721" s="935"/>
      <c r="F2721" s="935"/>
      <c r="G2721" s="935"/>
    </row>
    <row r="2722" spans="4:7">
      <c r="D2722" s="935"/>
      <c r="E2722" s="935"/>
      <c r="F2722" s="935"/>
      <c r="G2722" s="935"/>
    </row>
    <row r="2723" spans="4:7">
      <c r="D2723" s="935"/>
      <c r="E2723" s="935"/>
      <c r="F2723" s="935"/>
      <c r="G2723" s="935"/>
    </row>
    <row r="2724" spans="4:7">
      <c r="D2724" s="935"/>
      <c r="E2724" s="935"/>
      <c r="F2724" s="935"/>
      <c r="G2724" s="935"/>
    </row>
    <row r="2725" spans="4:7">
      <c r="D2725" s="935"/>
      <c r="E2725" s="935"/>
      <c r="F2725" s="935"/>
      <c r="G2725" s="935"/>
    </row>
    <row r="2726" spans="4:7">
      <c r="D2726" s="935"/>
      <c r="E2726" s="935"/>
      <c r="F2726" s="935"/>
      <c r="G2726" s="935"/>
    </row>
    <row r="2727" spans="4:7">
      <c r="D2727" s="935"/>
      <c r="E2727" s="935"/>
      <c r="F2727" s="935"/>
      <c r="G2727" s="935"/>
    </row>
    <row r="2728" spans="4:7">
      <c r="D2728" s="935"/>
      <c r="E2728" s="935"/>
      <c r="F2728" s="935"/>
      <c r="G2728" s="935"/>
    </row>
    <row r="2729" spans="4:7">
      <c r="D2729" s="935"/>
      <c r="E2729" s="935"/>
      <c r="F2729" s="935"/>
      <c r="G2729" s="935"/>
    </row>
    <row r="2730" spans="4:7">
      <c r="D2730" s="935"/>
      <c r="E2730" s="935"/>
      <c r="F2730" s="935"/>
      <c r="G2730" s="935"/>
    </row>
    <row r="2731" spans="4:7">
      <c r="D2731" s="935"/>
      <c r="E2731" s="935"/>
      <c r="F2731" s="935"/>
      <c r="G2731" s="935"/>
    </row>
    <row r="2732" spans="4:7">
      <c r="D2732" s="935"/>
      <c r="E2732" s="935"/>
      <c r="F2732" s="935"/>
      <c r="G2732" s="935"/>
    </row>
    <row r="2733" spans="4:7">
      <c r="D2733" s="935"/>
      <c r="E2733" s="935"/>
      <c r="F2733" s="935"/>
      <c r="G2733" s="935"/>
    </row>
    <row r="2734" spans="4:7">
      <c r="D2734" s="935"/>
      <c r="E2734" s="935"/>
      <c r="F2734" s="935"/>
      <c r="G2734" s="935"/>
    </row>
    <row r="2735" spans="4:7">
      <c r="D2735" s="935"/>
      <c r="E2735" s="935"/>
      <c r="F2735" s="935"/>
      <c r="G2735" s="935"/>
    </row>
    <row r="2736" spans="4:7">
      <c r="D2736" s="935"/>
      <c r="E2736" s="935"/>
      <c r="F2736" s="935"/>
      <c r="G2736" s="935"/>
    </row>
    <row r="2737" spans="4:7">
      <c r="D2737" s="935"/>
      <c r="E2737" s="935"/>
      <c r="F2737" s="935"/>
      <c r="G2737" s="935"/>
    </row>
    <row r="2738" spans="4:7">
      <c r="D2738" s="935"/>
      <c r="E2738" s="935"/>
      <c r="F2738" s="935"/>
      <c r="G2738" s="935"/>
    </row>
    <row r="2739" spans="4:7">
      <c r="D2739" s="935"/>
      <c r="E2739" s="935"/>
      <c r="F2739" s="935"/>
      <c r="G2739" s="935"/>
    </row>
    <row r="2740" spans="4:7">
      <c r="D2740" s="935"/>
      <c r="E2740" s="935"/>
      <c r="F2740" s="935"/>
      <c r="G2740" s="935"/>
    </row>
    <row r="2741" spans="4:7">
      <c r="D2741" s="935"/>
      <c r="E2741" s="935"/>
      <c r="F2741" s="935"/>
      <c r="G2741" s="935"/>
    </row>
    <row r="2742" spans="4:7">
      <c r="D2742" s="935"/>
      <c r="E2742" s="935"/>
      <c r="F2742" s="935"/>
      <c r="G2742" s="935"/>
    </row>
    <row r="2743" spans="4:7">
      <c r="D2743" s="935"/>
      <c r="E2743" s="935"/>
      <c r="F2743" s="935"/>
      <c r="G2743" s="935"/>
    </row>
    <row r="2744" spans="4:7">
      <c r="D2744" s="935"/>
      <c r="E2744" s="935"/>
      <c r="F2744" s="935"/>
      <c r="G2744" s="935"/>
    </row>
    <row r="2745" spans="4:7">
      <c r="D2745" s="935"/>
      <c r="E2745" s="935"/>
      <c r="F2745" s="935"/>
      <c r="G2745" s="935"/>
    </row>
    <row r="2746" spans="4:7">
      <c r="D2746" s="935"/>
      <c r="E2746" s="935"/>
      <c r="F2746" s="935"/>
      <c r="G2746" s="935"/>
    </row>
    <row r="2747" spans="4:7">
      <c r="D2747" s="935"/>
      <c r="E2747" s="935"/>
      <c r="F2747" s="935"/>
      <c r="G2747" s="935"/>
    </row>
    <row r="2748" spans="4:7">
      <c r="D2748" s="935"/>
      <c r="E2748" s="935"/>
      <c r="F2748" s="935"/>
      <c r="G2748" s="935"/>
    </row>
    <row r="2749" spans="4:7">
      <c r="D2749" s="935"/>
      <c r="E2749" s="935"/>
      <c r="F2749" s="935"/>
      <c r="G2749" s="935"/>
    </row>
    <row r="2750" spans="4:7">
      <c r="D2750" s="935"/>
      <c r="E2750" s="935"/>
      <c r="F2750" s="935"/>
      <c r="G2750" s="935"/>
    </row>
    <row r="2751" spans="4:7">
      <c r="D2751" s="935"/>
      <c r="E2751" s="935"/>
      <c r="F2751" s="935"/>
      <c r="G2751" s="935"/>
    </row>
    <row r="2752" spans="4:7">
      <c r="D2752" s="935"/>
      <c r="E2752" s="935"/>
      <c r="F2752" s="935"/>
      <c r="G2752" s="935"/>
    </row>
    <row r="2753" spans="4:7">
      <c r="D2753" s="935"/>
      <c r="E2753" s="935"/>
      <c r="F2753" s="935"/>
      <c r="G2753" s="935"/>
    </row>
    <row r="2754" spans="4:7">
      <c r="D2754" s="935"/>
      <c r="E2754" s="935"/>
      <c r="F2754" s="935"/>
      <c r="G2754" s="935"/>
    </row>
    <row r="2755" spans="4:7">
      <c r="D2755" s="935"/>
      <c r="E2755" s="935"/>
      <c r="F2755" s="935"/>
      <c r="G2755" s="935"/>
    </row>
    <row r="2756" spans="4:7">
      <c r="D2756" s="935"/>
      <c r="E2756" s="935"/>
      <c r="F2756" s="935"/>
      <c r="G2756" s="935"/>
    </row>
    <row r="2757" spans="4:7">
      <c r="D2757" s="935"/>
      <c r="E2757" s="935"/>
      <c r="F2757" s="935"/>
      <c r="G2757" s="935"/>
    </row>
    <row r="2758" spans="4:7">
      <c r="D2758" s="935"/>
      <c r="E2758" s="935"/>
      <c r="F2758" s="935"/>
      <c r="G2758" s="935"/>
    </row>
    <row r="2759" spans="4:7">
      <c r="D2759" s="935"/>
      <c r="E2759" s="935"/>
      <c r="F2759" s="935"/>
      <c r="G2759" s="935"/>
    </row>
    <row r="2760" spans="4:7">
      <c r="D2760" s="935"/>
      <c r="E2760" s="935"/>
      <c r="F2760" s="935"/>
      <c r="G2760" s="935"/>
    </row>
    <row r="2761" spans="4:7">
      <c r="D2761" s="935"/>
      <c r="E2761" s="935"/>
      <c r="F2761" s="935"/>
      <c r="G2761" s="935"/>
    </row>
    <row r="2762" spans="4:7">
      <c r="D2762" s="935"/>
      <c r="E2762" s="935"/>
      <c r="F2762" s="935"/>
      <c r="G2762" s="935"/>
    </row>
    <row r="2763" spans="4:7">
      <c r="D2763" s="935"/>
      <c r="E2763" s="935"/>
      <c r="F2763" s="935"/>
      <c r="G2763" s="935"/>
    </row>
    <row r="2764" spans="4:7">
      <c r="D2764" s="935"/>
      <c r="E2764" s="935"/>
      <c r="F2764" s="935"/>
      <c r="G2764" s="935"/>
    </row>
    <row r="2765" spans="4:7">
      <c r="D2765" s="935"/>
      <c r="E2765" s="935"/>
      <c r="F2765" s="935"/>
      <c r="G2765" s="935"/>
    </row>
    <row r="2766" spans="4:7">
      <c r="D2766" s="935"/>
      <c r="E2766" s="935"/>
      <c r="F2766" s="935"/>
      <c r="G2766" s="935"/>
    </row>
    <row r="2767" spans="4:7">
      <c r="D2767" s="935"/>
      <c r="E2767" s="935"/>
      <c r="F2767" s="935"/>
      <c r="G2767" s="935"/>
    </row>
    <row r="2768" spans="4:7">
      <c r="D2768" s="935"/>
      <c r="E2768" s="935"/>
      <c r="F2768" s="935"/>
      <c r="G2768" s="935"/>
    </row>
    <row r="2769" spans="4:7">
      <c r="D2769" s="935"/>
      <c r="E2769" s="935"/>
      <c r="F2769" s="935"/>
      <c r="G2769" s="935"/>
    </row>
    <row r="2770" spans="4:7">
      <c r="D2770" s="935"/>
      <c r="E2770" s="935"/>
      <c r="F2770" s="935"/>
      <c r="G2770" s="935"/>
    </row>
    <row r="2771" spans="4:7">
      <c r="D2771" s="935"/>
      <c r="E2771" s="935"/>
      <c r="F2771" s="935"/>
      <c r="G2771" s="935"/>
    </row>
    <row r="2772" spans="4:7">
      <c r="D2772" s="935"/>
      <c r="E2772" s="935"/>
      <c r="F2772" s="935"/>
      <c r="G2772" s="935"/>
    </row>
    <row r="2773" spans="4:7">
      <c r="D2773" s="935"/>
      <c r="E2773" s="935"/>
      <c r="F2773" s="935"/>
      <c r="G2773" s="935"/>
    </row>
    <row r="2774" spans="4:7">
      <c r="D2774" s="935"/>
      <c r="E2774" s="935"/>
      <c r="F2774" s="935"/>
      <c r="G2774" s="935"/>
    </row>
    <row r="2775" spans="4:7">
      <c r="D2775" s="935"/>
      <c r="E2775" s="935"/>
      <c r="F2775" s="935"/>
      <c r="G2775" s="935"/>
    </row>
    <row r="2776" spans="4:7">
      <c r="D2776" s="935"/>
      <c r="E2776" s="935"/>
      <c r="F2776" s="935"/>
      <c r="G2776" s="935"/>
    </row>
    <row r="2777" spans="4:7">
      <c r="D2777" s="935"/>
      <c r="E2777" s="935"/>
      <c r="F2777" s="935"/>
      <c r="G2777" s="935"/>
    </row>
    <row r="2778" spans="4:7">
      <c r="D2778" s="935"/>
      <c r="E2778" s="935"/>
      <c r="F2778" s="935"/>
      <c r="G2778" s="935"/>
    </row>
    <row r="2779" spans="4:7">
      <c r="D2779" s="935"/>
      <c r="E2779" s="935"/>
      <c r="F2779" s="935"/>
      <c r="G2779" s="935"/>
    </row>
    <row r="2780" spans="4:7">
      <c r="D2780" s="935"/>
      <c r="E2780" s="935"/>
      <c r="F2780" s="935"/>
      <c r="G2780" s="935"/>
    </row>
    <row r="2781" spans="4:7">
      <c r="D2781" s="935"/>
      <c r="E2781" s="935"/>
      <c r="F2781" s="935"/>
      <c r="G2781" s="935"/>
    </row>
    <row r="2782" spans="4:7">
      <c r="D2782" s="935"/>
      <c r="E2782" s="935"/>
      <c r="F2782" s="935"/>
      <c r="G2782" s="935"/>
    </row>
    <row r="2783" spans="4:7">
      <c r="D2783" s="935"/>
      <c r="E2783" s="935"/>
      <c r="F2783" s="935"/>
      <c r="G2783" s="935"/>
    </row>
    <row r="2784" spans="4:7">
      <c r="D2784" s="935"/>
      <c r="E2784" s="935"/>
      <c r="F2784" s="935"/>
      <c r="G2784" s="935"/>
    </row>
    <row r="2785" spans="4:7">
      <c r="D2785" s="935"/>
      <c r="E2785" s="935"/>
      <c r="F2785" s="935"/>
      <c r="G2785" s="935"/>
    </row>
    <row r="2786" spans="4:7">
      <c r="D2786" s="935"/>
      <c r="E2786" s="935"/>
      <c r="F2786" s="935"/>
      <c r="G2786" s="935"/>
    </row>
    <row r="2787" spans="4:7">
      <c r="D2787" s="935"/>
      <c r="E2787" s="935"/>
      <c r="F2787" s="935"/>
      <c r="G2787" s="935"/>
    </row>
    <row r="2788" spans="4:7">
      <c r="D2788" s="935"/>
      <c r="E2788" s="935"/>
      <c r="F2788" s="935"/>
      <c r="G2788" s="935"/>
    </row>
    <row r="2789" spans="4:7">
      <c r="D2789" s="935"/>
      <c r="E2789" s="935"/>
      <c r="F2789" s="935"/>
      <c r="G2789" s="935"/>
    </row>
    <row r="2790" spans="4:7">
      <c r="D2790" s="935"/>
      <c r="E2790" s="935"/>
      <c r="F2790" s="935"/>
      <c r="G2790" s="935"/>
    </row>
    <row r="2791" spans="4:7">
      <c r="D2791" s="935"/>
      <c r="E2791" s="935"/>
      <c r="F2791" s="935"/>
      <c r="G2791" s="935"/>
    </row>
    <row r="2792" spans="4:7">
      <c r="D2792" s="935"/>
      <c r="E2792" s="935"/>
      <c r="F2792" s="935"/>
      <c r="G2792" s="935"/>
    </row>
    <row r="2793" spans="4:7">
      <c r="D2793" s="935"/>
      <c r="E2793" s="935"/>
      <c r="F2793" s="935"/>
      <c r="G2793" s="935"/>
    </row>
    <row r="2794" spans="4:7">
      <c r="D2794" s="935"/>
      <c r="E2794" s="935"/>
      <c r="F2794" s="935"/>
      <c r="G2794" s="935"/>
    </row>
    <row r="2795" spans="4:7">
      <c r="D2795" s="935"/>
      <c r="E2795" s="935"/>
      <c r="F2795" s="935"/>
      <c r="G2795" s="935"/>
    </row>
    <row r="2796" spans="4:7">
      <c r="D2796" s="935"/>
      <c r="E2796" s="935"/>
      <c r="F2796" s="935"/>
      <c r="G2796" s="935"/>
    </row>
    <row r="2797" spans="4:7">
      <c r="D2797" s="935"/>
      <c r="E2797" s="935"/>
      <c r="F2797" s="935"/>
      <c r="G2797" s="935"/>
    </row>
    <row r="2798" spans="4:7">
      <c r="D2798" s="935"/>
      <c r="E2798" s="935"/>
      <c r="F2798" s="935"/>
      <c r="G2798" s="935"/>
    </row>
    <row r="2799" spans="4:7">
      <c r="D2799" s="935"/>
      <c r="E2799" s="935"/>
      <c r="F2799" s="935"/>
      <c r="G2799" s="935"/>
    </row>
    <row r="2800" spans="4:7">
      <c r="D2800" s="935"/>
      <c r="E2800" s="935"/>
      <c r="F2800" s="935"/>
      <c r="G2800" s="935"/>
    </row>
    <row r="2801" spans="4:7">
      <c r="D2801" s="935"/>
      <c r="E2801" s="935"/>
      <c r="F2801" s="935"/>
      <c r="G2801" s="935"/>
    </row>
    <row r="2802" spans="4:7">
      <c r="D2802" s="935"/>
      <c r="E2802" s="935"/>
      <c r="F2802" s="935"/>
      <c r="G2802" s="935"/>
    </row>
    <row r="2803" spans="4:7">
      <c r="D2803" s="935"/>
      <c r="E2803" s="935"/>
      <c r="F2803" s="935"/>
      <c r="G2803" s="935"/>
    </row>
    <row r="2804" spans="4:7">
      <c r="D2804" s="935"/>
      <c r="E2804" s="935"/>
      <c r="F2804" s="935"/>
      <c r="G2804" s="935"/>
    </row>
    <row r="2805" spans="4:7">
      <c r="D2805" s="935"/>
      <c r="E2805" s="935"/>
      <c r="F2805" s="935"/>
      <c r="G2805" s="935"/>
    </row>
    <row r="2806" spans="4:7">
      <c r="D2806" s="935"/>
      <c r="E2806" s="935"/>
      <c r="F2806" s="935"/>
      <c r="G2806" s="935"/>
    </row>
    <row r="2807" spans="4:7">
      <c r="D2807" s="935"/>
      <c r="E2807" s="935"/>
      <c r="F2807" s="935"/>
      <c r="G2807" s="935"/>
    </row>
    <row r="2808" spans="4:7">
      <c r="D2808" s="935"/>
      <c r="E2808" s="935"/>
      <c r="F2808" s="935"/>
      <c r="G2808" s="935"/>
    </row>
    <row r="2809" spans="4:7">
      <c r="D2809" s="935"/>
      <c r="E2809" s="935"/>
      <c r="F2809" s="935"/>
      <c r="G2809" s="935"/>
    </row>
    <row r="2810" spans="4:7">
      <c r="D2810" s="935"/>
      <c r="E2810" s="935"/>
      <c r="F2810" s="935"/>
      <c r="G2810" s="935"/>
    </row>
    <row r="2811" spans="4:7">
      <c r="D2811" s="935"/>
      <c r="E2811" s="935"/>
      <c r="F2811" s="935"/>
      <c r="G2811" s="935"/>
    </row>
    <row r="2812" spans="4:7">
      <c r="D2812" s="935"/>
      <c r="E2812" s="935"/>
      <c r="F2812" s="935"/>
      <c r="G2812" s="935"/>
    </row>
    <row r="2813" spans="4:7">
      <c r="D2813" s="935"/>
      <c r="E2813" s="935"/>
      <c r="F2813" s="935"/>
      <c r="G2813" s="935"/>
    </row>
    <row r="2814" spans="4:7">
      <c r="D2814" s="935"/>
      <c r="E2814" s="935"/>
      <c r="F2814" s="935"/>
      <c r="G2814" s="935"/>
    </row>
    <row r="2815" spans="4:7">
      <c r="D2815" s="935"/>
      <c r="E2815" s="935"/>
      <c r="F2815" s="935"/>
      <c r="G2815" s="935"/>
    </row>
    <row r="2816" spans="4:7">
      <c r="D2816" s="935"/>
      <c r="E2816" s="935"/>
      <c r="F2816" s="935"/>
      <c r="G2816" s="935"/>
    </row>
    <row r="2817" spans="4:7">
      <c r="D2817" s="935"/>
      <c r="E2817" s="935"/>
      <c r="F2817" s="935"/>
      <c r="G2817" s="935"/>
    </row>
    <row r="2818" spans="4:7">
      <c r="D2818" s="935"/>
      <c r="E2818" s="935"/>
      <c r="F2818" s="935"/>
      <c r="G2818" s="935"/>
    </row>
    <row r="2819" spans="4:7">
      <c r="D2819" s="935"/>
      <c r="E2819" s="935"/>
      <c r="F2819" s="935"/>
      <c r="G2819" s="935"/>
    </row>
    <row r="2820" spans="4:7">
      <c r="D2820" s="935"/>
      <c r="E2820" s="935"/>
      <c r="F2820" s="935"/>
      <c r="G2820" s="935"/>
    </row>
    <row r="2821" spans="4:7">
      <c r="D2821" s="935"/>
      <c r="E2821" s="935"/>
      <c r="F2821" s="935"/>
      <c r="G2821" s="935"/>
    </row>
    <row r="2822" spans="4:7">
      <c r="D2822" s="935"/>
      <c r="E2822" s="935"/>
      <c r="F2822" s="935"/>
      <c r="G2822" s="935"/>
    </row>
    <row r="2823" spans="4:7">
      <c r="D2823" s="935"/>
      <c r="E2823" s="935"/>
      <c r="F2823" s="935"/>
      <c r="G2823" s="935"/>
    </row>
    <row r="2824" spans="4:7">
      <c r="D2824" s="935"/>
      <c r="E2824" s="935"/>
      <c r="F2824" s="935"/>
      <c r="G2824" s="935"/>
    </row>
    <row r="2825" spans="4:7">
      <c r="D2825" s="935"/>
      <c r="E2825" s="935"/>
      <c r="F2825" s="935"/>
      <c r="G2825" s="935"/>
    </row>
    <row r="2826" spans="4:7">
      <c r="D2826" s="935"/>
      <c r="E2826" s="935"/>
      <c r="F2826" s="935"/>
      <c r="G2826" s="935"/>
    </row>
    <row r="2827" spans="4:7">
      <c r="D2827" s="935"/>
      <c r="E2827" s="935"/>
      <c r="F2827" s="935"/>
      <c r="G2827" s="935"/>
    </row>
    <row r="2828" spans="4:7">
      <c r="D2828" s="935"/>
      <c r="E2828" s="935"/>
      <c r="F2828" s="935"/>
      <c r="G2828" s="935"/>
    </row>
    <row r="2829" spans="4:7">
      <c r="D2829" s="935"/>
      <c r="E2829" s="935"/>
      <c r="F2829" s="935"/>
      <c r="G2829" s="935"/>
    </row>
    <row r="2830" spans="4:7">
      <c r="D2830" s="935"/>
      <c r="E2830" s="935"/>
      <c r="F2830" s="935"/>
      <c r="G2830" s="935"/>
    </row>
    <row r="2831" spans="4:7">
      <c r="D2831" s="935"/>
      <c r="E2831" s="935"/>
      <c r="F2831" s="935"/>
      <c r="G2831" s="935"/>
    </row>
    <row r="2832" spans="4:7">
      <c r="D2832" s="935"/>
      <c r="E2832" s="935"/>
      <c r="F2832" s="935"/>
      <c r="G2832" s="935"/>
    </row>
    <row r="2833" spans="4:7">
      <c r="D2833" s="935"/>
      <c r="E2833" s="935"/>
      <c r="F2833" s="935"/>
      <c r="G2833" s="935"/>
    </row>
    <row r="2834" spans="4:7">
      <c r="D2834" s="935"/>
      <c r="E2834" s="935"/>
      <c r="F2834" s="935"/>
      <c r="G2834" s="935"/>
    </row>
    <row r="2835" spans="4:7">
      <c r="D2835" s="935"/>
      <c r="E2835" s="935"/>
      <c r="F2835" s="935"/>
      <c r="G2835" s="935"/>
    </row>
    <row r="2836" spans="4:7">
      <c r="D2836" s="935"/>
      <c r="E2836" s="935"/>
      <c r="F2836" s="935"/>
      <c r="G2836" s="935"/>
    </row>
    <row r="2837" spans="4:7">
      <c r="D2837" s="935"/>
      <c r="E2837" s="935"/>
      <c r="F2837" s="935"/>
      <c r="G2837" s="935"/>
    </row>
    <row r="2838" spans="4:7">
      <c r="D2838" s="935"/>
      <c r="E2838" s="935"/>
      <c r="F2838" s="935"/>
      <c r="G2838" s="935"/>
    </row>
    <row r="2839" spans="4:7">
      <c r="D2839" s="935"/>
      <c r="E2839" s="935"/>
      <c r="F2839" s="935"/>
      <c r="G2839" s="935"/>
    </row>
    <row r="2840" spans="4:7">
      <c r="D2840" s="935"/>
      <c r="E2840" s="935"/>
      <c r="F2840" s="935"/>
      <c r="G2840" s="935"/>
    </row>
    <row r="2841" spans="4:7">
      <c r="D2841" s="935"/>
      <c r="E2841" s="935"/>
      <c r="F2841" s="935"/>
      <c r="G2841" s="935"/>
    </row>
    <row r="2842" spans="4:7">
      <c r="D2842" s="935"/>
      <c r="E2842" s="935"/>
      <c r="F2842" s="935"/>
      <c r="G2842" s="935"/>
    </row>
    <row r="2843" spans="4:7">
      <c r="D2843" s="935"/>
      <c r="E2843" s="935"/>
      <c r="F2843" s="935"/>
      <c r="G2843" s="935"/>
    </row>
    <row r="2844" spans="4:7">
      <c r="D2844" s="935"/>
      <c r="E2844" s="935"/>
      <c r="F2844" s="935"/>
      <c r="G2844" s="935"/>
    </row>
    <row r="2845" spans="4:7">
      <c r="D2845" s="935"/>
      <c r="E2845" s="935"/>
      <c r="F2845" s="935"/>
      <c r="G2845" s="935"/>
    </row>
    <row r="2846" spans="4:7">
      <c r="D2846" s="935"/>
      <c r="E2846" s="935"/>
      <c r="F2846" s="935"/>
      <c r="G2846" s="935"/>
    </row>
    <row r="2847" spans="4:7">
      <c r="D2847" s="935"/>
      <c r="E2847" s="935"/>
      <c r="F2847" s="935"/>
      <c r="G2847" s="935"/>
    </row>
    <row r="2848" spans="4:7">
      <c r="D2848" s="935"/>
      <c r="E2848" s="935"/>
      <c r="F2848" s="935"/>
      <c r="G2848" s="935"/>
    </row>
    <row r="2849" spans="4:7">
      <c r="D2849" s="935"/>
      <c r="E2849" s="935"/>
      <c r="F2849" s="935"/>
      <c r="G2849" s="935"/>
    </row>
    <row r="2850" spans="4:7">
      <c r="D2850" s="935"/>
      <c r="E2850" s="935"/>
      <c r="F2850" s="935"/>
      <c r="G2850" s="935"/>
    </row>
    <row r="2851" spans="4:7">
      <c r="D2851" s="935"/>
      <c r="E2851" s="935"/>
      <c r="F2851" s="935"/>
      <c r="G2851" s="935"/>
    </row>
    <row r="2852" spans="4:7">
      <c r="D2852" s="935"/>
      <c r="E2852" s="935"/>
      <c r="F2852" s="935"/>
      <c r="G2852" s="935"/>
    </row>
    <row r="2853" spans="4:7">
      <c r="D2853" s="935"/>
      <c r="E2853" s="935"/>
      <c r="F2853" s="935"/>
      <c r="G2853" s="935"/>
    </row>
    <row r="2854" spans="4:7">
      <c r="D2854" s="935"/>
      <c r="E2854" s="935"/>
      <c r="F2854" s="935"/>
      <c r="G2854" s="935"/>
    </row>
    <row r="2855" spans="4:7">
      <c r="D2855" s="935"/>
      <c r="E2855" s="935"/>
      <c r="F2855" s="935"/>
      <c r="G2855" s="935"/>
    </row>
    <row r="2856" spans="4:7">
      <c r="D2856" s="935"/>
      <c r="E2856" s="935"/>
      <c r="F2856" s="935"/>
      <c r="G2856" s="935"/>
    </row>
    <row r="2857" spans="4:7">
      <c r="D2857" s="935"/>
      <c r="E2857" s="935"/>
      <c r="F2857" s="935"/>
      <c r="G2857" s="935"/>
    </row>
    <row r="2858" spans="4:7">
      <c r="D2858" s="935"/>
      <c r="E2858" s="935"/>
      <c r="F2858" s="935"/>
      <c r="G2858" s="935"/>
    </row>
    <row r="2859" spans="4:7">
      <c r="D2859" s="935"/>
      <c r="E2859" s="935"/>
      <c r="F2859" s="935"/>
      <c r="G2859" s="935"/>
    </row>
    <row r="2860" spans="4:7">
      <c r="D2860" s="935"/>
      <c r="E2860" s="935"/>
      <c r="F2860" s="935"/>
      <c r="G2860" s="935"/>
    </row>
    <row r="2861" spans="4:7">
      <c r="D2861" s="935"/>
      <c r="E2861" s="935"/>
      <c r="F2861" s="935"/>
      <c r="G2861" s="935"/>
    </row>
    <row r="2862" spans="4:7">
      <c r="D2862" s="935"/>
      <c r="E2862" s="935"/>
      <c r="F2862" s="935"/>
      <c r="G2862" s="935"/>
    </row>
    <row r="2863" spans="4:7">
      <c r="D2863" s="935"/>
      <c r="E2863" s="935"/>
      <c r="F2863" s="935"/>
      <c r="G2863" s="935"/>
    </row>
    <row r="2864" spans="4:7">
      <c r="D2864" s="935"/>
      <c r="E2864" s="935"/>
      <c r="F2864" s="935"/>
      <c r="G2864" s="935"/>
    </row>
    <row r="2865" spans="4:7">
      <c r="D2865" s="935"/>
      <c r="E2865" s="935"/>
      <c r="F2865" s="935"/>
      <c r="G2865" s="935"/>
    </row>
    <row r="2866" spans="4:7">
      <c r="D2866" s="935"/>
      <c r="E2866" s="935"/>
      <c r="F2866" s="935"/>
      <c r="G2866" s="935"/>
    </row>
    <row r="2867" spans="4:7">
      <c r="D2867" s="935"/>
      <c r="E2867" s="935"/>
      <c r="F2867" s="935"/>
      <c r="G2867" s="935"/>
    </row>
    <row r="2868" spans="4:7">
      <c r="D2868" s="935"/>
      <c r="E2868" s="935"/>
      <c r="F2868" s="935"/>
      <c r="G2868" s="935"/>
    </row>
    <row r="2869" spans="4:7">
      <c r="D2869" s="935"/>
      <c r="E2869" s="935"/>
      <c r="F2869" s="935"/>
      <c r="G2869" s="935"/>
    </row>
    <row r="2870" spans="4:7">
      <c r="D2870" s="935"/>
      <c r="E2870" s="935"/>
      <c r="F2870" s="935"/>
      <c r="G2870" s="935"/>
    </row>
    <row r="2871" spans="4:7">
      <c r="D2871" s="935"/>
      <c r="E2871" s="935"/>
      <c r="F2871" s="935"/>
      <c r="G2871" s="935"/>
    </row>
    <row r="2872" spans="4:7">
      <c r="D2872" s="935"/>
      <c r="E2872" s="935"/>
      <c r="F2872" s="935"/>
      <c r="G2872" s="935"/>
    </row>
    <row r="2873" spans="4:7">
      <c r="D2873" s="935"/>
      <c r="E2873" s="935"/>
      <c r="F2873" s="935"/>
      <c r="G2873" s="935"/>
    </row>
    <row r="2874" spans="4:7">
      <c r="D2874" s="935"/>
      <c r="E2874" s="935"/>
      <c r="F2874" s="935"/>
      <c r="G2874" s="935"/>
    </row>
    <row r="2875" spans="4:7">
      <c r="D2875" s="935"/>
      <c r="E2875" s="935"/>
      <c r="F2875" s="935"/>
      <c r="G2875" s="935"/>
    </row>
    <row r="2876" spans="4:7">
      <c r="D2876" s="935"/>
      <c r="E2876" s="935"/>
      <c r="F2876" s="935"/>
      <c r="G2876" s="935"/>
    </row>
    <row r="2877" spans="4:7">
      <c r="D2877" s="935"/>
      <c r="E2877" s="935"/>
      <c r="F2877" s="935"/>
      <c r="G2877" s="935"/>
    </row>
    <row r="2878" spans="4:7">
      <c r="D2878" s="935"/>
      <c r="E2878" s="935"/>
      <c r="F2878" s="935"/>
      <c r="G2878" s="935"/>
    </row>
    <row r="2879" spans="4:7">
      <c r="D2879" s="935"/>
      <c r="E2879" s="935"/>
      <c r="F2879" s="935"/>
      <c r="G2879" s="935"/>
    </row>
    <row r="2880" spans="4:7">
      <c r="D2880" s="935"/>
      <c r="E2880" s="935"/>
      <c r="F2880" s="935"/>
      <c r="G2880" s="935"/>
    </row>
    <row r="2881" spans="4:7">
      <c r="D2881" s="935"/>
      <c r="E2881" s="935"/>
      <c r="F2881" s="935"/>
      <c r="G2881" s="935"/>
    </row>
    <row r="2882" spans="4:7">
      <c r="D2882" s="935"/>
      <c r="E2882" s="935"/>
      <c r="F2882" s="935"/>
      <c r="G2882" s="935"/>
    </row>
    <row r="2883" spans="4:7">
      <c r="D2883" s="935"/>
      <c r="E2883" s="935"/>
      <c r="F2883" s="935"/>
      <c r="G2883" s="935"/>
    </row>
    <row r="2884" spans="4:7">
      <c r="D2884" s="935"/>
      <c r="E2884" s="935"/>
      <c r="F2884" s="935"/>
      <c r="G2884" s="935"/>
    </row>
    <row r="2885" spans="4:7">
      <c r="D2885" s="935"/>
      <c r="E2885" s="935"/>
      <c r="F2885" s="935"/>
      <c r="G2885" s="935"/>
    </row>
    <row r="2886" spans="4:7">
      <c r="D2886" s="935"/>
      <c r="E2886" s="935"/>
      <c r="F2886" s="935"/>
      <c r="G2886" s="935"/>
    </row>
    <row r="2887" spans="4:7">
      <c r="D2887" s="935"/>
      <c r="E2887" s="935"/>
      <c r="F2887" s="935"/>
      <c r="G2887" s="935"/>
    </row>
    <row r="2888" spans="4:7">
      <c r="D2888" s="935"/>
      <c r="E2888" s="935"/>
      <c r="F2888" s="935"/>
      <c r="G2888" s="935"/>
    </row>
    <row r="2889" spans="4:7">
      <c r="D2889" s="935"/>
      <c r="E2889" s="935"/>
      <c r="F2889" s="935"/>
      <c r="G2889" s="935"/>
    </row>
    <row r="2890" spans="4:7">
      <c r="D2890" s="935"/>
      <c r="E2890" s="935"/>
      <c r="F2890" s="935"/>
      <c r="G2890" s="935"/>
    </row>
    <row r="2891" spans="4:7">
      <c r="D2891" s="935"/>
      <c r="E2891" s="935"/>
      <c r="F2891" s="935"/>
      <c r="G2891" s="935"/>
    </row>
    <row r="2892" spans="4:7">
      <c r="D2892" s="935"/>
      <c r="E2892" s="935"/>
      <c r="F2892" s="935"/>
      <c r="G2892" s="935"/>
    </row>
    <row r="2893" spans="4:7">
      <c r="D2893" s="935"/>
      <c r="E2893" s="935"/>
      <c r="F2893" s="935"/>
      <c r="G2893" s="935"/>
    </row>
    <row r="2894" spans="4:7">
      <c r="D2894" s="935"/>
      <c r="E2894" s="935"/>
      <c r="F2894" s="935"/>
      <c r="G2894" s="935"/>
    </row>
    <row r="2895" spans="4:7">
      <c r="D2895" s="935"/>
      <c r="E2895" s="935"/>
      <c r="F2895" s="935"/>
      <c r="G2895" s="935"/>
    </row>
    <row r="2896" spans="4:7">
      <c r="D2896" s="935"/>
      <c r="E2896" s="935"/>
      <c r="F2896" s="935"/>
      <c r="G2896" s="935"/>
    </row>
    <row r="2897" spans="4:7">
      <c r="D2897" s="935"/>
      <c r="E2897" s="935"/>
      <c r="F2897" s="935"/>
      <c r="G2897" s="935"/>
    </row>
    <row r="2898" spans="4:7">
      <c r="D2898" s="935"/>
      <c r="E2898" s="935"/>
      <c r="F2898" s="935"/>
      <c r="G2898" s="935"/>
    </row>
    <row r="2899" spans="4:7">
      <c r="D2899" s="935"/>
      <c r="E2899" s="935"/>
      <c r="F2899" s="935"/>
      <c r="G2899" s="935"/>
    </row>
    <row r="2900" spans="4:7">
      <c r="D2900" s="935"/>
      <c r="E2900" s="935"/>
      <c r="F2900" s="935"/>
      <c r="G2900" s="935"/>
    </row>
    <row r="2901" spans="4:7">
      <c r="D2901" s="935"/>
      <c r="E2901" s="935"/>
      <c r="F2901" s="935"/>
      <c r="G2901" s="935"/>
    </row>
    <row r="2902" spans="4:7">
      <c r="D2902" s="935"/>
      <c r="E2902" s="935"/>
      <c r="F2902" s="935"/>
      <c r="G2902" s="935"/>
    </row>
    <row r="2903" spans="4:7">
      <c r="D2903" s="935"/>
      <c r="E2903" s="935"/>
      <c r="F2903" s="935"/>
      <c r="G2903" s="935"/>
    </row>
    <row r="2904" spans="4:7">
      <c r="D2904" s="935"/>
      <c r="E2904" s="935"/>
      <c r="F2904" s="935"/>
      <c r="G2904" s="935"/>
    </row>
    <row r="2905" spans="4:7">
      <c r="D2905" s="935"/>
      <c r="E2905" s="935"/>
      <c r="F2905" s="935"/>
      <c r="G2905" s="935"/>
    </row>
    <row r="2906" spans="4:7">
      <c r="D2906" s="935"/>
      <c r="E2906" s="935"/>
      <c r="F2906" s="935"/>
      <c r="G2906" s="935"/>
    </row>
    <row r="2907" spans="4:7">
      <c r="D2907" s="935"/>
      <c r="E2907" s="935"/>
      <c r="F2907" s="935"/>
      <c r="G2907" s="935"/>
    </row>
    <row r="2908" spans="4:7">
      <c r="D2908" s="935"/>
      <c r="E2908" s="935"/>
      <c r="F2908" s="935"/>
      <c r="G2908" s="935"/>
    </row>
    <row r="2909" spans="4:7">
      <c r="D2909" s="935"/>
      <c r="E2909" s="935"/>
      <c r="F2909" s="935"/>
      <c r="G2909" s="935"/>
    </row>
    <row r="2910" spans="4:7">
      <c r="D2910" s="935"/>
      <c r="E2910" s="935"/>
      <c r="F2910" s="935"/>
      <c r="G2910" s="935"/>
    </row>
    <row r="2911" spans="4:7">
      <c r="D2911" s="935"/>
      <c r="E2911" s="935"/>
      <c r="F2911" s="935"/>
      <c r="G2911" s="935"/>
    </row>
    <row r="2912" spans="4:7">
      <c r="D2912" s="935"/>
      <c r="E2912" s="935"/>
      <c r="F2912" s="935"/>
      <c r="G2912" s="935"/>
    </row>
    <row r="2913" spans="4:7">
      <c r="D2913" s="935"/>
      <c r="E2913" s="935"/>
      <c r="F2913" s="935"/>
      <c r="G2913" s="935"/>
    </row>
    <row r="2914" spans="4:7">
      <c r="D2914" s="935"/>
      <c r="E2914" s="935"/>
      <c r="F2914" s="935"/>
      <c r="G2914" s="935"/>
    </row>
    <row r="2915" spans="4:7">
      <c r="D2915" s="935"/>
      <c r="E2915" s="935"/>
      <c r="F2915" s="935"/>
      <c r="G2915" s="935"/>
    </row>
    <row r="2916" spans="4:7">
      <c r="D2916" s="935"/>
      <c r="E2916" s="935"/>
      <c r="F2916" s="935"/>
      <c r="G2916" s="935"/>
    </row>
    <row r="2917" spans="4:7">
      <c r="D2917" s="935"/>
      <c r="E2917" s="935"/>
      <c r="F2917" s="935"/>
      <c r="G2917" s="935"/>
    </row>
    <row r="2918" spans="4:7">
      <c r="D2918" s="935"/>
      <c r="E2918" s="935"/>
      <c r="F2918" s="935"/>
      <c r="G2918" s="935"/>
    </row>
    <row r="2919" spans="4:7">
      <c r="D2919" s="935"/>
      <c r="E2919" s="935"/>
      <c r="F2919" s="935"/>
      <c r="G2919" s="935"/>
    </row>
    <row r="2920" spans="4:7">
      <c r="D2920" s="935"/>
      <c r="E2920" s="935"/>
      <c r="F2920" s="935"/>
      <c r="G2920" s="935"/>
    </row>
    <row r="2921" spans="4:7">
      <c r="D2921" s="935"/>
      <c r="E2921" s="935"/>
      <c r="F2921" s="935"/>
      <c r="G2921" s="935"/>
    </row>
    <row r="2922" spans="4:7">
      <c r="D2922" s="935"/>
      <c r="E2922" s="935"/>
      <c r="F2922" s="935"/>
      <c r="G2922" s="935"/>
    </row>
    <row r="2923" spans="4:7">
      <c r="D2923" s="935"/>
      <c r="E2923" s="935"/>
      <c r="F2923" s="935"/>
      <c r="G2923" s="935"/>
    </row>
    <row r="2924" spans="4:7">
      <c r="D2924" s="935"/>
      <c r="E2924" s="935"/>
      <c r="F2924" s="935"/>
      <c r="G2924" s="935"/>
    </row>
    <row r="2925" spans="4:7">
      <c r="D2925" s="935"/>
      <c r="E2925" s="935"/>
      <c r="F2925" s="935"/>
      <c r="G2925" s="935"/>
    </row>
    <row r="2926" spans="4:7">
      <c r="D2926" s="935"/>
      <c r="E2926" s="935"/>
      <c r="F2926" s="935"/>
      <c r="G2926" s="935"/>
    </row>
    <row r="2927" spans="4:7">
      <c r="D2927" s="935"/>
      <c r="E2927" s="935"/>
      <c r="F2927" s="935"/>
      <c r="G2927" s="935"/>
    </row>
    <row r="2928" spans="4:7">
      <c r="D2928" s="935"/>
      <c r="E2928" s="935"/>
      <c r="F2928" s="935"/>
      <c r="G2928" s="935"/>
    </row>
    <row r="2929" spans="4:7">
      <c r="D2929" s="935"/>
      <c r="E2929" s="935"/>
      <c r="F2929" s="935"/>
      <c r="G2929" s="935"/>
    </row>
    <row r="2930" spans="4:7">
      <c r="D2930" s="935"/>
      <c r="E2930" s="935"/>
      <c r="F2930" s="935"/>
      <c r="G2930" s="935"/>
    </row>
    <row r="2931" spans="4:7">
      <c r="D2931" s="935"/>
      <c r="E2931" s="935"/>
      <c r="F2931" s="935"/>
      <c r="G2931" s="935"/>
    </row>
    <row r="2932" spans="4:7">
      <c r="D2932" s="935"/>
      <c r="E2932" s="935"/>
      <c r="F2932" s="935"/>
      <c r="G2932" s="935"/>
    </row>
    <row r="2933" spans="4:7">
      <c r="D2933" s="935"/>
      <c r="E2933" s="935"/>
      <c r="F2933" s="935"/>
      <c r="G2933" s="935"/>
    </row>
    <row r="2934" spans="4:7">
      <c r="D2934" s="935"/>
      <c r="E2934" s="935"/>
      <c r="F2934" s="935"/>
      <c r="G2934" s="935"/>
    </row>
    <row r="2935" spans="4:7">
      <c r="D2935" s="935"/>
      <c r="E2935" s="935"/>
      <c r="F2935" s="935"/>
      <c r="G2935" s="935"/>
    </row>
    <row r="2936" spans="4:7">
      <c r="D2936" s="935"/>
      <c r="E2936" s="935"/>
      <c r="F2936" s="935"/>
      <c r="G2936" s="935"/>
    </row>
    <row r="2937" spans="4:7">
      <c r="D2937" s="935"/>
      <c r="E2937" s="935"/>
      <c r="F2937" s="935"/>
      <c r="G2937" s="935"/>
    </row>
    <row r="2938" spans="4:7">
      <c r="D2938" s="935"/>
      <c r="E2938" s="935"/>
      <c r="F2938" s="935"/>
      <c r="G2938" s="935"/>
    </row>
    <row r="2939" spans="4:7">
      <c r="D2939" s="935"/>
      <c r="E2939" s="935"/>
      <c r="F2939" s="935"/>
      <c r="G2939" s="935"/>
    </row>
    <row r="2940" spans="4:7">
      <c r="D2940" s="935"/>
      <c r="E2940" s="935"/>
      <c r="F2940" s="935"/>
      <c r="G2940" s="935"/>
    </row>
    <row r="2941" spans="4:7">
      <c r="D2941" s="935"/>
      <c r="E2941" s="935"/>
      <c r="F2941" s="935"/>
      <c r="G2941" s="935"/>
    </row>
    <row r="2942" spans="4:7">
      <c r="D2942" s="935"/>
      <c r="E2942" s="935"/>
      <c r="F2942" s="935"/>
      <c r="G2942" s="935"/>
    </row>
    <row r="2943" spans="4:7">
      <c r="D2943" s="935"/>
      <c r="E2943" s="935"/>
      <c r="F2943" s="935"/>
      <c r="G2943" s="935"/>
    </row>
    <row r="2944" spans="4:7">
      <c r="D2944" s="935"/>
      <c r="E2944" s="935"/>
      <c r="F2944" s="935"/>
      <c r="G2944" s="935"/>
    </row>
    <row r="2945" spans="4:7">
      <c r="D2945" s="935"/>
      <c r="E2945" s="935"/>
      <c r="F2945" s="935"/>
      <c r="G2945" s="935"/>
    </row>
    <row r="2946" spans="4:7">
      <c r="D2946" s="935"/>
      <c r="E2946" s="935"/>
      <c r="F2946" s="935"/>
      <c r="G2946" s="935"/>
    </row>
    <row r="2947" spans="4:7">
      <c r="D2947" s="935"/>
      <c r="E2947" s="935"/>
      <c r="F2947" s="935"/>
      <c r="G2947" s="935"/>
    </row>
    <row r="2948" spans="4:7">
      <c r="D2948" s="935"/>
      <c r="E2948" s="935"/>
      <c r="F2948" s="935"/>
      <c r="G2948" s="935"/>
    </row>
    <row r="2949" spans="4:7">
      <c r="D2949" s="935"/>
      <c r="E2949" s="935"/>
      <c r="F2949" s="935"/>
      <c r="G2949" s="935"/>
    </row>
    <row r="2950" spans="4:7">
      <c r="D2950" s="935"/>
      <c r="E2950" s="935"/>
      <c r="F2950" s="935"/>
      <c r="G2950" s="935"/>
    </row>
    <row r="2951" spans="4:7">
      <c r="D2951" s="935"/>
      <c r="E2951" s="935"/>
      <c r="F2951" s="935"/>
      <c r="G2951" s="935"/>
    </row>
    <row r="2952" spans="4:7">
      <c r="D2952" s="935"/>
      <c r="E2952" s="935"/>
      <c r="F2952" s="935"/>
      <c r="G2952" s="935"/>
    </row>
    <row r="2953" spans="4:7">
      <c r="D2953" s="935"/>
      <c r="E2953" s="935"/>
      <c r="F2953" s="935"/>
      <c r="G2953" s="935"/>
    </row>
    <row r="2954" spans="4:7">
      <c r="D2954" s="935"/>
      <c r="E2954" s="935"/>
      <c r="F2954" s="935"/>
      <c r="G2954" s="935"/>
    </row>
    <row r="2955" spans="4:7">
      <c r="D2955" s="935"/>
      <c r="E2955" s="935"/>
      <c r="F2955" s="935"/>
      <c r="G2955" s="935"/>
    </row>
    <row r="2956" spans="4:7">
      <c r="D2956" s="935"/>
      <c r="E2956" s="935"/>
      <c r="F2956" s="935"/>
      <c r="G2956" s="935"/>
    </row>
    <row r="2957" spans="4:7">
      <c r="D2957" s="935"/>
      <c r="E2957" s="935"/>
      <c r="F2957" s="935"/>
      <c r="G2957" s="935"/>
    </row>
    <row r="2958" spans="4:7">
      <c r="D2958" s="935"/>
      <c r="E2958" s="935"/>
      <c r="F2958" s="935"/>
      <c r="G2958" s="935"/>
    </row>
    <row r="2959" spans="4:7">
      <c r="D2959" s="935"/>
      <c r="E2959" s="935"/>
      <c r="F2959" s="935"/>
      <c r="G2959" s="935"/>
    </row>
    <row r="2960" spans="4:7">
      <c r="D2960" s="935"/>
      <c r="E2960" s="935"/>
      <c r="F2960" s="935"/>
      <c r="G2960" s="935"/>
    </row>
    <row r="2961" spans="4:7">
      <c r="D2961" s="935"/>
      <c r="E2961" s="935"/>
      <c r="F2961" s="935"/>
      <c r="G2961" s="935"/>
    </row>
    <row r="2962" spans="4:7">
      <c r="D2962" s="935"/>
      <c r="E2962" s="935"/>
      <c r="F2962" s="935"/>
      <c r="G2962" s="935"/>
    </row>
    <row r="2963" spans="4:7">
      <c r="D2963" s="935"/>
      <c r="E2963" s="935"/>
      <c r="F2963" s="935"/>
      <c r="G2963" s="935"/>
    </row>
    <row r="2964" spans="4:7">
      <c r="D2964" s="935"/>
      <c r="E2964" s="935"/>
      <c r="F2964" s="935"/>
      <c r="G2964" s="935"/>
    </row>
    <row r="2965" spans="4:7">
      <c r="D2965" s="935"/>
      <c r="E2965" s="935"/>
      <c r="F2965" s="935"/>
      <c r="G2965" s="935"/>
    </row>
    <row r="2966" spans="4:7">
      <c r="D2966" s="935"/>
      <c r="E2966" s="935"/>
      <c r="F2966" s="935"/>
      <c r="G2966" s="935"/>
    </row>
    <row r="2967" spans="4:7">
      <c r="D2967" s="935"/>
      <c r="E2967" s="935"/>
      <c r="F2967" s="935"/>
      <c r="G2967" s="935"/>
    </row>
    <row r="2968" spans="4:7">
      <c r="D2968" s="935"/>
      <c r="E2968" s="935"/>
      <c r="F2968" s="935"/>
      <c r="G2968" s="935"/>
    </row>
    <row r="2969" spans="4:7">
      <c r="D2969" s="935"/>
      <c r="E2969" s="935"/>
      <c r="F2969" s="935"/>
      <c r="G2969" s="935"/>
    </row>
    <row r="2970" spans="4:7">
      <c r="D2970" s="935"/>
      <c r="E2970" s="935"/>
      <c r="F2970" s="935"/>
      <c r="G2970" s="935"/>
    </row>
    <row r="2971" spans="4:7">
      <c r="D2971" s="935"/>
      <c r="E2971" s="935"/>
      <c r="F2971" s="935"/>
      <c r="G2971" s="935"/>
    </row>
    <row r="2972" spans="4:7">
      <c r="D2972" s="935"/>
      <c r="E2972" s="935"/>
      <c r="F2972" s="935"/>
      <c r="G2972" s="935"/>
    </row>
    <row r="2973" spans="4:7">
      <c r="D2973" s="935"/>
      <c r="E2973" s="935"/>
      <c r="F2973" s="935"/>
      <c r="G2973" s="935"/>
    </row>
    <row r="2974" spans="4:7">
      <c r="D2974" s="935"/>
      <c r="E2974" s="935"/>
      <c r="F2974" s="935"/>
      <c r="G2974" s="935"/>
    </row>
    <row r="2975" spans="4:7">
      <c r="D2975" s="935"/>
      <c r="E2975" s="935"/>
      <c r="F2975" s="935"/>
      <c r="G2975" s="935"/>
    </row>
    <row r="2976" spans="4:7">
      <c r="D2976" s="935"/>
      <c r="E2976" s="935"/>
      <c r="F2976" s="935"/>
      <c r="G2976" s="935"/>
    </row>
    <row r="2977" spans="4:7">
      <c r="D2977" s="935"/>
      <c r="E2977" s="935"/>
      <c r="F2977" s="935"/>
      <c r="G2977" s="935"/>
    </row>
    <row r="2978" spans="4:7">
      <c r="D2978" s="935"/>
      <c r="E2978" s="935"/>
      <c r="F2978" s="935"/>
      <c r="G2978" s="935"/>
    </row>
    <row r="2979" spans="4:7">
      <c r="D2979" s="935"/>
      <c r="E2979" s="935"/>
      <c r="F2979" s="935"/>
      <c r="G2979" s="935"/>
    </row>
    <row r="2980" spans="4:7">
      <c r="D2980" s="935"/>
      <c r="E2980" s="935"/>
      <c r="F2980" s="935"/>
      <c r="G2980" s="935"/>
    </row>
    <row r="2981" spans="4:7">
      <c r="D2981" s="935"/>
      <c r="E2981" s="935"/>
      <c r="F2981" s="935"/>
      <c r="G2981" s="935"/>
    </row>
    <row r="2982" spans="4:7">
      <c r="D2982" s="935"/>
      <c r="E2982" s="935"/>
      <c r="F2982" s="935"/>
      <c r="G2982" s="935"/>
    </row>
    <row r="2983" spans="4:7">
      <c r="D2983" s="935"/>
      <c r="E2983" s="935"/>
      <c r="F2983" s="935"/>
      <c r="G2983" s="935"/>
    </row>
    <row r="2984" spans="4:7">
      <c r="D2984" s="935"/>
      <c r="E2984" s="935"/>
      <c r="F2984" s="935"/>
      <c r="G2984" s="935"/>
    </row>
    <row r="2985" spans="4:7">
      <c r="D2985" s="935"/>
      <c r="E2985" s="935"/>
      <c r="F2985" s="935"/>
      <c r="G2985" s="935"/>
    </row>
    <row r="2986" spans="4:7">
      <c r="D2986" s="935"/>
      <c r="E2986" s="935"/>
      <c r="F2986" s="935"/>
      <c r="G2986" s="935"/>
    </row>
    <row r="2987" spans="4:7">
      <c r="D2987" s="935"/>
      <c r="E2987" s="935"/>
      <c r="F2987" s="935"/>
      <c r="G2987" s="935"/>
    </row>
    <row r="2988" spans="4:7">
      <c r="D2988" s="935"/>
      <c r="E2988" s="935"/>
      <c r="F2988" s="935"/>
      <c r="G2988" s="935"/>
    </row>
    <row r="2989" spans="4:7">
      <c r="D2989" s="935"/>
      <c r="E2989" s="935"/>
      <c r="F2989" s="935"/>
      <c r="G2989" s="935"/>
    </row>
    <row r="2990" spans="4:7">
      <c r="D2990" s="935"/>
      <c r="E2990" s="935"/>
      <c r="F2990" s="935"/>
      <c r="G2990" s="935"/>
    </row>
    <row r="2991" spans="4:7">
      <c r="D2991" s="935"/>
      <c r="E2991" s="935"/>
      <c r="F2991" s="935"/>
      <c r="G2991" s="935"/>
    </row>
    <row r="2992" spans="4:7">
      <c r="D2992" s="935"/>
      <c r="E2992" s="935"/>
      <c r="F2992" s="935"/>
      <c r="G2992" s="935"/>
    </row>
    <row r="2993" spans="4:7">
      <c r="D2993" s="935"/>
      <c r="E2993" s="935"/>
      <c r="F2993" s="935"/>
      <c r="G2993" s="935"/>
    </row>
    <row r="2994" spans="4:7">
      <c r="D2994" s="935"/>
      <c r="E2994" s="935"/>
      <c r="F2994" s="935"/>
      <c r="G2994" s="935"/>
    </row>
    <row r="2995" spans="4:7">
      <c r="D2995" s="935"/>
      <c r="E2995" s="935"/>
      <c r="F2995" s="935"/>
      <c r="G2995" s="935"/>
    </row>
    <row r="2996" spans="4:7">
      <c r="D2996" s="935"/>
      <c r="E2996" s="935"/>
      <c r="F2996" s="935"/>
      <c r="G2996" s="935"/>
    </row>
    <row r="2997" spans="4:7">
      <c r="D2997" s="935"/>
      <c r="E2997" s="935"/>
      <c r="F2997" s="935"/>
      <c r="G2997" s="935"/>
    </row>
    <row r="2998" spans="4:7">
      <c r="D2998" s="935"/>
      <c r="E2998" s="935"/>
      <c r="F2998" s="935"/>
      <c r="G2998" s="935"/>
    </row>
    <row r="2999" spans="4:7">
      <c r="D2999" s="935"/>
      <c r="E2999" s="935"/>
      <c r="F2999" s="935"/>
      <c r="G2999" s="935"/>
    </row>
    <row r="3000" spans="4:7">
      <c r="D3000" s="935"/>
      <c r="E3000" s="935"/>
      <c r="F3000" s="935"/>
      <c r="G3000" s="935"/>
    </row>
    <row r="3001" spans="4:7">
      <c r="D3001" s="935"/>
      <c r="E3001" s="935"/>
      <c r="F3001" s="935"/>
      <c r="G3001" s="935"/>
    </row>
    <row r="3002" spans="4:7">
      <c r="D3002" s="935"/>
      <c r="E3002" s="935"/>
      <c r="F3002" s="935"/>
      <c r="G3002" s="935"/>
    </row>
    <row r="3003" spans="4:7">
      <c r="D3003" s="935"/>
      <c r="E3003" s="935"/>
      <c r="F3003" s="935"/>
      <c r="G3003" s="935"/>
    </row>
    <row r="3004" spans="4:7">
      <c r="D3004" s="935"/>
      <c r="E3004" s="935"/>
      <c r="F3004" s="935"/>
      <c r="G3004" s="935"/>
    </row>
    <row r="3005" spans="4:7">
      <c r="D3005" s="935"/>
      <c r="E3005" s="935"/>
      <c r="F3005" s="935"/>
      <c r="G3005" s="935"/>
    </row>
    <row r="3006" spans="4:7">
      <c r="D3006" s="935"/>
      <c r="E3006" s="935"/>
      <c r="F3006" s="935"/>
      <c r="G3006" s="935"/>
    </row>
    <row r="3007" spans="4:7">
      <c r="D3007" s="935"/>
      <c r="E3007" s="935"/>
      <c r="F3007" s="935"/>
      <c r="G3007" s="935"/>
    </row>
    <row r="3008" spans="4:7">
      <c r="D3008" s="935"/>
      <c r="E3008" s="935"/>
      <c r="F3008" s="935"/>
      <c r="G3008" s="935"/>
    </row>
    <row r="3009" spans="4:7">
      <c r="D3009" s="935"/>
      <c r="E3009" s="935"/>
      <c r="F3009" s="935"/>
      <c r="G3009" s="935"/>
    </row>
    <row r="3010" spans="4:7">
      <c r="D3010" s="935"/>
      <c r="E3010" s="935"/>
      <c r="F3010" s="935"/>
      <c r="G3010" s="935"/>
    </row>
    <row r="3011" spans="4:7">
      <c r="D3011" s="935"/>
      <c r="E3011" s="935"/>
      <c r="F3011" s="935"/>
      <c r="G3011" s="935"/>
    </row>
    <row r="3012" spans="4:7">
      <c r="D3012" s="935"/>
      <c r="E3012" s="935"/>
      <c r="F3012" s="935"/>
      <c r="G3012" s="935"/>
    </row>
    <row r="3013" spans="4:7">
      <c r="D3013" s="935"/>
      <c r="E3013" s="935"/>
      <c r="F3013" s="935"/>
      <c r="G3013" s="935"/>
    </row>
    <row r="3014" spans="4:7">
      <c r="D3014" s="935"/>
      <c r="E3014" s="935"/>
      <c r="F3014" s="935"/>
      <c r="G3014" s="935"/>
    </row>
    <row r="3015" spans="4:7">
      <c r="D3015" s="935"/>
      <c r="E3015" s="935"/>
      <c r="F3015" s="935"/>
      <c r="G3015" s="935"/>
    </row>
    <row r="3016" spans="4:7">
      <c r="D3016" s="935"/>
      <c r="E3016" s="935"/>
      <c r="F3016" s="935"/>
      <c r="G3016" s="935"/>
    </row>
    <row r="3017" spans="4:7">
      <c r="D3017" s="935"/>
      <c r="E3017" s="935"/>
      <c r="F3017" s="935"/>
      <c r="G3017" s="935"/>
    </row>
    <row r="3018" spans="4:7">
      <c r="D3018" s="935"/>
      <c r="E3018" s="935"/>
      <c r="F3018" s="935"/>
      <c r="G3018" s="935"/>
    </row>
    <row r="3019" spans="4:7">
      <c r="D3019" s="935"/>
      <c r="E3019" s="935"/>
      <c r="F3019" s="935"/>
      <c r="G3019" s="935"/>
    </row>
    <row r="3020" spans="4:7">
      <c r="D3020" s="935"/>
      <c r="E3020" s="935"/>
      <c r="F3020" s="935"/>
      <c r="G3020" s="935"/>
    </row>
    <row r="3021" spans="4:7">
      <c r="D3021" s="935"/>
      <c r="E3021" s="935"/>
      <c r="F3021" s="935"/>
      <c r="G3021" s="935"/>
    </row>
    <row r="3022" spans="4:7">
      <c r="D3022" s="935"/>
      <c r="E3022" s="935"/>
      <c r="F3022" s="935"/>
      <c r="G3022" s="935"/>
    </row>
    <row r="3023" spans="4:7">
      <c r="D3023" s="935"/>
      <c r="E3023" s="935"/>
      <c r="F3023" s="935"/>
      <c r="G3023" s="935"/>
    </row>
    <row r="3024" spans="4:7">
      <c r="D3024" s="935"/>
      <c r="E3024" s="935"/>
      <c r="F3024" s="935"/>
      <c r="G3024" s="935"/>
    </row>
    <row r="3025" spans="4:7">
      <c r="D3025" s="935"/>
      <c r="E3025" s="935"/>
      <c r="F3025" s="935"/>
      <c r="G3025" s="935"/>
    </row>
    <row r="3026" spans="4:7">
      <c r="D3026" s="935"/>
      <c r="E3026" s="935"/>
      <c r="F3026" s="935"/>
      <c r="G3026" s="935"/>
    </row>
    <row r="3027" spans="4:7">
      <c r="D3027" s="935"/>
      <c r="E3027" s="935"/>
      <c r="F3027" s="935"/>
      <c r="G3027" s="935"/>
    </row>
    <row r="3028" spans="4:7">
      <c r="D3028" s="935"/>
      <c r="E3028" s="935"/>
      <c r="F3028" s="935"/>
      <c r="G3028" s="935"/>
    </row>
    <row r="3029" spans="4:7">
      <c r="D3029" s="935"/>
      <c r="E3029" s="935"/>
      <c r="F3029" s="935"/>
      <c r="G3029" s="935"/>
    </row>
    <row r="3030" spans="4:7">
      <c r="D3030" s="935"/>
      <c r="E3030" s="935"/>
      <c r="F3030" s="935"/>
      <c r="G3030" s="935"/>
    </row>
    <row r="3031" spans="4:7">
      <c r="D3031" s="935"/>
      <c r="E3031" s="935"/>
      <c r="F3031" s="935"/>
      <c r="G3031" s="935"/>
    </row>
    <row r="3032" spans="4:7">
      <c r="D3032" s="935"/>
      <c r="E3032" s="935"/>
      <c r="F3032" s="935"/>
      <c r="G3032" s="935"/>
    </row>
    <row r="3033" spans="4:7">
      <c r="D3033" s="935"/>
      <c r="E3033" s="935"/>
      <c r="F3033" s="935"/>
      <c r="G3033" s="935"/>
    </row>
    <row r="3034" spans="4:7">
      <c r="D3034" s="935"/>
      <c r="E3034" s="935"/>
      <c r="F3034" s="935"/>
      <c r="G3034" s="935"/>
    </row>
    <row r="3035" spans="4:7">
      <c r="D3035" s="935"/>
      <c r="E3035" s="935"/>
      <c r="F3035" s="935"/>
      <c r="G3035" s="935"/>
    </row>
    <row r="3036" spans="4:7">
      <c r="D3036" s="935"/>
      <c r="E3036" s="935"/>
      <c r="F3036" s="935"/>
      <c r="G3036" s="935"/>
    </row>
    <row r="3037" spans="4:7">
      <c r="D3037" s="935"/>
      <c r="E3037" s="935"/>
      <c r="F3037" s="935"/>
      <c r="G3037" s="935"/>
    </row>
    <row r="3038" spans="4:7">
      <c r="D3038" s="935"/>
      <c r="E3038" s="935"/>
      <c r="F3038" s="935"/>
      <c r="G3038" s="935"/>
    </row>
    <row r="3039" spans="4:7">
      <c r="D3039" s="935"/>
      <c r="E3039" s="935"/>
      <c r="F3039" s="935"/>
      <c r="G3039" s="935"/>
    </row>
    <row r="3040" spans="4:7">
      <c r="D3040" s="935"/>
      <c r="E3040" s="935"/>
      <c r="F3040" s="935"/>
      <c r="G3040" s="935"/>
    </row>
    <row r="3041" spans="4:7">
      <c r="D3041" s="935"/>
      <c r="E3041" s="935"/>
      <c r="F3041" s="935"/>
      <c r="G3041" s="935"/>
    </row>
    <row r="3042" spans="4:7">
      <c r="D3042" s="935"/>
      <c r="E3042" s="935"/>
      <c r="F3042" s="935"/>
      <c r="G3042" s="935"/>
    </row>
    <row r="3043" spans="4:7">
      <c r="D3043" s="935"/>
      <c r="E3043" s="935"/>
      <c r="F3043" s="935"/>
      <c r="G3043" s="935"/>
    </row>
    <row r="3044" spans="4:7">
      <c r="D3044" s="935"/>
      <c r="E3044" s="935"/>
      <c r="F3044" s="935"/>
      <c r="G3044" s="935"/>
    </row>
    <row r="3045" spans="4:7">
      <c r="D3045" s="935"/>
      <c r="E3045" s="935"/>
      <c r="F3045" s="935"/>
      <c r="G3045" s="935"/>
    </row>
    <row r="3046" spans="4:7">
      <c r="D3046" s="935"/>
      <c r="E3046" s="935"/>
      <c r="F3046" s="935"/>
      <c r="G3046" s="935"/>
    </row>
    <row r="3047" spans="4:7">
      <c r="D3047" s="935"/>
      <c r="E3047" s="935"/>
      <c r="F3047" s="935"/>
      <c r="G3047" s="935"/>
    </row>
    <row r="3048" spans="4:7">
      <c r="D3048" s="935"/>
      <c r="E3048" s="935"/>
      <c r="F3048" s="935"/>
      <c r="G3048" s="935"/>
    </row>
    <row r="3049" spans="4:7">
      <c r="D3049" s="935"/>
      <c r="E3049" s="935"/>
      <c r="F3049" s="935"/>
      <c r="G3049" s="935"/>
    </row>
    <row r="3050" spans="4:7">
      <c r="D3050" s="935"/>
      <c r="E3050" s="935"/>
      <c r="F3050" s="935"/>
      <c r="G3050" s="935"/>
    </row>
    <row r="3051" spans="4:7">
      <c r="D3051" s="935"/>
      <c r="E3051" s="935"/>
      <c r="F3051" s="935"/>
      <c r="G3051" s="935"/>
    </row>
    <row r="3052" spans="4:7">
      <c r="D3052" s="935"/>
      <c r="E3052" s="935"/>
      <c r="F3052" s="935"/>
      <c r="G3052" s="935"/>
    </row>
    <row r="3053" spans="4:7">
      <c r="D3053" s="935"/>
      <c r="E3053" s="935"/>
      <c r="F3053" s="935"/>
      <c r="G3053" s="935"/>
    </row>
    <row r="3054" spans="4:7">
      <c r="D3054" s="935"/>
      <c r="E3054" s="935"/>
      <c r="F3054" s="935"/>
      <c r="G3054" s="935"/>
    </row>
    <row r="3055" spans="4:7">
      <c r="D3055" s="935"/>
      <c r="E3055" s="935"/>
      <c r="F3055" s="935"/>
      <c r="G3055" s="935"/>
    </row>
    <row r="3056" spans="4:7">
      <c r="D3056" s="935"/>
      <c r="E3056" s="935"/>
      <c r="F3056" s="935"/>
      <c r="G3056" s="935"/>
    </row>
    <row r="3057" spans="4:7">
      <c r="D3057" s="935"/>
      <c r="E3057" s="935"/>
      <c r="F3057" s="935"/>
      <c r="G3057" s="935"/>
    </row>
    <row r="3058" spans="4:7">
      <c r="D3058" s="935"/>
      <c r="E3058" s="935"/>
      <c r="F3058" s="935"/>
      <c r="G3058" s="935"/>
    </row>
    <row r="3059" spans="4:7">
      <c r="D3059" s="935"/>
      <c r="E3059" s="935"/>
      <c r="F3059" s="935"/>
      <c r="G3059" s="935"/>
    </row>
    <row r="3060" spans="4:7">
      <c r="D3060" s="935"/>
      <c r="E3060" s="935"/>
      <c r="F3060" s="935"/>
      <c r="G3060" s="935"/>
    </row>
    <row r="3061" spans="4:7">
      <c r="D3061" s="935"/>
      <c r="E3061" s="935"/>
      <c r="F3061" s="935"/>
      <c r="G3061" s="935"/>
    </row>
    <row r="3062" spans="4:7">
      <c r="D3062" s="935"/>
      <c r="E3062" s="935"/>
      <c r="F3062" s="935"/>
      <c r="G3062" s="935"/>
    </row>
    <row r="3063" spans="4:7">
      <c r="D3063" s="935"/>
      <c r="E3063" s="935"/>
      <c r="F3063" s="935"/>
      <c r="G3063" s="935"/>
    </row>
    <row r="3064" spans="4:7">
      <c r="D3064" s="935"/>
      <c r="E3064" s="935"/>
      <c r="F3064" s="935"/>
      <c r="G3064" s="935"/>
    </row>
    <row r="3065" spans="4:7">
      <c r="D3065" s="935"/>
      <c r="E3065" s="935"/>
      <c r="F3065" s="935"/>
      <c r="G3065" s="935"/>
    </row>
    <row r="3066" spans="4:7">
      <c r="D3066" s="935"/>
      <c r="E3066" s="935"/>
      <c r="F3066" s="935"/>
      <c r="G3066" s="935"/>
    </row>
    <row r="3067" spans="4:7">
      <c r="D3067" s="935"/>
      <c r="E3067" s="935"/>
      <c r="F3067" s="935"/>
      <c r="G3067" s="935"/>
    </row>
    <row r="3068" spans="4:7">
      <c r="D3068" s="935"/>
      <c r="E3068" s="935"/>
      <c r="F3068" s="935"/>
      <c r="G3068" s="935"/>
    </row>
    <row r="3069" spans="4:7">
      <c r="D3069" s="935"/>
      <c r="E3069" s="935"/>
      <c r="F3069" s="935"/>
      <c r="G3069" s="935"/>
    </row>
    <row r="3070" spans="4:7">
      <c r="D3070" s="935"/>
      <c r="E3070" s="935"/>
      <c r="F3070" s="935"/>
      <c r="G3070" s="935"/>
    </row>
    <row r="3071" spans="4:7">
      <c r="D3071" s="935"/>
      <c r="E3071" s="935"/>
      <c r="F3071" s="935"/>
      <c r="G3071" s="935"/>
    </row>
    <row r="3072" spans="4:7">
      <c r="D3072" s="935"/>
      <c r="E3072" s="935"/>
      <c r="F3072" s="935"/>
      <c r="G3072" s="935"/>
    </row>
    <row r="3073" spans="4:7">
      <c r="D3073" s="935"/>
      <c r="E3073" s="935"/>
      <c r="F3073" s="935"/>
      <c r="G3073" s="935"/>
    </row>
    <row r="3074" spans="4:7">
      <c r="D3074" s="935"/>
      <c r="E3074" s="935"/>
      <c r="F3074" s="935"/>
      <c r="G3074" s="935"/>
    </row>
    <row r="3075" spans="4:7">
      <c r="D3075" s="935"/>
      <c r="E3075" s="935"/>
      <c r="F3075" s="935"/>
      <c r="G3075" s="935"/>
    </row>
    <row r="3076" spans="4:7">
      <c r="D3076" s="935"/>
      <c r="E3076" s="935"/>
      <c r="F3076" s="935"/>
      <c r="G3076" s="935"/>
    </row>
    <row r="3077" spans="4:7">
      <c r="D3077" s="935"/>
      <c r="E3077" s="935"/>
      <c r="F3077" s="935"/>
      <c r="G3077" s="935"/>
    </row>
    <row r="3078" spans="4:7">
      <c r="D3078" s="935"/>
      <c r="E3078" s="935"/>
      <c r="F3078" s="935"/>
      <c r="G3078" s="935"/>
    </row>
    <row r="3079" spans="4:7">
      <c r="D3079" s="935"/>
      <c r="E3079" s="935"/>
      <c r="F3079" s="935"/>
      <c r="G3079" s="935"/>
    </row>
    <row r="3080" spans="4:7">
      <c r="D3080" s="935"/>
      <c r="E3080" s="935"/>
      <c r="F3080" s="935"/>
      <c r="G3080" s="935"/>
    </row>
    <row r="3081" spans="4:7">
      <c r="D3081" s="935"/>
      <c r="E3081" s="935"/>
      <c r="F3081" s="935"/>
      <c r="G3081" s="935"/>
    </row>
    <row r="3082" spans="4:7">
      <c r="D3082" s="935"/>
      <c r="E3082" s="935"/>
      <c r="F3082" s="935"/>
      <c r="G3082" s="935"/>
    </row>
    <row r="3083" spans="4:7">
      <c r="D3083" s="935"/>
      <c r="E3083" s="935"/>
      <c r="F3083" s="935"/>
      <c r="G3083" s="935"/>
    </row>
    <row r="3084" spans="4:7">
      <c r="D3084" s="935"/>
      <c r="E3084" s="935"/>
      <c r="F3084" s="935"/>
      <c r="G3084" s="935"/>
    </row>
    <row r="3085" spans="4:7">
      <c r="D3085" s="935"/>
      <c r="E3085" s="935"/>
      <c r="F3085" s="935"/>
      <c r="G3085" s="935"/>
    </row>
    <row r="3086" spans="4:7">
      <c r="D3086" s="935"/>
      <c r="E3086" s="935"/>
      <c r="F3086" s="935"/>
      <c r="G3086" s="935"/>
    </row>
    <row r="3087" spans="4:7">
      <c r="D3087" s="935"/>
      <c r="E3087" s="935"/>
      <c r="F3087" s="935"/>
      <c r="G3087" s="935"/>
    </row>
    <row r="3088" spans="4:7">
      <c r="D3088" s="935"/>
      <c r="E3088" s="935"/>
      <c r="F3088" s="935"/>
      <c r="G3088" s="935"/>
    </row>
    <row r="3089" spans="4:7">
      <c r="D3089" s="935"/>
      <c r="E3089" s="935"/>
      <c r="F3089" s="935"/>
      <c r="G3089" s="935"/>
    </row>
    <row r="3090" spans="4:7">
      <c r="D3090" s="935"/>
      <c r="E3090" s="935"/>
      <c r="F3090" s="935"/>
      <c r="G3090" s="935"/>
    </row>
    <row r="3091" spans="4:7">
      <c r="D3091" s="935"/>
      <c r="E3091" s="935"/>
      <c r="F3091" s="935"/>
      <c r="G3091" s="935"/>
    </row>
    <row r="3092" spans="4:7">
      <c r="D3092" s="935"/>
      <c r="E3092" s="935"/>
      <c r="F3092" s="935"/>
      <c r="G3092" s="935"/>
    </row>
    <row r="3093" spans="4:7">
      <c r="D3093" s="935"/>
      <c r="E3093" s="935"/>
      <c r="F3093" s="935"/>
      <c r="G3093" s="935"/>
    </row>
    <row r="3094" spans="4:7">
      <c r="D3094" s="935"/>
      <c r="E3094" s="935"/>
      <c r="F3094" s="935"/>
      <c r="G3094" s="935"/>
    </row>
    <row r="3095" spans="4:7">
      <c r="D3095" s="935"/>
      <c r="E3095" s="935"/>
      <c r="F3095" s="935"/>
      <c r="G3095" s="935"/>
    </row>
    <row r="3096" spans="4:7">
      <c r="D3096" s="935"/>
      <c r="E3096" s="935"/>
      <c r="F3096" s="935"/>
      <c r="G3096" s="935"/>
    </row>
    <row r="3097" spans="4:7">
      <c r="D3097" s="935"/>
      <c r="E3097" s="935"/>
      <c r="F3097" s="935"/>
      <c r="G3097" s="935"/>
    </row>
    <row r="3098" spans="4:7">
      <c r="D3098" s="935"/>
      <c r="E3098" s="935"/>
      <c r="F3098" s="935"/>
      <c r="G3098" s="935"/>
    </row>
    <row r="3099" spans="4:7">
      <c r="D3099" s="935"/>
      <c r="E3099" s="935"/>
      <c r="F3099" s="935"/>
      <c r="G3099" s="935"/>
    </row>
    <row r="3100" spans="4:7">
      <c r="D3100" s="935"/>
      <c r="E3100" s="935"/>
      <c r="F3100" s="935"/>
      <c r="G3100" s="935"/>
    </row>
    <row r="3101" spans="4:7">
      <c r="D3101" s="935"/>
      <c r="E3101" s="935"/>
      <c r="F3101" s="935"/>
      <c r="G3101" s="935"/>
    </row>
    <row r="3102" spans="4:7">
      <c r="D3102" s="935"/>
      <c r="E3102" s="935"/>
      <c r="F3102" s="935"/>
      <c r="G3102" s="935"/>
    </row>
    <row r="3103" spans="4:7">
      <c r="D3103" s="935"/>
      <c r="E3103" s="935"/>
      <c r="F3103" s="935"/>
      <c r="G3103" s="935"/>
    </row>
    <row r="3104" spans="4:7">
      <c r="D3104" s="935"/>
      <c r="E3104" s="935"/>
      <c r="F3104" s="935"/>
      <c r="G3104" s="935"/>
    </row>
    <row r="3105" spans="4:7">
      <c r="D3105" s="935"/>
      <c r="E3105" s="935"/>
      <c r="F3105" s="935"/>
      <c r="G3105" s="935"/>
    </row>
    <row r="3106" spans="4:7">
      <c r="D3106" s="935"/>
      <c r="E3106" s="935"/>
      <c r="F3106" s="935"/>
      <c r="G3106" s="935"/>
    </row>
    <row r="3107" spans="4:7">
      <c r="D3107" s="935"/>
      <c r="E3107" s="935"/>
      <c r="F3107" s="935"/>
      <c r="G3107" s="935"/>
    </row>
    <row r="3108" spans="4:7">
      <c r="D3108" s="935"/>
      <c r="E3108" s="935"/>
      <c r="F3108" s="935"/>
      <c r="G3108" s="935"/>
    </row>
    <row r="3109" spans="4:7">
      <c r="D3109" s="935"/>
      <c r="E3109" s="935"/>
      <c r="F3109" s="935"/>
      <c r="G3109" s="935"/>
    </row>
    <row r="3110" spans="4:7">
      <c r="D3110" s="935"/>
      <c r="E3110" s="935"/>
      <c r="F3110" s="935"/>
      <c r="G3110" s="935"/>
    </row>
    <row r="3111" spans="4:7">
      <c r="D3111" s="935"/>
      <c r="E3111" s="935"/>
      <c r="F3111" s="935"/>
      <c r="G3111" s="935"/>
    </row>
    <row r="3112" spans="4:7">
      <c r="D3112" s="935"/>
      <c r="E3112" s="935"/>
      <c r="F3112" s="935"/>
      <c r="G3112" s="935"/>
    </row>
    <row r="3113" spans="4:7">
      <c r="D3113" s="935"/>
      <c r="E3113" s="935"/>
      <c r="F3113" s="935"/>
      <c r="G3113" s="935"/>
    </row>
    <row r="3114" spans="4:7">
      <c r="D3114" s="935"/>
      <c r="E3114" s="935"/>
      <c r="F3114" s="935"/>
      <c r="G3114" s="935"/>
    </row>
    <row r="3115" spans="4:7">
      <c r="D3115" s="935"/>
      <c r="E3115" s="935"/>
      <c r="F3115" s="935"/>
      <c r="G3115" s="935"/>
    </row>
    <row r="3116" spans="4:7">
      <c r="D3116" s="935"/>
      <c r="E3116" s="935"/>
      <c r="F3116" s="935"/>
      <c r="G3116" s="935"/>
    </row>
    <row r="3117" spans="4:7">
      <c r="D3117" s="935"/>
      <c r="E3117" s="935"/>
      <c r="F3117" s="935"/>
      <c r="G3117" s="935"/>
    </row>
    <row r="3118" spans="4:7">
      <c r="D3118" s="935"/>
      <c r="E3118" s="935"/>
      <c r="F3118" s="935"/>
      <c r="G3118" s="935"/>
    </row>
    <row r="3119" spans="4:7">
      <c r="D3119" s="935"/>
      <c r="E3119" s="935"/>
      <c r="F3119" s="935"/>
      <c r="G3119" s="935"/>
    </row>
    <row r="3120" spans="4:7">
      <c r="D3120" s="935"/>
      <c r="E3120" s="935"/>
      <c r="F3120" s="935"/>
      <c r="G3120" s="935"/>
    </row>
    <row r="3121" spans="4:7">
      <c r="D3121" s="935"/>
      <c r="E3121" s="935"/>
      <c r="F3121" s="935"/>
      <c r="G3121" s="935"/>
    </row>
    <row r="3122" spans="4:7">
      <c r="D3122" s="935"/>
      <c r="E3122" s="935"/>
      <c r="F3122" s="935"/>
      <c r="G3122" s="935"/>
    </row>
    <row r="3123" spans="4:7">
      <c r="D3123" s="935"/>
      <c r="E3123" s="935"/>
      <c r="F3123" s="935"/>
      <c r="G3123" s="935"/>
    </row>
    <row r="3124" spans="4:7">
      <c r="D3124" s="935"/>
      <c r="E3124" s="935"/>
      <c r="F3124" s="935"/>
      <c r="G3124" s="935"/>
    </row>
    <row r="3125" spans="4:7">
      <c r="D3125" s="935"/>
      <c r="E3125" s="935"/>
      <c r="F3125" s="935"/>
      <c r="G3125" s="935"/>
    </row>
    <row r="3126" spans="4:7">
      <c r="D3126" s="935"/>
      <c r="E3126" s="935"/>
      <c r="F3126" s="935"/>
      <c r="G3126" s="935"/>
    </row>
    <row r="3127" spans="4:7">
      <c r="D3127" s="935"/>
      <c r="E3127" s="935"/>
      <c r="F3127" s="935"/>
      <c r="G3127" s="935"/>
    </row>
    <row r="3128" spans="4:7">
      <c r="D3128" s="935"/>
      <c r="E3128" s="935"/>
      <c r="F3128" s="935"/>
      <c r="G3128" s="935"/>
    </row>
    <row r="3129" spans="4:7">
      <c r="D3129" s="935"/>
      <c r="E3129" s="935"/>
      <c r="F3129" s="935"/>
      <c r="G3129" s="935"/>
    </row>
    <row r="3130" spans="4:7">
      <c r="D3130" s="935"/>
      <c r="E3130" s="935"/>
      <c r="F3130" s="935"/>
      <c r="G3130" s="935"/>
    </row>
    <row r="3131" spans="4:7">
      <c r="D3131" s="935"/>
      <c r="E3131" s="935"/>
      <c r="F3131" s="935"/>
      <c r="G3131" s="935"/>
    </row>
    <row r="3132" spans="4:7">
      <c r="D3132" s="935"/>
      <c r="E3132" s="935"/>
      <c r="F3132" s="935"/>
      <c r="G3132" s="935"/>
    </row>
    <row r="3133" spans="4:7">
      <c r="D3133" s="935"/>
      <c r="E3133" s="935"/>
      <c r="F3133" s="935"/>
      <c r="G3133" s="935"/>
    </row>
    <row r="3134" spans="4:7">
      <c r="D3134" s="935"/>
      <c r="E3134" s="935"/>
      <c r="F3134" s="935"/>
      <c r="G3134" s="935"/>
    </row>
    <row r="3135" spans="4:7">
      <c r="D3135" s="935"/>
      <c r="E3135" s="935"/>
      <c r="F3135" s="935"/>
      <c r="G3135" s="935"/>
    </row>
    <row r="3136" spans="4:7">
      <c r="D3136" s="935"/>
      <c r="E3136" s="935"/>
      <c r="F3136" s="935"/>
      <c r="G3136" s="935"/>
    </row>
    <row r="3137" spans="4:7">
      <c r="D3137" s="935"/>
      <c r="E3137" s="935"/>
      <c r="F3137" s="935"/>
      <c r="G3137" s="935"/>
    </row>
    <row r="3138" spans="4:7">
      <c r="D3138" s="935"/>
      <c r="E3138" s="935"/>
      <c r="F3138" s="935"/>
      <c r="G3138" s="935"/>
    </row>
    <row r="3139" spans="4:7">
      <c r="D3139" s="935"/>
      <c r="E3139" s="935"/>
      <c r="F3139" s="935"/>
      <c r="G3139" s="935"/>
    </row>
    <row r="3140" spans="4:7">
      <c r="D3140" s="935"/>
      <c r="E3140" s="935"/>
      <c r="F3140" s="935"/>
      <c r="G3140" s="935"/>
    </row>
    <row r="3141" spans="4:7">
      <c r="D3141" s="935"/>
      <c r="E3141" s="935"/>
      <c r="F3141" s="935"/>
      <c r="G3141" s="935"/>
    </row>
    <row r="3142" spans="4:7">
      <c r="D3142" s="935"/>
      <c r="E3142" s="935"/>
      <c r="F3142" s="935"/>
      <c r="G3142" s="935"/>
    </row>
    <row r="3143" spans="4:7">
      <c r="D3143" s="935"/>
      <c r="E3143" s="935"/>
      <c r="F3143" s="935"/>
      <c r="G3143" s="935"/>
    </row>
    <row r="3144" spans="4:7">
      <c r="D3144" s="935"/>
      <c r="E3144" s="935"/>
      <c r="F3144" s="935"/>
      <c r="G3144" s="935"/>
    </row>
    <row r="3145" spans="4:7">
      <c r="D3145" s="935"/>
      <c r="E3145" s="935"/>
      <c r="F3145" s="935"/>
      <c r="G3145" s="935"/>
    </row>
    <row r="3146" spans="4:7">
      <c r="D3146" s="935"/>
      <c r="E3146" s="935"/>
      <c r="F3146" s="935"/>
      <c r="G3146" s="935"/>
    </row>
    <row r="3147" spans="4:7">
      <c r="D3147" s="935"/>
      <c r="E3147" s="935"/>
      <c r="F3147" s="935"/>
      <c r="G3147" s="935"/>
    </row>
    <row r="3148" spans="4:7">
      <c r="D3148" s="935"/>
      <c r="E3148" s="935"/>
      <c r="F3148" s="935"/>
      <c r="G3148" s="935"/>
    </row>
    <row r="3149" spans="4:7">
      <c r="D3149" s="935"/>
      <c r="E3149" s="935"/>
      <c r="F3149" s="935"/>
      <c r="G3149" s="935"/>
    </row>
    <row r="3150" spans="4:7">
      <c r="D3150" s="935"/>
      <c r="E3150" s="935"/>
      <c r="F3150" s="935"/>
      <c r="G3150" s="935"/>
    </row>
    <row r="3151" spans="4:7">
      <c r="D3151" s="935"/>
      <c r="E3151" s="935"/>
      <c r="F3151" s="935"/>
      <c r="G3151" s="935"/>
    </row>
    <row r="3152" spans="4:7">
      <c r="D3152" s="935"/>
      <c r="E3152" s="935"/>
      <c r="F3152" s="935"/>
      <c r="G3152" s="935"/>
    </row>
    <row r="3153" spans="4:7">
      <c r="D3153" s="935"/>
      <c r="E3153" s="935"/>
      <c r="F3153" s="935"/>
      <c r="G3153" s="935"/>
    </row>
    <row r="3154" spans="4:7">
      <c r="D3154" s="935"/>
      <c r="E3154" s="935"/>
      <c r="F3154" s="935"/>
      <c r="G3154" s="935"/>
    </row>
    <row r="3155" spans="4:7">
      <c r="D3155" s="935"/>
      <c r="E3155" s="935"/>
      <c r="F3155" s="935"/>
      <c r="G3155" s="935"/>
    </row>
    <row r="3156" spans="4:7">
      <c r="D3156" s="935"/>
      <c r="E3156" s="935"/>
      <c r="F3156" s="935"/>
      <c r="G3156" s="935"/>
    </row>
    <row r="3157" spans="4:7">
      <c r="D3157" s="935"/>
      <c r="E3157" s="935"/>
      <c r="F3157" s="935"/>
      <c r="G3157" s="935"/>
    </row>
    <row r="3158" spans="4:7">
      <c r="D3158" s="935"/>
      <c r="E3158" s="935"/>
      <c r="F3158" s="935"/>
      <c r="G3158" s="935"/>
    </row>
    <row r="3159" spans="4:7">
      <c r="D3159" s="935"/>
      <c r="E3159" s="935"/>
      <c r="F3159" s="935"/>
      <c r="G3159" s="935"/>
    </row>
    <row r="3160" spans="4:7">
      <c r="D3160" s="935"/>
      <c r="E3160" s="935"/>
      <c r="F3160" s="935"/>
      <c r="G3160" s="935"/>
    </row>
    <row r="3161" spans="4:7">
      <c r="D3161" s="935"/>
      <c r="E3161" s="935"/>
      <c r="F3161" s="935"/>
      <c r="G3161" s="935"/>
    </row>
    <row r="3162" spans="4:7">
      <c r="D3162" s="935"/>
      <c r="E3162" s="935"/>
      <c r="F3162" s="935"/>
      <c r="G3162" s="935"/>
    </row>
    <row r="3163" spans="4:7">
      <c r="D3163" s="935"/>
      <c r="E3163" s="935"/>
      <c r="F3163" s="935"/>
      <c r="G3163" s="935"/>
    </row>
    <row r="3164" spans="4:7">
      <c r="D3164" s="935"/>
      <c r="E3164" s="935"/>
      <c r="F3164" s="935"/>
      <c r="G3164" s="935"/>
    </row>
    <row r="3165" spans="4:7">
      <c r="D3165" s="935"/>
      <c r="E3165" s="935"/>
      <c r="F3165" s="935"/>
      <c r="G3165" s="935"/>
    </row>
    <row r="3166" spans="4:7">
      <c r="D3166" s="935"/>
      <c r="E3166" s="935"/>
      <c r="F3166" s="935"/>
      <c r="G3166" s="935"/>
    </row>
    <row r="3167" spans="4:7">
      <c r="D3167" s="935"/>
      <c r="E3167" s="935"/>
      <c r="F3167" s="935"/>
      <c r="G3167" s="935"/>
    </row>
    <row r="3168" spans="4:7">
      <c r="D3168" s="935"/>
      <c r="E3168" s="935"/>
      <c r="F3168" s="935"/>
      <c r="G3168" s="935"/>
    </row>
    <row r="3169" spans="4:7">
      <c r="D3169" s="935"/>
      <c r="E3169" s="935"/>
      <c r="F3169" s="935"/>
      <c r="G3169" s="935"/>
    </row>
    <row r="3170" spans="4:7">
      <c r="D3170" s="935"/>
      <c r="E3170" s="935"/>
      <c r="F3170" s="935"/>
      <c r="G3170" s="935"/>
    </row>
    <row r="3171" spans="4:7">
      <c r="D3171" s="935"/>
      <c r="E3171" s="935"/>
      <c r="F3171" s="935"/>
      <c r="G3171" s="935"/>
    </row>
    <row r="3172" spans="4:7">
      <c r="D3172" s="935"/>
      <c r="E3172" s="935"/>
      <c r="F3172" s="935"/>
      <c r="G3172" s="935"/>
    </row>
    <row r="3173" spans="4:7">
      <c r="D3173" s="935"/>
      <c r="E3173" s="935"/>
      <c r="F3173" s="935"/>
      <c r="G3173" s="935"/>
    </row>
    <row r="3174" spans="4:7">
      <c r="D3174" s="935"/>
      <c r="E3174" s="935"/>
      <c r="F3174" s="935"/>
      <c r="G3174" s="935"/>
    </row>
    <row r="3175" spans="4:7">
      <c r="D3175" s="935"/>
      <c r="E3175" s="935"/>
      <c r="F3175" s="935"/>
      <c r="G3175" s="935"/>
    </row>
    <row r="3176" spans="4:7">
      <c r="D3176" s="935"/>
      <c r="E3176" s="935"/>
      <c r="F3176" s="935"/>
      <c r="G3176" s="935"/>
    </row>
    <row r="3177" spans="4:7">
      <c r="D3177" s="935"/>
      <c r="E3177" s="935"/>
      <c r="F3177" s="935"/>
      <c r="G3177" s="935"/>
    </row>
    <row r="3178" spans="4:7">
      <c r="D3178" s="935"/>
      <c r="E3178" s="935"/>
      <c r="F3178" s="935"/>
      <c r="G3178" s="935"/>
    </row>
    <row r="3179" spans="4:7">
      <c r="D3179" s="935"/>
      <c r="E3179" s="935"/>
      <c r="F3179" s="935"/>
      <c r="G3179" s="935"/>
    </row>
    <row r="3180" spans="4:7">
      <c r="D3180" s="935"/>
      <c r="E3180" s="935"/>
      <c r="F3180" s="935"/>
      <c r="G3180" s="935"/>
    </row>
    <row r="3181" spans="4:7">
      <c r="D3181" s="935"/>
      <c r="E3181" s="935"/>
      <c r="F3181" s="935"/>
      <c r="G3181" s="935"/>
    </row>
    <row r="3182" spans="4:7">
      <c r="D3182" s="935"/>
      <c r="E3182" s="935"/>
      <c r="F3182" s="935"/>
      <c r="G3182" s="935"/>
    </row>
    <row r="3183" spans="4:7">
      <c r="D3183" s="935"/>
      <c r="E3183" s="935"/>
      <c r="F3183" s="935"/>
      <c r="G3183" s="935"/>
    </row>
    <row r="3184" spans="4:7">
      <c r="D3184" s="935"/>
      <c r="E3184" s="935"/>
      <c r="F3184" s="935"/>
      <c r="G3184" s="935"/>
    </row>
    <row r="3185" spans="4:7">
      <c r="D3185" s="935"/>
      <c r="E3185" s="935"/>
      <c r="F3185" s="935"/>
      <c r="G3185" s="935"/>
    </row>
    <row r="3186" spans="4:7">
      <c r="D3186" s="935"/>
      <c r="E3186" s="935"/>
      <c r="F3186" s="935"/>
      <c r="G3186" s="935"/>
    </row>
    <row r="3187" spans="4:7">
      <c r="D3187" s="935"/>
      <c r="E3187" s="935"/>
      <c r="F3187" s="935"/>
      <c r="G3187" s="935"/>
    </row>
    <row r="3188" spans="4:7">
      <c r="D3188" s="935"/>
      <c r="E3188" s="935"/>
      <c r="F3188" s="935"/>
      <c r="G3188" s="935"/>
    </row>
    <row r="3189" spans="4:7">
      <c r="D3189" s="935"/>
      <c r="E3189" s="935"/>
      <c r="F3189" s="935"/>
      <c r="G3189" s="935"/>
    </row>
    <row r="3190" spans="4:7">
      <c r="D3190" s="935"/>
      <c r="E3190" s="935"/>
      <c r="F3190" s="935"/>
      <c r="G3190" s="935"/>
    </row>
    <row r="3191" spans="4:7">
      <c r="D3191" s="935"/>
      <c r="E3191" s="935"/>
      <c r="F3191" s="935"/>
      <c r="G3191" s="935"/>
    </row>
    <row r="3192" spans="4:7">
      <c r="D3192" s="935"/>
      <c r="E3192" s="935"/>
      <c r="F3192" s="935"/>
      <c r="G3192" s="935"/>
    </row>
    <row r="3193" spans="4:7">
      <c r="D3193" s="935"/>
      <c r="E3193" s="935"/>
      <c r="F3193" s="935"/>
      <c r="G3193" s="935"/>
    </row>
    <row r="3194" spans="4:7">
      <c r="D3194" s="935"/>
      <c r="E3194" s="935"/>
      <c r="F3194" s="935"/>
      <c r="G3194" s="935"/>
    </row>
    <row r="3195" spans="4:7">
      <c r="D3195" s="935"/>
      <c r="E3195" s="935"/>
      <c r="F3195" s="935"/>
      <c r="G3195" s="935"/>
    </row>
    <row r="3196" spans="4:7">
      <c r="D3196" s="935"/>
      <c r="E3196" s="935"/>
      <c r="F3196" s="935"/>
      <c r="G3196" s="935"/>
    </row>
    <row r="3197" spans="4:7">
      <c r="D3197" s="935"/>
      <c r="E3197" s="935"/>
      <c r="F3197" s="935"/>
      <c r="G3197" s="935"/>
    </row>
    <row r="3198" spans="4:7">
      <c r="D3198" s="935"/>
      <c r="E3198" s="935"/>
      <c r="F3198" s="935"/>
      <c r="G3198" s="935"/>
    </row>
    <row r="3199" spans="4:7">
      <c r="D3199" s="935"/>
      <c r="E3199" s="935"/>
      <c r="F3199" s="935"/>
      <c r="G3199" s="935"/>
    </row>
    <row r="3200" spans="4:7">
      <c r="D3200" s="935"/>
      <c r="E3200" s="935"/>
      <c r="F3200" s="935"/>
      <c r="G3200" s="935"/>
    </row>
    <row r="3201" spans="4:7">
      <c r="D3201" s="935"/>
      <c r="E3201" s="935"/>
      <c r="F3201" s="935"/>
      <c r="G3201" s="935"/>
    </row>
    <row r="3202" spans="4:7">
      <c r="D3202" s="935"/>
      <c r="E3202" s="935"/>
      <c r="F3202" s="935"/>
      <c r="G3202" s="935"/>
    </row>
    <row r="3203" spans="4:7">
      <c r="D3203" s="935"/>
      <c r="E3203" s="935"/>
      <c r="F3203" s="935"/>
      <c r="G3203" s="935"/>
    </row>
    <row r="3204" spans="4:7">
      <c r="D3204" s="935"/>
      <c r="E3204" s="935"/>
      <c r="F3204" s="935"/>
      <c r="G3204" s="935"/>
    </row>
    <row r="3205" spans="4:7">
      <c r="D3205" s="935"/>
      <c r="E3205" s="935"/>
      <c r="F3205" s="935"/>
      <c r="G3205" s="935"/>
    </row>
    <row r="3206" spans="4:7">
      <c r="D3206" s="935"/>
      <c r="E3206" s="935"/>
      <c r="F3206" s="935"/>
      <c r="G3206" s="935"/>
    </row>
    <row r="3207" spans="4:7">
      <c r="D3207" s="935"/>
      <c r="E3207" s="935"/>
      <c r="F3207" s="935"/>
      <c r="G3207" s="935"/>
    </row>
    <row r="3208" spans="4:7">
      <c r="D3208" s="935"/>
      <c r="E3208" s="935"/>
      <c r="F3208" s="935"/>
      <c r="G3208" s="935"/>
    </row>
    <row r="3209" spans="4:7">
      <c r="D3209" s="935"/>
      <c r="E3209" s="935"/>
      <c r="F3209" s="935"/>
      <c r="G3209" s="935"/>
    </row>
    <row r="3210" spans="4:7">
      <c r="D3210" s="935"/>
      <c r="E3210" s="935"/>
      <c r="F3210" s="935"/>
      <c r="G3210" s="935"/>
    </row>
    <row r="3211" spans="4:7">
      <c r="D3211" s="935"/>
      <c r="E3211" s="935"/>
      <c r="F3211" s="935"/>
      <c r="G3211" s="935"/>
    </row>
    <row r="3212" spans="4:7">
      <c r="D3212" s="935"/>
      <c r="E3212" s="935"/>
      <c r="F3212" s="935"/>
      <c r="G3212" s="935"/>
    </row>
    <row r="3213" spans="4:7">
      <c r="D3213" s="935"/>
      <c r="E3213" s="935"/>
      <c r="F3213" s="935"/>
      <c r="G3213" s="935"/>
    </row>
    <row r="3214" spans="4:7">
      <c r="D3214" s="935"/>
      <c r="E3214" s="935"/>
      <c r="F3214" s="935"/>
      <c r="G3214" s="935"/>
    </row>
    <row r="3215" spans="4:7">
      <c r="D3215" s="935"/>
      <c r="E3215" s="935"/>
      <c r="F3215" s="935"/>
      <c r="G3215" s="935"/>
    </row>
    <row r="3216" spans="4:7">
      <c r="D3216" s="935"/>
      <c r="E3216" s="935"/>
      <c r="F3216" s="935"/>
      <c r="G3216" s="935"/>
    </row>
    <row r="3217" spans="4:7">
      <c r="D3217" s="935"/>
      <c r="E3217" s="935"/>
      <c r="F3217" s="935"/>
      <c r="G3217" s="935"/>
    </row>
    <row r="3218" spans="4:7">
      <c r="D3218" s="935"/>
      <c r="E3218" s="935"/>
      <c r="F3218" s="935"/>
      <c r="G3218" s="935"/>
    </row>
    <row r="3219" spans="4:7">
      <c r="D3219" s="935"/>
      <c r="E3219" s="935"/>
      <c r="F3219" s="935"/>
      <c r="G3219" s="935"/>
    </row>
    <row r="3220" spans="4:7">
      <c r="D3220" s="935"/>
      <c r="E3220" s="935"/>
      <c r="F3220" s="935"/>
      <c r="G3220" s="935"/>
    </row>
    <row r="3221" spans="4:7">
      <c r="D3221" s="935"/>
      <c r="E3221" s="935"/>
      <c r="F3221" s="935"/>
      <c r="G3221" s="935"/>
    </row>
    <row r="3222" spans="4:7">
      <c r="D3222" s="935"/>
      <c r="E3222" s="935"/>
      <c r="F3222" s="935"/>
      <c r="G3222" s="935"/>
    </row>
    <row r="3223" spans="4:7">
      <c r="D3223" s="935"/>
      <c r="E3223" s="935"/>
      <c r="F3223" s="935"/>
      <c r="G3223" s="935"/>
    </row>
    <row r="3224" spans="4:7">
      <c r="D3224" s="935"/>
      <c r="E3224" s="935"/>
      <c r="F3224" s="935"/>
      <c r="G3224" s="935"/>
    </row>
    <row r="3225" spans="4:7">
      <c r="D3225" s="935"/>
      <c r="E3225" s="935"/>
      <c r="F3225" s="935"/>
      <c r="G3225" s="935"/>
    </row>
    <row r="3226" spans="4:7">
      <c r="D3226" s="935"/>
      <c r="E3226" s="935"/>
      <c r="F3226" s="935"/>
      <c r="G3226" s="935"/>
    </row>
    <row r="3227" spans="4:7">
      <c r="D3227" s="935"/>
      <c r="E3227" s="935"/>
      <c r="F3227" s="935"/>
      <c r="G3227" s="935"/>
    </row>
    <row r="3228" spans="4:7">
      <c r="D3228" s="935"/>
      <c r="E3228" s="935"/>
      <c r="F3228" s="935"/>
      <c r="G3228" s="935"/>
    </row>
    <row r="3229" spans="4:7">
      <c r="D3229" s="935"/>
      <c r="E3229" s="935"/>
      <c r="F3229" s="935"/>
      <c r="G3229" s="935"/>
    </row>
    <row r="3230" spans="4:7">
      <c r="D3230" s="935"/>
      <c r="E3230" s="935"/>
      <c r="F3230" s="935"/>
      <c r="G3230" s="935"/>
    </row>
    <row r="3231" spans="4:7">
      <c r="D3231" s="935"/>
      <c r="E3231" s="935"/>
      <c r="F3231" s="935"/>
      <c r="G3231" s="935"/>
    </row>
    <row r="3232" spans="4:7">
      <c r="D3232" s="935"/>
      <c r="E3232" s="935"/>
      <c r="F3232" s="935"/>
      <c r="G3232" s="935"/>
    </row>
    <row r="3233" spans="4:7">
      <c r="D3233" s="935"/>
      <c r="E3233" s="935"/>
      <c r="F3233" s="935"/>
      <c r="G3233" s="935"/>
    </row>
    <row r="3234" spans="4:7">
      <c r="D3234" s="935"/>
      <c r="E3234" s="935"/>
      <c r="F3234" s="935"/>
      <c r="G3234" s="935"/>
    </row>
    <row r="3235" spans="4:7">
      <c r="D3235" s="935"/>
      <c r="E3235" s="935"/>
      <c r="F3235" s="935"/>
      <c r="G3235" s="935"/>
    </row>
    <row r="3236" spans="4:7">
      <c r="D3236" s="935"/>
      <c r="E3236" s="935"/>
      <c r="F3236" s="935"/>
      <c r="G3236" s="935"/>
    </row>
    <row r="3237" spans="4:7">
      <c r="D3237" s="935"/>
      <c r="E3237" s="935"/>
      <c r="F3237" s="935"/>
      <c r="G3237" s="935"/>
    </row>
    <row r="3238" spans="4:7">
      <c r="D3238" s="935"/>
      <c r="E3238" s="935"/>
      <c r="F3238" s="935"/>
      <c r="G3238" s="935"/>
    </row>
    <row r="3239" spans="4:7">
      <c r="D3239" s="935"/>
      <c r="E3239" s="935"/>
      <c r="F3239" s="935"/>
      <c r="G3239" s="935"/>
    </row>
    <row r="3240" spans="4:7">
      <c r="D3240" s="935"/>
      <c r="E3240" s="935"/>
      <c r="F3240" s="935"/>
      <c r="G3240" s="935"/>
    </row>
    <row r="3241" spans="4:7">
      <c r="D3241" s="935"/>
      <c r="E3241" s="935"/>
      <c r="F3241" s="935"/>
      <c r="G3241" s="935"/>
    </row>
    <row r="3242" spans="4:7">
      <c r="D3242" s="935"/>
      <c r="E3242" s="935"/>
      <c r="F3242" s="935"/>
      <c r="G3242" s="935"/>
    </row>
    <row r="3243" spans="4:7">
      <c r="D3243" s="935"/>
      <c r="E3243" s="935"/>
      <c r="F3243" s="935"/>
      <c r="G3243" s="935"/>
    </row>
    <row r="3244" spans="4:7">
      <c r="D3244" s="935"/>
      <c r="E3244" s="935"/>
      <c r="F3244" s="935"/>
      <c r="G3244" s="935"/>
    </row>
    <row r="3245" spans="4:7">
      <c r="D3245" s="935"/>
      <c r="E3245" s="935"/>
      <c r="F3245" s="935"/>
      <c r="G3245" s="935"/>
    </row>
    <row r="3246" spans="4:7">
      <c r="D3246" s="935"/>
      <c r="E3246" s="935"/>
      <c r="F3246" s="935"/>
      <c r="G3246" s="935"/>
    </row>
    <row r="3247" spans="4:7">
      <c r="D3247" s="935"/>
      <c r="E3247" s="935"/>
      <c r="F3247" s="935"/>
      <c r="G3247" s="935"/>
    </row>
    <row r="3248" spans="4:7">
      <c r="D3248" s="935"/>
      <c r="E3248" s="935"/>
      <c r="F3248" s="935"/>
      <c r="G3248" s="935"/>
    </row>
    <row r="3249" spans="4:7">
      <c r="D3249" s="935"/>
      <c r="E3249" s="935"/>
      <c r="F3249" s="935"/>
      <c r="G3249" s="935"/>
    </row>
    <row r="3250" spans="4:7">
      <c r="D3250" s="935"/>
      <c r="E3250" s="935"/>
      <c r="F3250" s="935"/>
      <c r="G3250" s="935"/>
    </row>
    <row r="3251" spans="4:7">
      <c r="D3251" s="935"/>
      <c r="E3251" s="935"/>
      <c r="F3251" s="935"/>
      <c r="G3251" s="935"/>
    </row>
    <row r="3252" spans="4:7">
      <c r="D3252" s="935"/>
      <c r="E3252" s="935"/>
      <c r="F3252" s="935"/>
      <c r="G3252" s="935"/>
    </row>
    <row r="3253" spans="4:7">
      <c r="D3253" s="935"/>
      <c r="E3253" s="935"/>
      <c r="F3253" s="935"/>
      <c r="G3253" s="935"/>
    </row>
    <row r="3254" spans="4:7">
      <c r="D3254" s="935"/>
      <c r="E3254" s="935"/>
      <c r="F3254" s="935"/>
      <c r="G3254" s="935"/>
    </row>
    <row r="3255" spans="4:7">
      <c r="D3255" s="935"/>
      <c r="E3255" s="935"/>
      <c r="F3255" s="935"/>
      <c r="G3255" s="935"/>
    </row>
    <row r="3256" spans="4:7">
      <c r="D3256" s="935"/>
      <c r="E3256" s="935"/>
      <c r="F3256" s="935"/>
      <c r="G3256" s="935"/>
    </row>
    <row r="3257" spans="4:7">
      <c r="D3257" s="935"/>
      <c r="E3257" s="935"/>
      <c r="F3257" s="935"/>
      <c r="G3257" s="935"/>
    </row>
    <row r="3258" spans="4:7">
      <c r="D3258" s="935"/>
      <c r="E3258" s="935"/>
      <c r="F3258" s="935"/>
      <c r="G3258" s="935"/>
    </row>
    <row r="3259" spans="4:7">
      <c r="D3259" s="935"/>
      <c r="E3259" s="935"/>
      <c r="F3259" s="935"/>
      <c r="G3259" s="935"/>
    </row>
    <row r="3260" spans="4:7">
      <c r="D3260" s="935"/>
      <c r="E3260" s="935"/>
      <c r="F3260" s="935"/>
      <c r="G3260" s="935"/>
    </row>
    <row r="3261" spans="4:7">
      <c r="D3261" s="935"/>
      <c r="E3261" s="935"/>
      <c r="F3261" s="935"/>
      <c r="G3261" s="935"/>
    </row>
    <row r="3262" spans="4:7">
      <c r="D3262" s="935"/>
      <c r="E3262" s="935"/>
      <c r="F3262" s="935"/>
      <c r="G3262" s="935"/>
    </row>
    <row r="3263" spans="4:7">
      <c r="D3263" s="935"/>
      <c r="E3263" s="935"/>
      <c r="F3263" s="935"/>
      <c r="G3263" s="935"/>
    </row>
    <row r="3264" spans="4:7">
      <c r="D3264" s="935"/>
      <c r="E3264" s="935"/>
      <c r="F3264" s="935"/>
      <c r="G3264" s="935"/>
    </row>
    <row r="3265" spans="4:7">
      <c r="D3265" s="935"/>
      <c r="E3265" s="935"/>
      <c r="F3265" s="935"/>
      <c r="G3265" s="935"/>
    </row>
    <row r="3266" spans="4:7">
      <c r="D3266" s="935"/>
      <c r="E3266" s="935"/>
      <c r="F3266" s="935"/>
      <c r="G3266" s="935"/>
    </row>
    <row r="3267" spans="4:7">
      <c r="D3267" s="935"/>
      <c r="E3267" s="935"/>
      <c r="F3267" s="935"/>
      <c r="G3267" s="935"/>
    </row>
    <row r="3268" spans="4:7">
      <c r="D3268" s="935"/>
      <c r="E3268" s="935"/>
      <c r="F3268" s="935"/>
      <c r="G3268" s="935"/>
    </row>
    <row r="3269" spans="4:7">
      <c r="D3269" s="935"/>
      <c r="E3269" s="935"/>
      <c r="F3269" s="935"/>
      <c r="G3269" s="935"/>
    </row>
    <row r="3270" spans="4:7">
      <c r="D3270" s="935"/>
      <c r="E3270" s="935"/>
      <c r="F3270" s="935"/>
      <c r="G3270" s="935"/>
    </row>
    <row r="3271" spans="4:7">
      <c r="D3271" s="935"/>
      <c r="E3271" s="935"/>
      <c r="F3271" s="935"/>
      <c r="G3271" s="935"/>
    </row>
    <row r="3272" spans="4:7">
      <c r="D3272" s="935"/>
      <c r="E3272" s="935"/>
      <c r="F3272" s="935"/>
      <c r="G3272" s="935"/>
    </row>
    <row r="3273" spans="4:7">
      <c r="D3273" s="935"/>
      <c r="E3273" s="935"/>
      <c r="F3273" s="935"/>
      <c r="G3273" s="935"/>
    </row>
    <row r="3274" spans="4:7">
      <c r="D3274" s="935"/>
      <c r="E3274" s="935"/>
      <c r="F3274" s="935"/>
      <c r="G3274" s="935"/>
    </row>
    <row r="3275" spans="4:7">
      <c r="D3275" s="935"/>
      <c r="E3275" s="935"/>
      <c r="F3275" s="935"/>
      <c r="G3275" s="935"/>
    </row>
    <row r="3276" spans="4:7">
      <c r="D3276" s="935"/>
      <c r="E3276" s="935"/>
      <c r="F3276" s="935"/>
      <c r="G3276" s="935"/>
    </row>
    <row r="3277" spans="4:7">
      <c r="D3277" s="935"/>
      <c r="E3277" s="935"/>
      <c r="F3277" s="935"/>
      <c r="G3277" s="935"/>
    </row>
    <row r="3278" spans="4:7">
      <c r="D3278" s="935"/>
      <c r="E3278" s="935"/>
      <c r="F3278" s="935"/>
      <c r="G3278" s="935"/>
    </row>
    <row r="3279" spans="4:7">
      <c r="D3279" s="935"/>
      <c r="E3279" s="935"/>
      <c r="F3279" s="935"/>
      <c r="G3279" s="935"/>
    </row>
    <row r="3280" spans="4:7">
      <c r="D3280" s="935"/>
      <c r="E3280" s="935"/>
      <c r="F3280" s="935"/>
      <c r="G3280" s="935"/>
    </row>
    <row r="3281" spans="4:7">
      <c r="D3281" s="935"/>
      <c r="E3281" s="935"/>
      <c r="F3281" s="935"/>
      <c r="G3281" s="935"/>
    </row>
    <row r="3282" spans="4:7">
      <c r="D3282" s="935"/>
      <c r="E3282" s="935"/>
      <c r="F3282" s="935"/>
      <c r="G3282" s="935"/>
    </row>
    <row r="3283" spans="4:7">
      <c r="D3283" s="935"/>
      <c r="E3283" s="935"/>
      <c r="F3283" s="935"/>
      <c r="G3283" s="935"/>
    </row>
    <row r="3284" spans="4:7">
      <c r="D3284" s="935"/>
      <c r="E3284" s="935"/>
      <c r="F3284" s="935"/>
      <c r="G3284" s="935"/>
    </row>
    <row r="3285" spans="4:7">
      <c r="D3285" s="935"/>
      <c r="E3285" s="935"/>
      <c r="F3285" s="935"/>
      <c r="G3285" s="935"/>
    </row>
    <row r="3286" spans="4:7">
      <c r="D3286" s="935"/>
      <c r="E3286" s="935"/>
      <c r="F3286" s="935"/>
      <c r="G3286" s="935"/>
    </row>
    <row r="3287" spans="4:7">
      <c r="D3287" s="935"/>
      <c r="E3287" s="935"/>
      <c r="F3287" s="935"/>
      <c r="G3287" s="935"/>
    </row>
    <row r="3288" spans="4:7">
      <c r="D3288" s="935"/>
      <c r="E3288" s="935"/>
      <c r="F3288" s="935"/>
      <c r="G3288" s="935"/>
    </row>
    <row r="3289" spans="4:7">
      <c r="D3289" s="935"/>
      <c r="E3289" s="935"/>
      <c r="F3289" s="935"/>
      <c r="G3289" s="935"/>
    </row>
    <row r="3290" spans="4:7">
      <c r="D3290" s="935"/>
      <c r="E3290" s="935"/>
      <c r="F3290" s="935"/>
      <c r="G3290" s="935"/>
    </row>
    <row r="3291" spans="4:7">
      <c r="D3291" s="935"/>
      <c r="E3291" s="935"/>
      <c r="F3291" s="935"/>
      <c r="G3291" s="935"/>
    </row>
    <row r="3292" spans="4:7">
      <c r="D3292" s="935"/>
      <c r="E3292" s="935"/>
      <c r="F3292" s="935"/>
      <c r="G3292" s="935"/>
    </row>
    <row r="3293" spans="4:7">
      <c r="D3293" s="935"/>
      <c r="E3293" s="935"/>
      <c r="F3293" s="935"/>
      <c r="G3293" s="935"/>
    </row>
    <row r="3294" spans="4:7">
      <c r="D3294" s="935"/>
      <c r="E3294" s="935"/>
      <c r="F3294" s="935"/>
      <c r="G3294" s="935"/>
    </row>
    <row r="3295" spans="4:7">
      <c r="D3295" s="935"/>
      <c r="E3295" s="935"/>
      <c r="F3295" s="935"/>
      <c r="G3295" s="935"/>
    </row>
    <row r="3296" spans="4:7">
      <c r="D3296" s="935"/>
      <c r="E3296" s="935"/>
      <c r="F3296" s="935"/>
      <c r="G3296" s="935"/>
    </row>
    <row r="3297" spans="4:7">
      <c r="D3297" s="935"/>
      <c r="E3297" s="935"/>
      <c r="F3297" s="935"/>
      <c r="G3297" s="935"/>
    </row>
    <row r="3298" spans="4:7">
      <c r="D3298" s="935"/>
      <c r="E3298" s="935"/>
      <c r="F3298" s="935"/>
      <c r="G3298" s="935"/>
    </row>
    <row r="3299" spans="4:7">
      <c r="D3299" s="935"/>
      <c r="E3299" s="935"/>
      <c r="F3299" s="935"/>
      <c r="G3299" s="935"/>
    </row>
    <row r="3300" spans="4:7">
      <c r="D3300" s="935"/>
      <c r="E3300" s="935"/>
      <c r="F3300" s="935"/>
      <c r="G3300" s="935"/>
    </row>
    <row r="3301" spans="4:7">
      <c r="D3301" s="935"/>
      <c r="E3301" s="935"/>
      <c r="F3301" s="935"/>
      <c r="G3301" s="935"/>
    </row>
    <row r="3302" spans="4:7">
      <c r="D3302" s="935"/>
      <c r="E3302" s="935"/>
      <c r="F3302" s="935"/>
      <c r="G3302" s="935"/>
    </row>
    <row r="3303" spans="4:7">
      <c r="D3303" s="935"/>
      <c r="E3303" s="935"/>
      <c r="F3303" s="935"/>
      <c r="G3303" s="935"/>
    </row>
    <row r="3304" spans="4:7">
      <c r="D3304" s="935"/>
      <c r="E3304" s="935"/>
      <c r="F3304" s="935"/>
      <c r="G3304" s="935"/>
    </row>
    <row r="3305" spans="4:7">
      <c r="D3305" s="935"/>
      <c r="E3305" s="935"/>
      <c r="F3305" s="935"/>
      <c r="G3305" s="935"/>
    </row>
    <row r="3306" spans="4:7">
      <c r="D3306" s="935"/>
      <c r="E3306" s="935"/>
      <c r="F3306" s="935"/>
      <c r="G3306" s="935"/>
    </row>
    <row r="3307" spans="4:7">
      <c r="D3307" s="935"/>
      <c r="E3307" s="935"/>
      <c r="F3307" s="935"/>
      <c r="G3307" s="935"/>
    </row>
    <row r="3308" spans="4:7">
      <c r="D3308" s="935"/>
      <c r="E3308" s="935"/>
      <c r="F3308" s="935"/>
      <c r="G3308" s="935"/>
    </row>
    <row r="3309" spans="4:7">
      <c r="D3309" s="935"/>
      <c r="E3309" s="935"/>
      <c r="F3309" s="935"/>
      <c r="G3309" s="935"/>
    </row>
    <row r="3310" spans="4:7">
      <c r="D3310" s="935"/>
      <c r="E3310" s="935"/>
      <c r="F3310" s="935"/>
      <c r="G3310" s="935"/>
    </row>
    <row r="3311" spans="4:7">
      <c r="D3311" s="935"/>
      <c r="E3311" s="935"/>
      <c r="F3311" s="935"/>
      <c r="G3311" s="935"/>
    </row>
    <row r="3312" spans="4:7">
      <c r="D3312" s="935"/>
      <c r="E3312" s="935"/>
      <c r="F3312" s="935"/>
      <c r="G3312" s="935"/>
    </row>
    <row r="3313" spans="4:7">
      <c r="D3313" s="935"/>
      <c r="E3313" s="935"/>
      <c r="F3313" s="935"/>
      <c r="G3313" s="935"/>
    </row>
    <row r="3314" spans="4:7">
      <c r="D3314" s="935"/>
      <c r="E3314" s="935"/>
      <c r="F3314" s="935"/>
      <c r="G3314" s="935"/>
    </row>
    <row r="3315" spans="4:7">
      <c r="D3315" s="935"/>
      <c r="E3315" s="935"/>
      <c r="F3315" s="935"/>
      <c r="G3315" s="935"/>
    </row>
    <row r="3316" spans="4:7">
      <c r="D3316" s="935"/>
      <c r="E3316" s="935"/>
      <c r="F3316" s="935"/>
      <c r="G3316" s="935"/>
    </row>
    <row r="3317" spans="4:7">
      <c r="D3317" s="935"/>
      <c r="E3317" s="935"/>
      <c r="F3317" s="935"/>
      <c r="G3317" s="935"/>
    </row>
    <row r="3318" spans="4:7">
      <c r="D3318" s="935"/>
      <c r="E3318" s="935"/>
      <c r="F3318" s="935"/>
      <c r="G3318" s="935"/>
    </row>
    <row r="3319" spans="4:7">
      <c r="D3319" s="935"/>
      <c r="E3319" s="935"/>
      <c r="F3319" s="935"/>
      <c r="G3319" s="935"/>
    </row>
    <row r="3320" spans="4:7">
      <c r="D3320" s="935"/>
      <c r="E3320" s="935"/>
      <c r="F3320" s="935"/>
      <c r="G3320" s="935"/>
    </row>
    <row r="3321" spans="4:7">
      <c r="D3321" s="935"/>
      <c r="E3321" s="935"/>
      <c r="F3321" s="935"/>
      <c r="G3321" s="935"/>
    </row>
    <row r="3322" spans="4:7">
      <c r="D3322" s="935"/>
      <c r="E3322" s="935"/>
      <c r="F3322" s="935"/>
      <c r="G3322" s="935"/>
    </row>
    <row r="3323" spans="4:7">
      <c r="D3323" s="935"/>
      <c r="E3323" s="935"/>
      <c r="F3323" s="935"/>
      <c r="G3323" s="935"/>
    </row>
    <row r="3324" spans="4:7">
      <c r="D3324" s="935"/>
      <c r="E3324" s="935"/>
      <c r="F3324" s="935"/>
      <c r="G3324" s="935"/>
    </row>
    <row r="3325" spans="4:7">
      <c r="D3325" s="935"/>
      <c r="E3325" s="935"/>
      <c r="F3325" s="935"/>
      <c r="G3325" s="935"/>
    </row>
    <row r="3326" spans="4:7">
      <c r="D3326" s="935"/>
      <c r="E3326" s="935"/>
      <c r="F3326" s="935"/>
      <c r="G3326" s="935"/>
    </row>
    <row r="3327" spans="4:7">
      <c r="D3327" s="935"/>
      <c r="E3327" s="935"/>
      <c r="F3327" s="935"/>
      <c r="G3327" s="935"/>
    </row>
    <row r="3328" spans="4:7">
      <c r="D3328" s="935"/>
      <c r="E3328" s="935"/>
      <c r="F3328" s="935"/>
      <c r="G3328" s="935"/>
    </row>
    <row r="3329" spans="4:7">
      <c r="D3329" s="935"/>
      <c r="E3329" s="935"/>
      <c r="F3329" s="935"/>
      <c r="G3329" s="935"/>
    </row>
    <row r="3330" spans="4:7">
      <c r="D3330" s="935"/>
      <c r="E3330" s="935"/>
      <c r="F3330" s="935"/>
      <c r="G3330" s="935"/>
    </row>
    <row r="3331" spans="4:7">
      <c r="D3331" s="935"/>
      <c r="E3331" s="935"/>
      <c r="F3331" s="935"/>
      <c r="G3331" s="935"/>
    </row>
    <row r="3332" spans="4:7">
      <c r="D3332" s="935"/>
      <c r="E3332" s="935"/>
      <c r="F3332" s="935"/>
      <c r="G3332" s="935"/>
    </row>
    <row r="3333" spans="4:7">
      <c r="D3333" s="935"/>
      <c r="E3333" s="935"/>
      <c r="F3333" s="935"/>
      <c r="G3333" s="935"/>
    </row>
    <row r="3334" spans="4:7">
      <c r="D3334" s="935"/>
      <c r="E3334" s="935"/>
      <c r="F3334" s="935"/>
      <c r="G3334" s="935"/>
    </row>
    <row r="3335" spans="4:7">
      <c r="D3335" s="935"/>
      <c r="E3335" s="935"/>
      <c r="F3335" s="935"/>
      <c r="G3335" s="935"/>
    </row>
    <row r="3336" spans="4:7">
      <c r="D3336" s="935"/>
      <c r="E3336" s="935"/>
      <c r="F3336" s="935"/>
      <c r="G3336" s="935"/>
    </row>
    <row r="3337" spans="4:7">
      <c r="D3337" s="935"/>
      <c r="E3337" s="935"/>
      <c r="F3337" s="935"/>
      <c r="G3337" s="935"/>
    </row>
    <row r="3338" spans="4:7">
      <c r="D3338" s="935"/>
      <c r="E3338" s="935"/>
      <c r="F3338" s="935"/>
      <c r="G3338" s="935"/>
    </row>
    <row r="3339" spans="4:7">
      <c r="D3339" s="935"/>
      <c r="E3339" s="935"/>
      <c r="F3339" s="935"/>
      <c r="G3339" s="935"/>
    </row>
    <row r="3340" spans="4:7">
      <c r="D3340" s="935"/>
      <c r="E3340" s="935"/>
      <c r="F3340" s="935"/>
      <c r="G3340" s="935"/>
    </row>
    <row r="3341" spans="4:7">
      <c r="D3341" s="935"/>
      <c r="E3341" s="935"/>
      <c r="F3341" s="935"/>
      <c r="G3341" s="935"/>
    </row>
    <row r="3342" spans="4:7">
      <c r="D3342" s="935"/>
      <c r="E3342" s="935"/>
      <c r="F3342" s="935"/>
      <c r="G3342" s="935"/>
    </row>
    <row r="3343" spans="4:7">
      <c r="D3343" s="935"/>
      <c r="E3343" s="935"/>
      <c r="F3343" s="935"/>
      <c r="G3343" s="935"/>
    </row>
    <row r="3344" spans="4:7">
      <c r="D3344" s="935"/>
      <c r="E3344" s="935"/>
      <c r="F3344" s="935"/>
      <c r="G3344" s="935"/>
    </row>
    <row r="3345" spans="4:7">
      <c r="D3345" s="935"/>
      <c r="E3345" s="935"/>
      <c r="F3345" s="935"/>
      <c r="G3345" s="935"/>
    </row>
    <row r="3346" spans="4:7">
      <c r="D3346" s="935"/>
      <c r="E3346" s="935"/>
      <c r="F3346" s="935"/>
      <c r="G3346" s="935"/>
    </row>
    <row r="3347" spans="4:7">
      <c r="D3347" s="935"/>
      <c r="E3347" s="935"/>
      <c r="F3347" s="935"/>
      <c r="G3347" s="935"/>
    </row>
    <row r="3348" spans="4:7">
      <c r="D3348" s="935"/>
      <c r="E3348" s="935"/>
      <c r="F3348" s="935"/>
      <c r="G3348" s="935"/>
    </row>
    <row r="3349" spans="4:7">
      <c r="D3349" s="935"/>
      <c r="E3349" s="935"/>
      <c r="F3349" s="935"/>
      <c r="G3349" s="935"/>
    </row>
    <row r="3350" spans="4:7">
      <c r="D3350" s="935"/>
      <c r="E3350" s="935"/>
      <c r="F3350" s="935"/>
      <c r="G3350" s="935"/>
    </row>
    <row r="3351" spans="4:7">
      <c r="D3351" s="935"/>
      <c r="E3351" s="935"/>
      <c r="F3351" s="935"/>
      <c r="G3351" s="935"/>
    </row>
    <row r="3352" spans="4:7">
      <c r="D3352" s="935"/>
      <c r="E3352" s="935"/>
      <c r="F3352" s="935"/>
      <c r="G3352" s="935"/>
    </row>
    <row r="3353" spans="4:7">
      <c r="D3353" s="935"/>
      <c r="E3353" s="935"/>
      <c r="F3353" s="935"/>
      <c r="G3353" s="935"/>
    </row>
    <row r="3354" spans="4:7">
      <c r="D3354" s="935"/>
      <c r="E3354" s="935"/>
      <c r="F3354" s="935"/>
      <c r="G3354" s="935"/>
    </row>
    <row r="3355" spans="4:7">
      <c r="D3355" s="935"/>
      <c r="E3355" s="935"/>
      <c r="F3355" s="935"/>
      <c r="G3355" s="935"/>
    </row>
    <row r="3356" spans="4:7">
      <c r="D3356" s="935"/>
      <c r="E3356" s="935"/>
      <c r="F3356" s="935"/>
      <c r="G3356" s="935"/>
    </row>
    <row r="3357" spans="4:7">
      <c r="D3357" s="935"/>
      <c r="E3357" s="935"/>
      <c r="F3357" s="935"/>
      <c r="G3357" s="935"/>
    </row>
    <row r="3358" spans="4:7">
      <c r="D3358" s="935"/>
      <c r="E3358" s="935"/>
      <c r="F3358" s="935"/>
      <c r="G3358" s="935"/>
    </row>
    <row r="3359" spans="4:7">
      <c r="D3359" s="935"/>
      <c r="E3359" s="935"/>
      <c r="F3359" s="935"/>
      <c r="G3359" s="935"/>
    </row>
    <row r="3360" spans="4:7">
      <c r="D3360" s="935"/>
      <c r="E3360" s="935"/>
      <c r="F3360" s="935"/>
      <c r="G3360" s="935"/>
    </row>
    <row r="3361" spans="4:7">
      <c r="D3361" s="935"/>
      <c r="E3361" s="935"/>
      <c r="F3361" s="935"/>
      <c r="G3361" s="935"/>
    </row>
    <row r="3362" spans="4:7">
      <c r="D3362" s="935"/>
      <c r="E3362" s="935"/>
      <c r="F3362" s="935"/>
      <c r="G3362" s="935"/>
    </row>
    <row r="3363" spans="4:7">
      <c r="D3363" s="935"/>
      <c r="E3363" s="935"/>
      <c r="F3363" s="935"/>
      <c r="G3363" s="935"/>
    </row>
    <row r="3364" spans="4:7">
      <c r="D3364" s="935"/>
      <c r="E3364" s="935"/>
      <c r="F3364" s="935"/>
      <c r="G3364" s="935"/>
    </row>
    <row r="3365" spans="4:7">
      <c r="D3365" s="935"/>
      <c r="E3365" s="935"/>
      <c r="F3365" s="935"/>
      <c r="G3365" s="935"/>
    </row>
    <row r="3366" spans="4:7">
      <c r="D3366" s="935"/>
      <c r="E3366" s="935"/>
      <c r="F3366" s="935"/>
      <c r="G3366" s="935"/>
    </row>
    <row r="3367" spans="4:7">
      <c r="D3367" s="935"/>
      <c r="E3367" s="935"/>
      <c r="F3367" s="935"/>
      <c r="G3367" s="935"/>
    </row>
    <row r="3368" spans="4:7">
      <c r="D3368" s="935"/>
      <c r="E3368" s="935"/>
      <c r="F3368" s="935"/>
      <c r="G3368" s="935"/>
    </row>
    <row r="3369" spans="4:7">
      <c r="D3369" s="935"/>
      <c r="E3369" s="935"/>
      <c r="F3369" s="935"/>
      <c r="G3369" s="935"/>
    </row>
    <row r="3370" spans="4:7">
      <c r="D3370" s="935"/>
      <c r="E3370" s="935"/>
      <c r="F3370" s="935"/>
      <c r="G3370" s="935"/>
    </row>
    <row r="3371" spans="4:7">
      <c r="D3371" s="935"/>
      <c r="E3371" s="935"/>
      <c r="F3371" s="935"/>
      <c r="G3371" s="935"/>
    </row>
    <row r="3372" spans="4:7">
      <c r="D3372" s="935"/>
      <c r="E3372" s="935"/>
      <c r="F3372" s="935"/>
      <c r="G3372" s="935"/>
    </row>
    <row r="3373" spans="4:7">
      <c r="D3373" s="935"/>
      <c r="E3373" s="935"/>
      <c r="F3373" s="935"/>
      <c r="G3373" s="935"/>
    </row>
    <row r="3374" spans="4:7">
      <c r="D3374" s="935"/>
      <c r="E3374" s="935"/>
      <c r="F3374" s="935"/>
      <c r="G3374" s="935"/>
    </row>
    <row r="3375" spans="4:7">
      <c r="D3375" s="935"/>
      <c r="E3375" s="935"/>
      <c r="F3375" s="935"/>
      <c r="G3375" s="935"/>
    </row>
    <row r="3376" spans="4:7">
      <c r="D3376" s="935"/>
      <c r="E3376" s="935"/>
      <c r="F3376" s="935"/>
      <c r="G3376" s="935"/>
    </row>
    <row r="3377" spans="4:7">
      <c r="D3377" s="935"/>
      <c r="E3377" s="935"/>
      <c r="F3377" s="935"/>
      <c r="G3377" s="935"/>
    </row>
    <row r="3378" spans="4:7">
      <c r="D3378" s="935"/>
      <c r="E3378" s="935"/>
      <c r="F3378" s="935"/>
      <c r="G3378" s="935"/>
    </row>
    <row r="3379" spans="4:7">
      <c r="D3379" s="935"/>
      <c r="E3379" s="935"/>
      <c r="F3379" s="935"/>
      <c r="G3379" s="935"/>
    </row>
    <row r="3380" spans="4:7">
      <c r="D3380" s="935"/>
      <c r="E3380" s="935"/>
      <c r="F3380" s="935"/>
      <c r="G3380" s="935"/>
    </row>
    <row r="3381" spans="4:7">
      <c r="D3381" s="935"/>
      <c r="E3381" s="935"/>
      <c r="F3381" s="935"/>
      <c r="G3381" s="935"/>
    </row>
    <row r="3382" spans="4:7">
      <c r="D3382" s="935"/>
      <c r="E3382" s="935"/>
      <c r="F3382" s="935"/>
      <c r="G3382" s="935"/>
    </row>
    <row r="3383" spans="4:7">
      <c r="D3383" s="935"/>
      <c r="E3383" s="935"/>
      <c r="F3383" s="935"/>
      <c r="G3383" s="935"/>
    </row>
    <row r="3384" spans="4:7">
      <c r="D3384" s="935"/>
      <c r="E3384" s="935"/>
      <c r="F3384" s="935"/>
      <c r="G3384" s="935"/>
    </row>
    <row r="3385" spans="4:7">
      <c r="D3385" s="935"/>
      <c r="E3385" s="935"/>
      <c r="F3385" s="935"/>
      <c r="G3385" s="935"/>
    </row>
    <row r="3386" spans="4:7">
      <c r="D3386" s="935"/>
      <c r="E3386" s="935"/>
      <c r="F3386" s="935"/>
      <c r="G3386" s="935"/>
    </row>
    <row r="3387" spans="4:7">
      <c r="D3387" s="935"/>
      <c r="E3387" s="935"/>
      <c r="F3387" s="935"/>
      <c r="G3387" s="935"/>
    </row>
    <row r="3388" spans="4:7">
      <c r="D3388" s="935"/>
      <c r="E3388" s="935"/>
      <c r="F3388" s="935"/>
      <c r="G3388" s="935"/>
    </row>
    <row r="3389" spans="4:7">
      <c r="D3389" s="935"/>
      <c r="E3389" s="935"/>
      <c r="F3389" s="935"/>
      <c r="G3389" s="935"/>
    </row>
    <row r="3390" spans="4:7">
      <c r="D3390" s="935"/>
      <c r="E3390" s="935"/>
      <c r="F3390" s="935"/>
      <c r="G3390" s="935"/>
    </row>
    <row r="3391" spans="4:7">
      <c r="D3391" s="935"/>
      <c r="E3391" s="935"/>
      <c r="F3391" s="935"/>
      <c r="G3391" s="935"/>
    </row>
    <row r="3392" spans="4:7">
      <c r="D3392" s="935"/>
      <c r="E3392" s="935"/>
      <c r="F3392" s="935"/>
      <c r="G3392" s="935"/>
    </row>
    <row r="3393" spans="4:7">
      <c r="D3393" s="935"/>
      <c r="E3393" s="935"/>
      <c r="F3393" s="935"/>
      <c r="G3393" s="935"/>
    </row>
    <row r="3394" spans="4:7">
      <c r="D3394" s="935"/>
      <c r="E3394" s="935"/>
      <c r="F3394" s="935"/>
      <c r="G3394" s="935"/>
    </row>
    <row r="3395" spans="4:7">
      <c r="D3395" s="935"/>
      <c r="E3395" s="935"/>
      <c r="F3395" s="935"/>
      <c r="G3395" s="935"/>
    </row>
    <row r="3396" spans="4:7">
      <c r="D3396" s="935"/>
      <c r="E3396" s="935"/>
      <c r="F3396" s="935"/>
      <c r="G3396" s="935"/>
    </row>
    <row r="3397" spans="4:7">
      <c r="D3397" s="935"/>
      <c r="E3397" s="935"/>
      <c r="F3397" s="935"/>
      <c r="G3397" s="935"/>
    </row>
    <row r="3398" spans="4:7">
      <c r="D3398" s="935"/>
      <c r="E3398" s="935"/>
      <c r="F3398" s="935"/>
      <c r="G3398" s="935"/>
    </row>
    <row r="3399" spans="4:7">
      <c r="D3399" s="935"/>
      <c r="E3399" s="935"/>
      <c r="F3399" s="935"/>
      <c r="G3399" s="935"/>
    </row>
    <row r="3400" spans="4:7">
      <c r="D3400" s="935"/>
      <c r="E3400" s="935"/>
      <c r="F3400" s="935"/>
      <c r="G3400" s="935"/>
    </row>
    <row r="3401" spans="4:7">
      <c r="D3401" s="935"/>
      <c r="E3401" s="935"/>
      <c r="F3401" s="935"/>
      <c r="G3401" s="935"/>
    </row>
    <row r="3402" spans="4:7">
      <c r="D3402" s="935"/>
      <c r="E3402" s="935"/>
      <c r="F3402" s="935"/>
      <c r="G3402" s="935"/>
    </row>
    <row r="3403" spans="4:7">
      <c r="D3403" s="935"/>
      <c r="E3403" s="935"/>
      <c r="F3403" s="935"/>
      <c r="G3403" s="935"/>
    </row>
    <row r="3404" spans="4:7">
      <c r="D3404" s="935"/>
      <c r="E3404" s="935"/>
      <c r="F3404" s="935"/>
      <c r="G3404" s="935"/>
    </row>
    <row r="3405" spans="4:7">
      <c r="D3405" s="935"/>
      <c r="E3405" s="935"/>
      <c r="F3405" s="935"/>
      <c r="G3405" s="935"/>
    </row>
    <row r="3406" spans="4:7">
      <c r="D3406" s="935"/>
      <c r="E3406" s="935"/>
      <c r="F3406" s="935"/>
      <c r="G3406" s="935"/>
    </row>
    <row r="3407" spans="4:7">
      <c r="D3407" s="935"/>
      <c r="E3407" s="935"/>
      <c r="F3407" s="935"/>
      <c r="G3407" s="935"/>
    </row>
    <row r="3408" spans="4:7">
      <c r="D3408" s="935"/>
      <c r="E3408" s="935"/>
      <c r="F3408" s="935"/>
      <c r="G3408" s="935"/>
    </row>
    <row r="3409" spans="4:7">
      <c r="D3409" s="935"/>
      <c r="E3409" s="935"/>
      <c r="F3409" s="935"/>
      <c r="G3409" s="935"/>
    </row>
    <row r="3410" spans="4:7">
      <c r="D3410" s="935"/>
      <c r="E3410" s="935"/>
      <c r="F3410" s="935"/>
      <c r="G3410" s="935"/>
    </row>
    <row r="3411" spans="4:7">
      <c r="D3411" s="935"/>
      <c r="E3411" s="935"/>
      <c r="F3411" s="935"/>
      <c r="G3411" s="935"/>
    </row>
    <row r="3412" spans="4:7">
      <c r="D3412" s="935"/>
      <c r="E3412" s="935"/>
      <c r="F3412" s="935"/>
      <c r="G3412" s="935"/>
    </row>
    <row r="3413" spans="4:7">
      <c r="D3413" s="935"/>
      <c r="E3413" s="935"/>
      <c r="F3413" s="935"/>
      <c r="G3413" s="935"/>
    </row>
    <row r="3414" spans="4:7">
      <c r="D3414" s="935"/>
      <c r="E3414" s="935"/>
      <c r="F3414" s="935"/>
      <c r="G3414" s="935"/>
    </row>
    <row r="3415" spans="4:7">
      <c r="D3415" s="935"/>
      <c r="E3415" s="935"/>
      <c r="F3415" s="935"/>
      <c r="G3415" s="935"/>
    </row>
    <row r="3416" spans="4:7">
      <c r="D3416" s="935"/>
      <c r="E3416" s="935"/>
      <c r="F3416" s="935"/>
      <c r="G3416" s="935"/>
    </row>
    <row r="3417" spans="4:7">
      <c r="D3417" s="935"/>
      <c r="E3417" s="935"/>
      <c r="F3417" s="935"/>
      <c r="G3417" s="935"/>
    </row>
    <row r="3418" spans="4:7">
      <c r="D3418" s="935"/>
      <c r="E3418" s="935"/>
      <c r="F3418" s="935"/>
      <c r="G3418" s="935"/>
    </row>
    <row r="3419" spans="4:7">
      <c r="D3419" s="935"/>
      <c r="E3419" s="935"/>
      <c r="F3419" s="935"/>
      <c r="G3419" s="935"/>
    </row>
    <row r="3420" spans="4:7">
      <c r="D3420" s="935"/>
      <c r="E3420" s="935"/>
      <c r="F3420" s="935"/>
      <c r="G3420" s="935"/>
    </row>
    <row r="3421" spans="4:7">
      <c r="D3421" s="935"/>
      <c r="E3421" s="935"/>
      <c r="F3421" s="935"/>
      <c r="G3421" s="935"/>
    </row>
    <row r="3422" spans="4:7">
      <c r="D3422" s="935"/>
      <c r="E3422" s="935"/>
      <c r="F3422" s="935"/>
      <c r="G3422" s="935"/>
    </row>
    <row r="3423" spans="4:7">
      <c r="D3423" s="935"/>
      <c r="E3423" s="935"/>
      <c r="F3423" s="935"/>
      <c r="G3423" s="935"/>
    </row>
    <row r="3424" spans="4:7">
      <c r="D3424" s="935"/>
      <c r="E3424" s="935"/>
      <c r="F3424" s="935"/>
      <c r="G3424" s="935"/>
    </row>
    <row r="3425" spans="4:7">
      <c r="D3425" s="935"/>
      <c r="E3425" s="935"/>
      <c r="F3425" s="935"/>
      <c r="G3425" s="935"/>
    </row>
    <row r="3426" spans="4:7">
      <c r="D3426" s="935"/>
      <c r="E3426" s="935"/>
      <c r="F3426" s="935"/>
      <c r="G3426" s="935"/>
    </row>
    <row r="3427" spans="4:7">
      <c r="D3427" s="935"/>
      <c r="E3427" s="935"/>
      <c r="F3427" s="935"/>
      <c r="G3427" s="935"/>
    </row>
    <row r="3428" spans="4:7">
      <c r="D3428" s="935"/>
      <c r="E3428" s="935"/>
      <c r="F3428" s="935"/>
      <c r="G3428" s="935"/>
    </row>
    <row r="3429" spans="4:7">
      <c r="D3429" s="935"/>
      <c r="E3429" s="935"/>
      <c r="F3429" s="935"/>
      <c r="G3429" s="935"/>
    </row>
    <row r="3430" spans="4:7">
      <c r="D3430" s="935"/>
      <c r="E3430" s="935"/>
      <c r="F3430" s="935"/>
      <c r="G3430" s="935"/>
    </row>
    <row r="3431" spans="4:7">
      <c r="D3431" s="935"/>
      <c r="E3431" s="935"/>
      <c r="F3431" s="935"/>
      <c r="G3431" s="935"/>
    </row>
    <row r="3432" spans="4:7">
      <c r="D3432" s="935"/>
      <c r="E3432" s="935"/>
      <c r="F3432" s="935"/>
      <c r="G3432" s="935"/>
    </row>
    <row r="3433" spans="4:7">
      <c r="D3433" s="935"/>
      <c r="E3433" s="935"/>
      <c r="F3433" s="935"/>
      <c r="G3433" s="935"/>
    </row>
    <row r="3434" spans="4:7">
      <c r="D3434" s="935"/>
      <c r="E3434" s="935"/>
      <c r="F3434" s="935"/>
      <c r="G3434" s="935"/>
    </row>
    <row r="3435" spans="4:7">
      <c r="D3435" s="935"/>
      <c r="E3435" s="935"/>
      <c r="F3435" s="935"/>
      <c r="G3435" s="935"/>
    </row>
    <row r="3436" spans="4:7">
      <c r="D3436" s="935"/>
      <c r="E3436" s="935"/>
      <c r="F3436" s="935"/>
      <c r="G3436" s="935"/>
    </row>
    <row r="3437" spans="4:7">
      <c r="D3437" s="935"/>
      <c r="E3437" s="935"/>
      <c r="F3437" s="935"/>
      <c r="G3437" s="935"/>
    </row>
    <row r="3438" spans="4:7">
      <c r="D3438" s="935"/>
      <c r="E3438" s="935"/>
      <c r="F3438" s="935"/>
      <c r="G3438" s="935"/>
    </row>
    <row r="3439" spans="4:7">
      <c r="D3439" s="935"/>
      <c r="E3439" s="935"/>
      <c r="F3439" s="935"/>
      <c r="G3439" s="935"/>
    </row>
    <row r="3440" spans="4:7">
      <c r="D3440" s="935"/>
      <c r="E3440" s="935"/>
      <c r="F3440" s="935"/>
      <c r="G3440" s="935"/>
    </row>
    <row r="3441" spans="4:7">
      <c r="D3441" s="935"/>
      <c r="E3441" s="935"/>
      <c r="F3441" s="935"/>
      <c r="G3441" s="935"/>
    </row>
    <row r="3442" spans="4:7">
      <c r="D3442" s="935"/>
      <c r="E3442" s="935"/>
      <c r="F3442" s="935"/>
      <c r="G3442" s="935"/>
    </row>
    <row r="3443" spans="4:7">
      <c r="D3443" s="935"/>
      <c r="E3443" s="935"/>
      <c r="F3443" s="935"/>
      <c r="G3443" s="935"/>
    </row>
    <row r="3444" spans="4:7">
      <c r="D3444" s="935"/>
      <c r="E3444" s="935"/>
      <c r="F3444" s="935"/>
      <c r="G3444" s="935"/>
    </row>
    <row r="3445" spans="4:7">
      <c r="D3445" s="935"/>
      <c r="E3445" s="935"/>
      <c r="F3445" s="935"/>
      <c r="G3445" s="935"/>
    </row>
    <row r="3446" spans="4:7">
      <c r="D3446" s="935"/>
      <c r="E3446" s="935"/>
      <c r="F3446" s="935"/>
      <c r="G3446" s="935"/>
    </row>
    <row r="3447" spans="4:7">
      <c r="D3447" s="935"/>
      <c r="E3447" s="935"/>
      <c r="F3447" s="935"/>
      <c r="G3447" s="935"/>
    </row>
    <row r="3448" spans="4:7">
      <c r="D3448" s="935"/>
      <c r="E3448" s="935"/>
      <c r="F3448" s="935"/>
      <c r="G3448" s="935"/>
    </row>
    <row r="3449" spans="4:7">
      <c r="D3449" s="935"/>
      <c r="E3449" s="935"/>
      <c r="F3449" s="935"/>
      <c r="G3449" s="935"/>
    </row>
    <row r="3450" spans="4:7">
      <c r="D3450" s="935"/>
      <c r="E3450" s="935"/>
      <c r="F3450" s="935"/>
      <c r="G3450" s="935"/>
    </row>
    <row r="3451" spans="4:7">
      <c r="D3451" s="935"/>
      <c r="E3451" s="935"/>
      <c r="F3451" s="935"/>
      <c r="G3451" s="935"/>
    </row>
    <row r="3452" spans="4:7">
      <c r="D3452" s="935"/>
      <c r="E3452" s="935"/>
      <c r="F3452" s="935"/>
      <c r="G3452" s="935"/>
    </row>
    <row r="3453" spans="4:7">
      <c r="D3453" s="935"/>
      <c r="E3453" s="935"/>
      <c r="F3453" s="935"/>
      <c r="G3453" s="935"/>
    </row>
    <row r="3454" spans="4:7">
      <c r="D3454" s="935"/>
      <c r="E3454" s="935"/>
      <c r="F3454" s="935"/>
      <c r="G3454" s="935"/>
    </row>
    <row r="3455" spans="4:7">
      <c r="D3455" s="935"/>
      <c r="E3455" s="935"/>
      <c r="F3455" s="935"/>
      <c r="G3455" s="935"/>
    </row>
    <row r="3456" spans="4:7">
      <c r="D3456" s="935"/>
      <c r="E3456" s="935"/>
      <c r="F3456" s="935"/>
      <c r="G3456" s="935"/>
    </row>
    <row r="3457" spans="4:7">
      <c r="D3457" s="935"/>
      <c r="E3457" s="935"/>
      <c r="F3457" s="935"/>
      <c r="G3457" s="935"/>
    </row>
    <row r="3458" spans="4:7">
      <c r="D3458" s="935"/>
      <c r="E3458" s="935"/>
      <c r="F3458" s="935"/>
      <c r="G3458" s="935"/>
    </row>
    <row r="3459" spans="4:7">
      <c r="D3459" s="935"/>
      <c r="E3459" s="935"/>
      <c r="F3459" s="935"/>
      <c r="G3459" s="935"/>
    </row>
    <row r="3460" spans="4:7">
      <c r="D3460" s="935"/>
      <c r="E3460" s="935"/>
      <c r="F3460" s="935"/>
      <c r="G3460" s="935"/>
    </row>
    <row r="3461" spans="4:7">
      <c r="D3461" s="935"/>
      <c r="E3461" s="935"/>
      <c r="F3461" s="935"/>
      <c r="G3461" s="935"/>
    </row>
    <row r="3462" spans="4:7">
      <c r="D3462" s="935"/>
      <c r="E3462" s="935"/>
      <c r="F3462" s="935"/>
      <c r="G3462" s="935"/>
    </row>
    <row r="3463" spans="4:7">
      <c r="D3463" s="935"/>
      <c r="E3463" s="935"/>
      <c r="F3463" s="935"/>
      <c r="G3463" s="935"/>
    </row>
    <row r="3464" spans="4:7">
      <c r="D3464" s="935"/>
      <c r="E3464" s="935"/>
      <c r="F3464" s="935"/>
      <c r="G3464" s="935"/>
    </row>
    <row r="3465" spans="4:7">
      <c r="D3465" s="935"/>
      <c r="E3465" s="935"/>
      <c r="F3465" s="935"/>
      <c r="G3465" s="935"/>
    </row>
    <row r="3466" spans="4:7">
      <c r="D3466" s="935"/>
      <c r="E3466" s="935"/>
      <c r="F3466" s="935"/>
      <c r="G3466" s="935"/>
    </row>
    <row r="3467" spans="4:7">
      <c r="D3467" s="935"/>
      <c r="E3467" s="935"/>
      <c r="F3467" s="935"/>
      <c r="G3467" s="935"/>
    </row>
    <row r="3468" spans="4:7">
      <c r="D3468" s="935"/>
      <c r="E3468" s="935"/>
      <c r="F3468" s="935"/>
      <c r="G3468" s="935"/>
    </row>
    <row r="3469" spans="4:7">
      <c r="D3469" s="935"/>
      <c r="E3469" s="935"/>
      <c r="F3469" s="935"/>
      <c r="G3469" s="935"/>
    </row>
    <row r="3470" spans="4:7">
      <c r="D3470" s="935"/>
      <c r="E3470" s="935"/>
      <c r="F3470" s="935"/>
      <c r="G3470" s="935"/>
    </row>
    <row r="3471" spans="4:7">
      <c r="D3471" s="935"/>
      <c r="E3471" s="935"/>
      <c r="F3471" s="935"/>
      <c r="G3471" s="935"/>
    </row>
    <row r="3472" spans="4:7">
      <c r="D3472" s="935"/>
      <c r="E3472" s="935"/>
      <c r="F3472" s="935"/>
      <c r="G3472" s="935"/>
    </row>
    <row r="3473" spans="4:7">
      <c r="D3473" s="935"/>
      <c r="E3473" s="935"/>
      <c r="F3473" s="935"/>
      <c r="G3473" s="935"/>
    </row>
    <row r="3474" spans="4:7">
      <c r="D3474" s="935"/>
      <c r="E3474" s="935"/>
      <c r="F3474" s="935"/>
      <c r="G3474" s="935"/>
    </row>
    <row r="3475" spans="4:7">
      <c r="D3475" s="935"/>
      <c r="E3475" s="935"/>
      <c r="F3475" s="935"/>
      <c r="G3475" s="935"/>
    </row>
    <row r="3476" spans="4:7">
      <c r="D3476" s="935"/>
      <c r="E3476" s="935"/>
      <c r="F3476" s="935"/>
      <c r="G3476" s="935"/>
    </row>
    <row r="3477" spans="4:7">
      <c r="D3477" s="935"/>
      <c r="E3477" s="935"/>
      <c r="F3477" s="935"/>
      <c r="G3477" s="935"/>
    </row>
    <row r="3478" spans="4:7">
      <c r="D3478" s="935"/>
      <c r="E3478" s="935"/>
      <c r="F3478" s="935"/>
      <c r="G3478" s="935"/>
    </row>
    <row r="3479" spans="4:7">
      <c r="D3479" s="935"/>
      <c r="E3479" s="935"/>
      <c r="F3479" s="935"/>
      <c r="G3479" s="935"/>
    </row>
    <row r="3480" spans="4:7">
      <c r="D3480" s="935"/>
      <c r="E3480" s="935"/>
      <c r="F3480" s="935"/>
      <c r="G3480" s="935"/>
    </row>
    <row r="3481" spans="4:7">
      <c r="D3481" s="935"/>
      <c r="E3481" s="935"/>
      <c r="F3481" s="935"/>
      <c r="G3481" s="935"/>
    </row>
    <row r="3482" spans="4:7">
      <c r="D3482" s="935"/>
      <c r="E3482" s="935"/>
      <c r="F3482" s="935"/>
      <c r="G3482" s="935"/>
    </row>
    <row r="3483" spans="4:7">
      <c r="D3483" s="935"/>
      <c r="E3483" s="935"/>
      <c r="F3483" s="935"/>
      <c r="G3483" s="935"/>
    </row>
    <row r="3484" spans="4:7">
      <c r="D3484" s="935"/>
      <c r="E3484" s="935"/>
      <c r="F3484" s="935"/>
      <c r="G3484" s="935"/>
    </row>
    <row r="3485" spans="4:7">
      <c r="D3485" s="935"/>
      <c r="E3485" s="935"/>
      <c r="F3485" s="935"/>
      <c r="G3485" s="935"/>
    </row>
    <row r="3486" spans="4:7">
      <c r="D3486" s="935"/>
      <c r="E3486" s="935"/>
      <c r="F3486" s="935"/>
      <c r="G3486" s="935"/>
    </row>
    <row r="3487" spans="4:7">
      <c r="D3487" s="935"/>
      <c r="E3487" s="935"/>
      <c r="F3487" s="935"/>
      <c r="G3487" s="935"/>
    </row>
    <row r="3488" spans="4:7">
      <c r="D3488" s="935"/>
      <c r="E3488" s="935"/>
      <c r="F3488" s="935"/>
      <c r="G3488" s="935"/>
    </row>
    <row r="3489" spans="4:7">
      <c r="D3489" s="935"/>
      <c r="E3489" s="935"/>
      <c r="F3489" s="935"/>
      <c r="G3489" s="935"/>
    </row>
    <row r="3490" spans="4:7">
      <c r="D3490" s="935"/>
      <c r="E3490" s="935"/>
      <c r="F3490" s="935"/>
      <c r="G3490" s="935"/>
    </row>
    <row r="3491" spans="4:7">
      <c r="D3491" s="935"/>
      <c r="E3491" s="935"/>
      <c r="F3491" s="935"/>
      <c r="G3491" s="935"/>
    </row>
    <row r="3492" spans="4:7">
      <c r="D3492" s="935"/>
      <c r="E3492" s="935"/>
      <c r="F3492" s="935"/>
      <c r="G3492" s="935"/>
    </row>
    <row r="3493" spans="4:7">
      <c r="D3493" s="935"/>
      <c r="E3493" s="935"/>
      <c r="F3493" s="935"/>
      <c r="G3493" s="935"/>
    </row>
    <row r="3494" spans="4:7">
      <c r="D3494" s="935"/>
      <c r="E3494" s="935"/>
      <c r="F3494" s="935"/>
      <c r="G3494" s="935"/>
    </row>
    <row r="3495" spans="4:7">
      <c r="D3495" s="935"/>
      <c r="E3495" s="935"/>
      <c r="F3495" s="935"/>
      <c r="G3495" s="935"/>
    </row>
    <row r="3496" spans="4:7">
      <c r="D3496" s="935"/>
      <c r="E3496" s="935"/>
      <c r="F3496" s="935"/>
      <c r="G3496" s="935"/>
    </row>
    <row r="3497" spans="4:7">
      <c r="D3497" s="935"/>
      <c r="E3497" s="935"/>
      <c r="F3497" s="935"/>
      <c r="G3497" s="935"/>
    </row>
    <row r="3498" spans="4:7">
      <c r="D3498" s="935"/>
      <c r="E3498" s="935"/>
      <c r="F3498" s="935"/>
      <c r="G3498" s="935"/>
    </row>
    <row r="3499" spans="4:7">
      <c r="D3499" s="935"/>
      <c r="E3499" s="935"/>
      <c r="F3499" s="935"/>
      <c r="G3499" s="935"/>
    </row>
    <row r="3500" spans="4:7">
      <c r="D3500" s="935"/>
      <c r="E3500" s="935"/>
      <c r="F3500" s="935"/>
      <c r="G3500" s="935"/>
    </row>
    <row r="3501" spans="4:7">
      <c r="D3501" s="935"/>
      <c r="E3501" s="935"/>
      <c r="F3501" s="935"/>
      <c r="G3501" s="935"/>
    </row>
    <row r="3502" spans="4:7">
      <c r="D3502" s="935"/>
      <c r="E3502" s="935"/>
      <c r="F3502" s="935"/>
      <c r="G3502" s="935"/>
    </row>
    <row r="3503" spans="4:7">
      <c r="D3503" s="935"/>
      <c r="E3503" s="935"/>
      <c r="F3503" s="935"/>
      <c r="G3503" s="935"/>
    </row>
    <row r="3504" spans="4:7">
      <c r="D3504" s="935"/>
      <c r="E3504" s="935"/>
      <c r="F3504" s="935"/>
      <c r="G3504" s="935"/>
    </row>
    <row r="3505" spans="4:7">
      <c r="D3505" s="935"/>
      <c r="E3505" s="935"/>
      <c r="F3505" s="935"/>
      <c r="G3505" s="935"/>
    </row>
    <row r="3506" spans="4:7">
      <c r="D3506" s="935"/>
      <c r="E3506" s="935"/>
      <c r="F3506" s="935"/>
      <c r="G3506" s="935"/>
    </row>
    <row r="3507" spans="4:7">
      <c r="D3507" s="935"/>
      <c r="E3507" s="935"/>
      <c r="F3507" s="935"/>
      <c r="G3507" s="935"/>
    </row>
    <row r="3508" spans="4:7">
      <c r="D3508" s="935"/>
      <c r="E3508" s="935"/>
      <c r="F3508" s="935"/>
      <c r="G3508" s="935"/>
    </row>
    <row r="3509" spans="4:7">
      <c r="D3509" s="935"/>
      <c r="E3509" s="935"/>
      <c r="F3509" s="935"/>
      <c r="G3509" s="935"/>
    </row>
    <row r="3510" spans="4:7">
      <c r="D3510" s="935"/>
      <c r="E3510" s="935"/>
      <c r="F3510" s="935"/>
      <c r="G3510" s="935"/>
    </row>
    <row r="3511" spans="4:7">
      <c r="D3511" s="935"/>
      <c r="E3511" s="935"/>
      <c r="F3511" s="935"/>
      <c r="G3511" s="935"/>
    </row>
    <row r="3512" spans="4:7">
      <c r="D3512" s="935"/>
      <c r="E3512" s="935"/>
      <c r="F3512" s="935"/>
      <c r="G3512" s="935"/>
    </row>
    <row r="3513" spans="4:7">
      <c r="D3513" s="935"/>
      <c r="E3513" s="935"/>
      <c r="F3513" s="935"/>
      <c r="G3513" s="935"/>
    </row>
    <row r="3514" spans="4:7">
      <c r="D3514" s="935"/>
      <c r="E3514" s="935"/>
      <c r="F3514" s="935"/>
      <c r="G3514" s="935"/>
    </row>
    <row r="3515" spans="4:7">
      <c r="D3515" s="935"/>
      <c r="E3515" s="935"/>
      <c r="F3515" s="935"/>
      <c r="G3515" s="935"/>
    </row>
    <row r="3516" spans="4:7">
      <c r="D3516" s="935"/>
      <c r="E3516" s="935"/>
      <c r="F3516" s="935"/>
      <c r="G3516" s="935"/>
    </row>
    <row r="3517" spans="4:7">
      <c r="D3517" s="935"/>
      <c r="E3517" s="935"/>
      <c r="F3517" s="935"/>
      <c r="G3517" s="935"/>
    </row>
    <row r="3518" spans="4:7">
      <c r="D3518" s="935"/>
      <c r="E3518" s="935"/>
      <c r="F3518" s="935"/>
      <c r="G3518" s="935"/>
    </row>
    <row r="3519" spans="4:7">
      <c r="D3519" s="935"/>
      <c r="E3519" s="935"/>
      <c r="F3519" s="935"/>
      <c r="G3519" s="935"/>
    </row>
    <row r="3520" spans="4:7">
      <c r="D3520" s="935"/>
      <c r="E3520" s="935"/>
      <c r="F3520" s="935"/>
      <c r="G3520" s="935"/>
    </row>
    <row r="3521" spans="4:7">
      <c r="D3521" s="935"/>
      <c r="E3521" s="935"/>
      <c r="F3521" s="935"/>
      <c r="G3521" s="935"/>
    </row>
    <row r="3522" spans="4:7">
      <c r="D3522" s="935"/>
      <c r="E3522" s="935"/>
      <c r="F3522" s="935"/>
      <c r="G3522" s="935"/>
    </row>
    <row r="3523" spans="4:7">
      <c r="D3523" s="935"/>
      <c r="E3523" s="935"/>
      <c r="F3523" s="935"/>
      <c r="G3523" s="935"/>
    </row>
    <row r="3524" spans="4:7">
      <c r="D3524" s="935"/>
      <c r="E3524" s="935"/>
      <c r="F3524" s="935"/>
      <c r="G3524" s="935"/>
    </row>
    <row r="3525" spans="4:7">
      <c r="D3525" s="935"/>
      <c r="E3525" s="935"/>
      <c r="F3525" s="935"/>
      <c r="G3525" s="935"/>
    </row>
    <row r="3526" spans="4:7">
      <c r="D3526" s="935"/>
      <c r="E3526" s="935"/>
      <c r="F3526" s="935"/>
      <c r="G3526" s="935"/>
    </row>
    <row r="3527" spans="4:7">
      <c r="D3527" s="935"/>
      <c r="E3527" s="935"/>
      <c r="F3527" s="935"/>
      <c r="G3527" s="935"/>
    </row>
    <row r="3528" spans="4:7">
      <c r="D3528" s="935"/>
      <c r="E3528" s="935"/>
      <c r="F3528" s="935"/>
      <c r="G3528" s="935"/>
    </row>
    <row r="3529" spans="4:7">
      <c r="D3529" s="935"/>
      <c r="E3529" s="935"/>
      <c r="F3529" s="935"/>
      <c r="G3529" s="935"/>
    </row>
    <row r="3530" spans="4:7">
      <c r="D3530" s="935"/>
      <c r="E3530" s="935"/>
      <c r="F3530" s="935"/>
      <c r="G3530" s="935"/>
    </row>
    <row r="3531" spans="4:7">
      <c r="D3531" s="935"/>
      <c r="E3531" s="935"/>
      <c r="F3531" s="935"/>
      <c r="G3531" s="935"/>
    </row>
    <row r="3532" spans="4:7">
      <c r="D3532" s="935"/>
      <c r="E3532" s="935"/>
      <c r="F3532" s="935"/>
      <c r="G3532" s="935"/>
    </row>
    <row r="3533" spans="4:7">
      <c r="D3533" s="935"/>
      <c r="E3533" s="935"/>
      <c r="F3533" s="935"/>
      <c r="G3533" s="935"/>
    </row>
    <row r="3534" spans="4:7">
      <c r="D3534" s="935"/>
      <c r="E3534" s="935"/>
      <c r="F3534" s="935"/>
      <c r="G3534" s="935"/>
    </row>
    <row r="3535" spans="4:7">
      <c r="D3535" s="935"/>
      <c r="E3535" s="935"/>
      <c r="F3535" s="935"/>
      <c r="G3535" s="935"/>
    </row>
    <row r="3536" spans="4:7">
      <c r="D3536" s="935"/>
      <c r="E3536" s="935"/>
      <c r="F3536" s="935"/>
      <c r="G3536" s="935"/>
    </row>
    <row r="3537" spans="4:7">
      <c r="D3537" s="935"/>
      <c r="E3537" s="935"/>
      <c r="F3537" s="935"/>
      <c r="G3537" s="935"/>
    </row>
    <row r="3538" spans="4:7">
      <c r="D3538" s="935"/>
      <c r="E3538" s="935"/>
      <c r="F3538" s="935"/>
      <c r="G3538" s="935"/>
    </row>
    <row r="3539" spans="4:7">
      <c r="D3539" s="935"/>
      <c r="E3539" s="935"/>
      <c r="F3539" s="935"/>
      <c r="G3539" s="935"/>
    </row>
    <row r="3540" spans="4:7">
      <c r="D3540" s="935"/>
      <c r="E3540" s="935"/>
      <c r="F3540" s="935"/>
      <c r="G3540" s="935"/>
    </row>
    <row r="3541" spans="4:7">
      <c r="D3541" s="935"/>
      <c r="E3541" s="935"/>
      <c r="F3541" s="935"/>
      <c r="G3541" s="935"/>
    </row>
    <row r="3542" spans="4:7">
      <c r="D3542" s="935"/>
      <c r="E3542" s="935"/>
      <c r="F3542" s="935"/>
      <c r="G3542" s="935"/>
    </row>
    <row r="3543" spans="4:7">
      <c r="D3543" s="935"/>
      <c r="E3543" s="935"/>
      <c r="F3543" s="935"/>
      <c r="G3543" s="935"/>
    </row>
    <row r="3544" spans="4:7">
      <c r="D3544" s="935"/>
      <c r="E3544" s="935"/>
      <c r="F3544" s="935"/>
      <c r="G3544" s="935"/>
    </row>
    <row r="3545" spans="4:7">
      <c r="D3545" s="935"/>
      <c r="E3545" s="935"/>
      <c r="F3545" s="935"/>
      <c r="G3545" s="935"/>
    </row>
    <row r="3546" spans="4:7">
      <c r="D3546" s="935"/>
      <c r="E3546" s="935"/>
      <c r="F3546" s="935"/>
      <c r="G3546" s="935"/>
    </row>
    <row r="3547" spans="4:7">
      <c r="D3547" s="935"/>
      <c r="E3547" s="935"/>
      <c r="F3547" s="935"/>
      <c r="G3547" s="935"/>
    </row>
    <row r="3548" spans="4:7">
      <c r="D3548" s="935"/>
      <c r="E3548" s="935"/>
      <c r="F3548" s="935"/>
      <c r="G3548" s="935"/>
    </row>
    <row r="3549" spans="4:7">
      <c r="D3549" s="935"/>
      <c r="E3549" s="935"/>
      <c r="F3549" s="935"/>
      <c r="G3549" s="935"/>
    </row>
    <row r="3550" spans="4:7">
      <c r="D3550" s="935"/>
      <c r="E3550" s="935"/>
      <c r="F3550" s="935"/>
      <c r="G3550" s="935"/>
    </row>
    <row r="3551" spans="4:7">
      <c r="D3551" s="935"/>
      <c r="E3551" s="935"/>
      <c r="F3551" s="935"/>
      <c r="G3551" s="935"/>
    </row>
    <row r="3552" spans="4:7">
      <c r="D3552" s="935"/>
      <c r="E3552" s="935"/>
      <c r="F3552" s="935"/>
      <c r="G3552" s="935"/>
    </row>
    <row r="3553" spans="4:7">
      <c r="D3553" s="935"/>
      <c r="E3553" s="935"/>
      <c r="F3553" s="935"/>
      <c r="G3553" s="935"/>
    </row>
    <row r="3554" spans="4:7">
      <c r="D3554" s="935"/>
      <c r="E3554" s="935"/>
      <c r="F3554" s="935"/>
      <c r="G3554" s="935"/>
    </row>
    <row r="3555" spans="4:7">
      <c r="D3555" s="935"/>
      <c r="E3555" s="935"/>
      <c r="F3555" s="935"/>
      <c r="G3555" s="935"/>
    </row>
    <row r="3556" spans="4:7">
      <c r="D3556" s="935"/>
      <c r="E3556" s="935"/>
      <c r="F3556" s="935"/>
      <c r="G3556" s="935"/>
    </row>
    <row r="3557" spans="4:7">
      <c r="D3557" s="935"/>
      <c r="E3557" s="935"/>
      <c r="F3557" s="935"/>
      <c r="G3557" s="935"/>
    </row>
    <row r="3558" spans="4:7">
      <c r="D3558" s="935"/>
      <c r="E3558" s="935"/>
      <c r="F3558" s="935"/>
      <c r="G3558" s="935"/>
    </row>
    <row r="3559" spans="4:7">
      <c r="D3559" s="935"/>
      <c r="E3559" s="935"/>
      <c r="F3559" s="935"/>
      <c r="G3559" s="935"/>
    </row>
    <row r="3560" spans="4:7">
      <c r="D3560" s="935"/>
      <c r="E3560" s="935"/>
      <c r="F3560" s="935"/>
      <c r="G3560" s="935"/>
    </row>
    <row r="3561" spans="4:7">
      <c r="D3561" s="935"/>
      <c r="E3561" s="935"/>
      <c r="F3561" s="935"/>
      <c r="G3561" s="935"/>
    </row>
    <row r="3562" spans="4:7">
      <c r="D3562" s="935"/>
      <c r="E3562" s="935"/>
      <c r="F3562" s="935"/>
      <c r="G3562" s="935"/>
    </row>
    <row r="3563" spans="4:7">
      <c r="D3563" s="935"/>
      <c r="E3563" s="935"/>
      <c r="F3563" s="935"/>
      <c r="G3563" s="935"/>
    </row>
    <row r="3564" spans="4:7">
      <c r="D3564" s="935"/>
      <c r="E3564" s="935"/>
      <c r="F3564" s="935"/>
      <c r="G3564" s="935"/>
    </row>
    <row r="3565" spans="4:7">
      <c r="D3565" s="935"/>
      <c r="E3565" s="935"/>
      <c r="F3565" s="935"/>
      <c r="G3565" s="935"/>
    </row>
    <row r="3566" spans="4:7">
      <c r="D3566" s="935"/>
      <c r="E3566" s="935"/>
      <c r="F3566" s="935"/>
      <c r="G3566" s="935"/>
    </row>
    <row r="3567" spans="4:7">
      <c r="D3567" s="935"/>
      <c r="E3567" s="935"/>
      <c r="F3567" s="935"/>
      <c r="G3567" s="935"/>
    </row>
    <row r="3568" spans="4:7">
      <c r="D3568" s="935"/>
      <c r="E3568" s="935"/>
      <c r="F3568" s="935"/>
      <c r="G3568" s="935"/>
    </row>
    <row r="3569" spans="4:7">
      <c r="D3569" s="935"/>
      <c r="E3569" s="935"/>
      <c r="F3569" s="935"/>
      <c r="G3569" s="935"/>
    </row>
    <row r="3570" spans="4:7">
      <c r="D3570" s="935"/>
      <c r="E3570" s="935"/>
      <c r="F3570" s="935"/>
      <c r="G3570" s="935"/>
    </row>
    <row r="3571" spans="4:7">
      <c r="D3571" s="935"/>
      <c r="E3571" s="935"/>
      <c r="F3571" s="935"/>
      <c r="G3571" s="935"/>
    </row>
    <row r="3572" spans="4:7">
      <c r="D3572" s="935"/>
      <c r="E3572" s="935"/>
      <c r="F3572" s="935"/>
      <c r="G3572" s="935"/>
    </row>
    <row r="3573" spans="4:7">
      <c r="D3573" s="935"/>
      <c r="E3573" s="935"/>
      <c r="F3573" s="935"/>
      <c r="G3573" s="935"/>
    </row>
    <row r="3574" spans="4:7">
      <c r="D3574" s="935"/>
      <c r="E3574" s="935"/>
      <c r="F3574" s="935"/>
      <c r="G3574" s="935"/>
    </row>
    <row r="3575" spans="4:7">
      <c r="D3575" s="935"/>
      <c r="E3575" s="935"/>
      <c r="F3575" s="935"/>
      <c r="G3575" s="935"/>
    </row>
    <row r="3576" spans="4:7">
      <c r="D3576" s="935"/>
      <c r="E3576" s="935"/>
      <c r="F3576" s="935"/>
      <c r="G3576" s="935"/>
    </row>
    <row r="3577" spans="4:7">
      <c r="D3577" s="935"/>
      <c r="E3577" s="935"/>
      <c r="F3577" s="935"/>
      <c r="G3577" s="935"/>
    </row>
    <row r="3578" spans="4:7">
      <c r="D3578" s="935"/>
      <c r="E3578" s="935"/>
      <c r="F3578" s="935"/>
      <c r="G3578" s="935"/>
    </row>
    <row r="3579" spans="4:7">
      <c r="D3579" s="935"/>
      <c r="E3579" s="935"/>
      <c r="F3579" s="935"/>
      <c r="G3579" s="935"/>
    </row>
    <row r="3580" spans="4:7">
      <c r="D3580" s="935"/>
      <c r="E3580" s="935"/>
      <c r="F3580" s="935"/>
      <c r="G3580" s="935"/>
    </row>
    <row r="3581" spans="4:7">
      <c r="D3581" s="935"/>
      <c r="E3581" s="935"/>
      <c r="F3581" s="935"/>
      <c r="G3581" s="935"/>
    </row>
    <row r="3582" spans="4:7">
      <c r="D3582" s="935"/>
      <c r="E3582" s="935"/>
      <c r="F3582" s="935"/>
      <c r="G3582" s="935"/>
    </row>
    <row r="3583" spans="4:7">
      <c r="D3583" s="935"/>
      <c r="E3583" s="935"/>
      <c r="F3583" s="935"/>
      <c r="G3583" s="935"/>
    </row>
    <row r="3584" spans="4:7">
      <c r="D3584" s="935"/>
      <c r="E3584" s="935"/>
      <c r="F3584" s="935"/>
      <c r="G3584" s="935"/>
    </row>
    <row r="3585" spans="4:7">
      <c r="D3585" s="935"/>
      <c r="E3585" s="935"/>
      <c r="F3585" s="935"/>
      <c r="G3585" s="935"/>
    </row>
    <row r="3586" spans="4:7">
      <c r="D3586" s="935"/>
      <c r="E3586" s="935"/>
      <c r="F3586" s="935"/>
      <c r="G3586" s="935"/>
    </row>
    <row r="3587" spans="4:7">
      <c r="D3587" s="935"/>
      <c r="E3587" s="935"/>
      <c r="F3587" s="935"/>
      <c r="G3587" s="935"/>
    </row>
    <row r="3588" spans="4:7">
      <c r="D3588" s="935"/>
      <c r="E3588" s="935"/>
      <c r="F3588" s="935"/>
      <c r="G3588" s="935"/>
    </row>
    <row r="3589" spans="4:7">
      <c r="D3589" s="935"/>
      <c r="E3589" s="935"/>
      <c r="F3589" s="935"/>
      <c r="G3589" s="935"/>
    </row>
    <row r="3590" spans="4:7">
      <c r="D3590" s="935"/>
      <c r="E3590" s="935"/>
      <c r="F3590" s="935"/>
      <c r="G3590" s="935"/>
    </row>
    <row r="3591" spans="4:7">
      <c r="D3591" s="935"/>
      <c r="E3591" s="935"/>
      <c r="F3591" s="935"/>
      <c r="G3591" s="935"/>
    </row>
    <row r="3592" spans="4:7">
      <c r="D3592" s="935"/>
      <c r="E3592" s="935"/>
      <c r="F3592" s="935"/>
      <c r="G3592" s="935"/>
    </row>
    <row r="3593" spans="4:7">
      <c r="D3593" s="935"/>
      <c r="E3593" s="935"/>
      <c r="F3593" s="935"/>
      <c r="G3593" s="935"/>
    </row>
    <row r="3594" spans="4:7">
      <c r="D3594" s="935"/>
      <c r="E3594" s="935"/>
      <c r="F3594" s="935"/>
      <c r="G3594" s="935"/>
    </row>
    <row r="3595" spans="4:7">
      <c r="D3595" s="935"/>
      <c r="E3595" s="935"/>
      <c r="F3595" s="935"/>
      <c r="G3595" s="935"/>
    </row>
    <row r="3596" spans="4:7">
      <c r="D3596" s="935"/>
      <c r="E3596" s="935"/>
      <c r="F3596" s="935"/>
      <c r="G3596" s="935"/>
    </row>
    <row r="3597" spans="4:7">
      <c r="D3597" s="935"/>
      <c r="E3597" s="935"/>
      <c r="F3597" s="935"/>
      <c r="G3597" s="935"/>
    </row>
    <row r="3598" spans="4:7">
      <c r="D3598" s="935"/>
      <c r="E3598" s="935"/>
      <c r="F3598" s="935"/>
      <c r="G3598" s="935"/>
    </row>
    <row r="3599" spans="4:7">
      <c r="D3599" s="935"/>
      <c r="E3599" s="935"/>
      <c r="F3599" s="935"/>
      <c r="G3599" s="935"/>
    </row>
    <row r="3600" spans="4:7">
      <c r="D3600" s="935"/>
      <c r="E3600" s="935"/>
      <c r="F3600" s="935"/>
      <c r="G3600" s="935"/>
    </row>
    <row r="3601" spans="4:7">
      <c r="D3601" s="935"/>
      <c r="E3601" s="935"/>
      <c r="F3601" s="935"/>
      <c r="G3601" s="935"/>
    </row>
    <row r="3602" spans="4:7">
      <c r="D3602" s="935"/>
      <c r="E3602" s="935"/>
      <c r="F3602" s="935"/>
      <c r="G3602" s="935"/>
    </row>
    <row r="3603" spans="4:7">
      <c r="D3603" s="935"/>
      <c r="E3603" s="935"/>
      <c r="F3603" s="935"/>
      <c r="G3603" s="935"/>
    </row>
    <row r="3604" spans="4:7">
      <c r="D3604" s="935"/>
      <c r="E3604" s="935"/>
      <c r="F3604" s="935"/>
      <c r="G3604" s="935"/>
    </row>
    <row r="3605" spans="4:7">
      <c r="D3605" s="935"/>
      <c r="E3605" s="935"/>
      <c r="F3605" s="935"/>
      <c r="G3605" s="935"/>
    </row>
    <row r="3606" spans="4:7">
      <c r="D3606" s="935"/>
      <c r="E3606" s="935"/>
      <c r="F3606" s="935"/>
      <c r="G3606" s="935"/>
    </row>
    <row r="3607" spans="4:7">
      <c r="D3607" s="935"/>
      <c r="E3607" s="935"/>
      <c r="F3607" s="935"/>
      <c r="G3607" s="935"/>
    </row>
    <row r="3608" spans="4:7">
      <c r="D3608" s="935"/>
      <c r="E3608" s="935"/>
      <c r="F3608" s="935"/>
      <c r="G3608" s="935"/>
    </row>
    <row r="3609" spans="4:7">
      <c r="D3609" s="935"/>
      <c r="E3609" s="935"/>
      <c r="F3609" s="935"/>
      <c r="G3609" s="935"/>
    </row>
    <row r="3610" spans="4:7">
      <c r="D3610" s="935"/>
      <c r="E3610" s="935"/>
      <c r="F3610" s="935"/>
      <c r="G3610" s="935"/>
    </row>
    <row r="3611" spans="4:7">
      <c r="D3611" s="935"/>
      <c r="E3611" s="935"/>
      <c r="F3611" s="935"/>
      <c r="G3611" s="935"/>
    </row>
    <row r="3612" spans="4:7">
      <c r="D3612" s="935"/>
      <c r="E3612" s="935"/>
      <c r="F3612" s="935"/>
      <c r="G3612" s="935"/>
    </row>
    <row r="3613" spans="4:7">
      <c r="D3613" s="935"/>
      <c r="E3613" s="935"/>
      <c r="F3613" s="935"/>
      <c r="G3613" s="935"/>
    </row>
    <row r="3614" spans="4:7">
      <c r="D3614" s="935"/>
      <c r="E3614" s="935"/>
      <c r="F3614" s="935"/>
      <c r="G3614" s="935"/>
    </row>
    <row r="3615" spans="4:7">
      <c r="D3615" s="935"/>
      <c r="E3615" s="935"/>
      <c r="F3615" s="935"/>
      <c r="G3615" s="935"/>
    </row>
    <row r="3616" spans="4:7">
      <c r="D3616" s="935"/>
      <c r="E3616" s="935"/>
      <c r="F3616" s="935"/>
      <c r="G3616" s="935"/>
    </row>
    <row r="3617" spans="4:7">
      <c r="D3617" s="935"/>
      <c r="E3617" s="935"/>
      <c r="F3617" s="935"/>
      <c r="G3617" s="935"/>
    </row>
    <row r="3618" spans="4:7">
      <c r="D3618" s="935"/>
      <c r="E3618" s="935"/>
      <c r="F3618" s="935"/>
      <c r="G3618" s="935"/>
    </row>
    <row r="3619" spans="4:7">
      <c r="D3619" s="935"/>
      <c r="E3619" s="935"/>
      <c r="F3619" s="935"/>
      <c r="G3619" s="935"/>
    </row>
    <row r="3620" spans="4:7">
      <c r="D3620" s="935"/>
      <c r="E3620" s="935"/>
      <c r="F3620" s="935"/>
      <c r="G3620" s="935"/>
    </row>
    <row r="3621" spans="4:7">
      <c r="D3621" s="935"/>
      <c r="E3621" s="935"/>
      <c r="F3621" s="935"/>
      <c r="G3621" s="935"/>
    </row>
    <row r="3622" spans="4:7">
      <c r="D3622" s="935"/>
      <c r="E3622" s="935"/>
      <c r="F3622" s="935"/>
      <c r="G3622" s="935"/>
    </row>
    <row r="3623" spans="4:7">
      <c r="D3623" s="935"/>
      <c r="E3623" s="935"/>
      <c r="F3623" s="935"/>
      <c r="G3623" s="935"/>
    </row>
    <row r="3624" spans="4:7">
      <c r="D3624" s="935"/>
      <c r="E3624" s="935"/>
      <c r="F3624" s="935"/>
      <c r="G3624" s="935"/>
    </row>
    <row r="3625" spans="4:7">
      <c r="D3625" s="935"/>
      <c r="E3625" s="935"/>
      <c r="F3625" s="935"/>
      <c r="G3625" s="935"/>
    </row>
    <row r="3626" spans="4:7">
      <c r="D3626" s="935"/>
      <c r="E3626" s="935"/>
      <c r="F3626" s="935"/>
      <c r="G3626" s="935"/>
    </row>
    <row r="3627" spans="4:7">
      <c r="D3627" s="935"/>
      <c r="E3627" s="935"/>
      <c r="F3627" s="935"/>
      <c r="G3627" s="935"/>
    </row>
    <row r="3628" spans="4:7">
      <c r="D3628" s="935"/>
      <c r="E3628" s="935"/>
      <c r="F3628" s="935"/>
      <c r="G3628" s="935"/>
    </row>
    <row r="3629" spans="4:7">
      <c r="D3629" s="935"/>
      <c r="E3629" s="935"/>
      <c r="F3629" s="935"/>
      <c r="G3629" s="935"/>
    </row>
    <row r="3630" spans="4:7">
      <c r="D3630" s="935"/>
      <c r="E3630" s="935"/>
      <c r="F3630" s="935"/>
      <c r="G3630" s="935"/>
    </row>
    <row r="3631" spans="4:7">
      <c r="D3631" s="935"/>
      <c r="E3631" s="935"/>
      <c r="F3631" s="935"/>
      <c r="G3631" s="935"/>
    </row>
    <row r="3632" spans="4:7">
      <c r="D3632" s="935"/>
      <c r="E3632" s="935"/>
      <c r="F3632" s="935"/>
      <c r="G3632" s="935"/>
    </row>
    <row r="3633" spans="4:7">
      <c r="D3633" s="935"/>
      <c r="E3633" s="935"/>
      <c r="F3633" s="935"/>
      <c r="G3633" s="935"/>
    </row>
  </sheetData>
  <mergeCells count="68">
    <mergeCell ref="A5:B5"/>
    <mergeCell ref="A6:B6"/>
    <mergeCell ref="H30:I30"/>
    <mergeCell ref="H29:I29"/>
    <mergeCell ref="H28:I28"/>
    <mergeCell ref="H12:I12"/>
    <mergeCell ref="H21:I21"/>
    <mergeCell ref="H16:I16"/>
    <mergeCell ref="H15:I15"/>
    <mergeCell ref="H14:I14"/>
    <mergeCell ref="H13:I13"/>
    <mergeCell ref="H26:I26"/>
    <mergeCell ref="H25:I25"/>
    <mergeCell ref="H24:I24"/>
    <mergeCell ref="H23:I23"/>
    <mergeCell ref="H22:I22"/>
    <mergeCell ref="A4:B4"/>
    <mergeCell ref="C6:G6"/>
    <mergeCell ref="C5:G5"/>
    <mergeCell ref="C4:G4"/>
    <mergeCell ref="G58:H58"/>
    <mergeCell ref="A58:B58"/>
    <mergeCell ref="H27:I27"/>
    <mergeCell ref="H34:I34"/>
    <mergeCell ref="H33:I33"/>
    <mergeCell ref="H32:I32"/>
    <mergeCell ref="H31:I31"/>
    <mergeCell ref="H6:I6"/>
    <mergeCell ref="H5:I5"/>
    <mergeCell ref="A48:E48"/>
    <mergeCell ref="A51:E51"/>
    <mergeCell ref="A43:E43"/>
    <mergeCell ref="H35:I35"/>
    <mergeCell ref="A60:B60"/>
    <mergeCell ref="A61:B61"/>
    <mergeCell ref="G61:H61"/>
    <mergeCell ref="G60:H60"/>
    <mergeCell ref="G59:H59"/>
    <mergeCell ref="A59:B59"/>
    <mergeCell ref="A53:B53"/>
    <mergeCell ref="A54:B54"/>
    <mergeCell ref="A55:B55"/>
    <mergeCell ref="A56:B56"/>
    <mergeCell ref="A57:B57"/>
    <mergeCell ref="H51:I51"/>
    <mergeCell ref="H50:I50"/>
    <mergeCell ref="H49:I49"/>
    <mergeCell ref="H48:I48"/>
    <mergeCell ref="H20:I20"/>
    <mergeCell ref="H19:I19"/>
    <mergeCell ref="H18:I18"/>
    <mergeCell ref="H17:I17"/>
    <mergeCell ref="H4:I4"/>
    <mergeCell ref="H11:I11"/>
    <mergeCell ref="H10:I10"/>
    <mergeCell ref="H9:I9"/>
    <mergeCell ref="H47:I47"/>
    <mergeCell ref="H46:I46"/>
    <mergeCell ref="H45:I45"/>
    <mergeCell ref="H44:I44"/>
    <mergeCell ref="H43:I43"/>
    <mergeCell ref="H37:I37"/>
    <mergeCell ref="H36:I36"/>
    <mergeCell ref="H42:I42"/>
    <mergeCell ref="H41:I41"/>
    <mergeCell ref="H40:I40"/>
    <mergeCell ref="H39:I39"/>
    <mergeCell ref="H38:I38"/>
  </mergeCells>
  <phoneticPr fontId="0" type="noConversion"/>
  <dataValidations disablePrompts="1" count="1">
    <dataValidation type="list" allowBlank="1" showInputMessage="1" showErrorMessage="1" sqref="G54:G57" xr:uid="{00000000-0002-0000-2F00-000000000000}">
      <formula1>yesno</formula1>
    </dataValidation>
  </dataValidations>
  <printOptions horizontalCentered="1"/>
  <pageMargins left="0.5" right="0.5" top="1" bottom="1" header="0.5" footer="0.34"/>
  <pageSetup scale="55" fitToHeight="2" orientation="landscape" r:id="rId1"/>
  <headerFooter alignWithMargins="0">
    <oddHeader>&amp;C&amp;"Arial,Bold"&amp;14&amp;U&amp;A</oddHeader>
    <oddFooter>&amp;L&amp;F
&amp;A&amp;CPage &amp;P of &amp;N&amp;R&amp;D</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M102"/>
  <sheetViews>
    <sheetView view="pageBreakPreview" zoomScaleNormal="100" zoomScaleSheetLayoutView="100" zoomScalePageLayoutView="85" workbookViewId="0"/>
  </sheetViews>
  <sheetFormatPr defaultColWidth="9.109375" defaultRowHeight="13.2"/>
  <cols>
    <col min="1" max="1" width="6.33203125" style="957" customWidth="1"/>
    <col min="2" max="2" width="40.6640625" style="6" customWidth="1"/>
    <col min="3" max="3" width="12.6640625" style="859" customWidth="1"/>
    <col min="4" max="11" width="12.6640625" style="6" customWidth="1"/>
    <col min="12" max="12" width="40.6640625" style="526" customWidth="1"/>
    <col min="13" max="13" width="12.6640625" style="6" customWidth="1"/>
    <col min="14" max="14" width="11.44140625" style="6" customWidth="1"/>
    <col min="15" max="16384" width="9.109375" style="6"/>
  </cols>
  <sheetData>
    <row r="1" spans="1:13" s="669" customFormat="1" ht="20.100000000000001" customHeight="1">
      <c r="A1" s="683" t="s">
        <v>641</v>
      </c>
      <c r="M1" s="1339" t="str">
        <f>'Project Information'!$B$3</f>
        <v>Enter project name &amp; description</v>
      </c>
    </row>
    <row r="2" spans="1:13" s="669" customFormat="1" ht="20.100000000000001" customHeight="1">
      <c r="M2" s="1339" t="str">
        <f>'Project Information'!$B$1</f>
        <v>999999-1-32-01</v>
      </c>
    </row>
    <row r="3" spans="1:13" s="361" customFormat="1" ht="14.4" thickBot="1">
      <c r="A3" s="636"/>
      <c r="B3" s="637"/>
      <c r="C3" s="638"/>
      <c r="D3" s="638"/>
      <c r="E3" s="638"/>
      <c r="F3" s="638"/>
      <c r="G3" s="638"/>
      <c r="H3" s="638"/>
    </row>
    <row r="4" spans="1:13" s="361" customFormat="1" ht="28.5" customHeight="1" thickBot="1">
      <c r="A4" s="1887" t="s">
        <v>1583</v>
      </c>
      <c r="B4" s="1888"/>
      <c r="C4" s="1889" t="s">
        <v>1584</v>
      </c>
      <c r="D4" s="1889"/>
      <c r="E4" s="1889"/>
      <c r="F4" s="1889"/>
      <c r="G4" s="1889"/>
      <c r="H4" s="1889"/>
      <c r="I4" s="1889"/>
      <c r="J4" s="2008" t="s">
        <v>1585</v>
      </c>
      <c r="K4" s="2035"/>
      <c r="L4" s="2035"/>
      <c r="M4" s="2036"/>
    </row>
    <row r="5" spans="1:13" s="361" customFormat="1" ht="28.5" customHeight="1">
      <c r="A5" s="2392" t="s">
        <v>1587</v>
      </c>
      <c r="B5" s="2393"/>
      <c r="C5" s="2026"/>
      <c r="D5" s="2026"/>
      <c r="E5" s="2026"/>
      <c r="F5" s="2026"/>
      <c r="G5" s="2026"/>
      <c r="H5" s="2026"/>
      <c r="I5" s="2026"/>
      <c r="J5" s="2011"/>
      <c r="K5" s="2037"/>
      <c r="L5" s="2037"/>
      <c r="M5" s="2038"/>
    </row>
    <row r="6" spans="1:13" s="361" customFormat="1" ht="28.5" customHeight="1" thickBot="1">
      <c r="A6" s="2092" t="s">
        <v>1586</v>
      </c>
      <c r="B6" s="2093"/>
      <c r="C6" s="1866"/>
      <c r="D6" s="1866"/>
      <c r="E6" s="1866"/>
      <c r="F6" s="1866"/>
      <c r="G6" s="1866"/>
      <c r="H6" s="1866"/>
      <c r="I6" s="1866"/>
      <c r="J6" s="2014"/>
      <c r="K6" s="2039"/>
      <c r="L6" s="2039"/>
      <c r="M6" s="2040"/>
    </row>
    <row r="7" spans="1:13" s="361" customFormat="1" ht="15.6">
      <c r="A7" s="1373" t="s">
        <v>1620</v>
      </c>
      <c r="B7" s="414"/>
    </row>
    <row r="8" spans="1:13" s="361" customFormat="1" ht="15" customHeight="1" thickBot="1">
      <c r="A8" s="1373"/>
      <c r="B8" s="414"/>
    </row>
    <row r="9" spans="1:13" ht="24.9" customHeight="1">
      <c r="A9" s="2397" t="s">
        <v>82</v>
      </c>
      <c r="B9" s="2364" t="s">
        <v>211</v>
      </c>
      <c r="C9" s="2364" t="s">
        <v>91</v>
      </c>
      <c r="D9" s="2364" t="s">
        <v>48</v>
      </c>
      <c r="E9" s="2364" t="s">
        <v>1093</v>
      </c>
      <c r="F9" s="2364" t="s">
        <v>558</v>
      </c>
      <c r="G9" s="2364"/>
      <c r="H9" s="2364"/>
      <c r="I9" s="2364"/>
      <c r="J9" s="2364"/>
      <c r="K9" s="2364" t="s">
        <v>980</v>
      </c>
      <c r="L9" s="2364" t="s">
        <v>184</v>
      </c>
      <c r="M9" s="2394"/>
    </row>
    <row r="10" spans="1:13" ht="46.8">
      <c r="A10" s="2398"/>
      <c r="B10" s="2395"/>
      <c r="C10" s="2395"/>
      <c r="D10" s="2395"/>
      <c r="E10" s="2395"/>
      <c r="F10" s="1267" t="s">
        <v>981</v>
      </c>
      <c r="G10" s="1267" t="s">
        <v>1205</v>
      </c>
      <c r="H10" s="1267" t="s">
        <v>1206</v>
      </c>
      <c r="I10" s="1267" t="s">
        <v>1207</v>
      </c>
      <c r="J10" s="1267" t="s">
        <v>1208</v>
      </c>
      <c r="K10" s="2395"/>
      <c r="L10" s="2395"/>
      <c r="M10" s="2396"/>
    </row>
    <row r="11" spans="1:13" ht="24.9" customHeight="1">
      <c r="A11" s="1244">
        <v>30.1</v>
      </c>
      <c r="B11" s="2409" t="s">
        <v>1209</v>
      </c>
      <c r="C11" s="2410"/>
      <c r="D11" s="1263"/>
      <c r="E11" s="1263"/>
      <c r="F11" s="1263"/>
      <c r="G11" s="1263"/>
      <c r="H11" s="1263"/>
      <c r="I11" s="1263"/>
      <c r="J11" s="1263"/>
      <c r="K11" s="1263"/>
      <c r="L11" s="1263"/>
      <c r="M11" s="1264"/>
    </row>
    <row r="12" spans="1:13" ht="24.9" customHeight="1">
      <c r="A12" s="2408"/>
      <c r="B12" s="1245" t="s">
        <v>1210</v>
      </c>
      <c r="C12" s="704" t="s">
        <v>1211</v>
      </c>
      <c r="D12" s="1623">
        <v>0</v>
      </c>
      <c r="E12" s="1624">
        <v>0</v>
      </c>
      <c r="F12" s="1246">
        <f>D12*E12</f>
        <v>0</v>
      </c>
      <c r="G12" s="1181"/>
      <c r="H12" s="1181"/>
      <c r="I12" s="1181"/>
      <c r="J12" s="1181"/>
      <c r="K12" s="1181">
        <f>SUM(F12:J12)</f>
        <v>0</v>
      </c>
      <c r="L12" s="2362" t="s">
        <v>1212</v>
      </c>
      <c r="M12" s="2363"/>
    </row>
    <row r="13" spans="1:13" ht="24.9" customHeight="1">
      <c r="A13" s="2374"/>
      <c r="B13" s="1254"/>
      <c r="C13" s="1247" t="s">
        <v>1211</v>
      </c>
      <c r="D13" s="1248">
        <f>D12</f>
        <v>0</v>
      </c>
      <c r="E13" s="1624">
        <v>0</v>
      </c>
      <c r="F13" s="1019"/>
      <c r="G13" s="1246">
        <f>D13*E13</f>
        <v>0</v>
      </c>
      <c r="H13" s="1181"/>
      <c r="I13" s="1181"/>
      <c r="J13" s="1181"/>
      <c r="K13" s="1181">
        <f>SUM(F13:J13)</f>
        <v>0</v>
      </c>
      <c r="L13" s="2362" t="s">
        <v>1213</v>
      </c>
      <c r="M13" s="2363"/>
    </row>
    <row r="14" spans="1:13" ht="24.9" customHeight="1">
      <c r="A14" s="2374"/>
      <c r="B14" s="1268"/>
      <c r="C14" s="1247" t="s">
        <v>1211</v>
      </c>
      <c r="D14" s="1248">
        <f>D12</f>
        <v>0</v>
      </c>
      <c r="E14" s="1624">
        <v>0</v>
      </c>
      <c r="F14" s="1019"/>
      <c r="G14" s="910"/>
      <c r="H14" s="1246">
        <f>D14*E14</f>
        <v>0</v>
      </c>
      <c r="I14" s="910"/>
      <c r="J14" s="910"/>
      <c r="K14" s="1181">
        <f>SUM(F14:J14)</f>
        <v>0</v>
      </c>
      <c r="L14" s="2362" t="s">
        <v>1214</v>
      </c>
      <c r="M14" s="2363"/>
    </row>
    <row r="15" spans="1:13" ht="24.9" customHeight="1">
      <c r="A15" s="1250">
        <v>30.2</v>
      </c>
      <c r="B15" s="2409" t="s">
        <v>1215</v>
      </c>
      <c r="C15" s="2403"/>
      <c r="D15" s="1263"/>
      <c r="E15" s="1263"/>
      <c r="F15" s="1263"/>
      <c r="G15" s="1263"/>
      <c r="H15" s="1263"/>
      <c r="I15" s="1263"/>
      <c r="J15" s="1263"/>
      <c r="K15" s="1263"/>
      <c r="L15" s="1263"/>
      <c r="M15" s="1264"/>
    </row>
    <row r="16" spans="1:13" ht="24.9" customHeight="1">
      <c r="A16" s="2401"/>
      <c r="B16" s="1253" t="str">
        <f>B12</f>
        <v>Choose Range Category</v>
      </c>
      <c r="C16" s="907" t="s">
        <v>470</v>
      </c>
      <c r="D16" s="1625">
        <v>0</v>
      </c>
      <c r="E16" s="1624">
        <v>0</v>
      </c>
      <c r="F16" s="1246">
        <f>D16*E16</f>
        <v>0</v>
      </c>
      <c r="G16" s="1181"/>
      <c r="H16" s="1181"/>
      <c r="I16" s="1181"/>
      <c r="J16" s="1181"/>
      <c r="K16" s="1181">
        <f t="shared" ref="K16:K28" si="0">SUM(F16:J16)</f>
        <v>0</v>
      </c>
      <c r="L16" s="2362" t="s">
        <v>1212</v>
      </c>
      <c r="M16" s="2363"/>
    </row>
    <row r="17" spans="1:13" ht="24.9" customHeight="1">
      <c r="A17" s="2401"/>
      <c r="B17" s="1254"/>
      <c r="C17" s="1247" t="s">
        <v>470</v>
      </c>
      <c r="D17" s="1251">
        <f>D16</f>
        <v>0</v>
      </c>
      <c r="E17" s="1624">
        <v>0</v>
      </c>
      <c r="F17" s="1019"/>
      <c r="G17" s="1252">
        <f>D17*E17</f>
        <v>0</v>
      </c>
      <c r="H17" s="1181"/>
      <c r="I17" s="1181"/>
      <c r="J17" s="1181"/>
      <c r="K17" s="1181">
        <f t="shared" si="0"/>
        <v>0</v>
      </c>
      <c r="L17" s="2362" t="s">
        <v>1213</v>
      </c>
      <c r="M17" s="2363"/>
    </row>
    <row r="18" spans="1:13" ht="24.9" customHeight="1">
      <c r="A18" s="2401"/>
      <c r="B18" s="1254"/>
      <c r="C18" s="1247" t="s">
        <v>470</v>
      </c>
      <c r="D18" s="1251">
        <f>D16</f>
        <v>0</v>
      </c>
      <c r="E18" s="1624">
        <v>0</v>
      </c>
      <c r="F18" s="1019"/>
      <c r="G18" s="1181"/>
      <c r="H18" s="1252">
        <f>D18*E18</f>
        <v>0</v>
      </c>
      <c r="I18" s="1181"/>
      <c r="J18" s="1181"/>
      <c r="K18" s="1181">
        <f t="shared" si="0"/>
        <v>0</v>
      </c>
      <c r="L18" s="2362" t="s">
        <v>1214</v>
      </c>
      <c r="M18" s="2363"/>
    </row>
    <row r="19" spans="1:13" ht="24.9" customHeight="1">
      <c r="A19" s="1250">
        <v>30.3</v>
      </c>
      <c r="B19" s="2402" t="s">
        <v>1216</v>
      </c>
      <c r="C19" s="2403"/>
      <c r="D19" s="1263"/>
      <c r="E19" s="1263"/>
      <c r="F19" s="1263"/>
      <c r="G19" s="1263"/>
      <c r="H19" s="1263"/>
      <c r="I19" s="1263"/>
      <c r="J19" s="1263"/>
      <c r="K19" s="1263"/>
      <c r="L19" s="1263"/>
      <c r="M19" s="1264"/>
    </row>
    <row r="20" spans="1:13" ht="24.9" customHeight="1">
      <c r="A20" s="2401"/>
      <c r="B20" s="1253" t="str">
        <f>B12</f>
        <v>Choose Range Category</v>
      </c>
      <c r="C20" s="704" t="s">
        <v>1217</v>
      </c>
      <c r="D20" s="1625">
        <v>1</v>
      </c>
      <c r="E20" s="1626">
        <v>0</v>
      </c>
      <c r="F20" s="1019"/>
      <c r="G20" s="1181"/>
      <c r="H20" s="1181"/>
      <c r="I20" s="1252">
        <f>D20*E20</f>
        <v>0</v>
      </c>
      <c r="J20" s="1181"/>
      <c r="K20" s="1181">
        <f t="shared" si="0"/>
        <v>0</v>
      </c>
      <c r="L20" s="2362" t="s">
        <v>1218</v>
      </c>
      <c r="M20" s="2363"/>
    </row>
    <row r="21" spans="1:13" ht="24.9" customHeight="1">
      <c r="A21" s="2401"/>
      <c r="B21" s="1254"/>
      <c r="C21" s="704" t="s">
        <v>1217</v>
      </c>
      <c r="D21" s="1625">
        <v>2</v>
      </c>
      <c r="E21" s="1626">
        <v>0</v>
      </c>
      <c r="F21" s="1019"/>
      <c r="G21" s="910"/>
      <c r="H21" s="910"/>
      <c r="I21" s="910"/>
      <c r="J21" s="1252">
        <f>D21*E21</f>
        <v>0</v>
      </c>
      <c r="K21" s="1181">
        <f t="shared" si="0"/>
        <v>0</v>
      </c>
      <c r="L21" s="2362" t="s">
        <v>1219</v>
      </c>
      <c r="M21" s="2363"/>
    </row>
    <row r="22" spans="1:13" ht="24.9" customHeight="1">
      <c r="A22" s="1250">
        <v>30.4</v>
      </c>
      <c r="B22" s="2402" t="s">
        <v>1220</v>
      </c>
      <c r="C22" s="2403"/>
      <c r="D22" s="1263"/>
      <c r="E22" s="1263"/>
      <c r="F22" s="1263"/>
      <c r="G22" s="1263"/>
      <c r="H22" s="1263"/>
      <c r="I22" s="1263"/>
      <c r="J22" s="1263"/>
      <c r="K22" s="1263"/>
      <c r="L22" s="1263"/>
      <c r="M22" s="1264"/>
    </row>
    <row r="23" spans="1:13" ht="24.9" customHeight="1">
      <c r="A23" s="2401"/>
      <c r="B23" s="1253" t="str">
        <f>B12</f>
        <v>Choose Range Category</v>
      </c>
      <c r="C23" s="1255" t="s">
        <v>1211</v>
      </c>
      <c r="D23" s="1248">
        <f>D12</f>
        <v>0</v>
      </c>
      <c r="E23" s="1624">
        <v>0</v>
      </c>
      <c r="F23" s="1019"/>
      <c r="G23" s="1181"/>
      <c r="H23" s="1181"/>
      <c r="I23" s="1252">
        <f>D23*E23</f>
        <v>0</v>
      </c>
      <c r="J23" s="1181"/>
      <c r="K23" s="1181">
        <f t="shared" si="0"/>
        <v>0</v>
      </c>
      <c r="L23" s="2406" t="s">
        <v>1221</v>
      </c>
      <c r="M23" s="2407"/>
    </row>
    <row r="24" spans="1:13" ht="24.9" customHeight="1">
      <c r="A24" s="2401"/>
      <c r="B24" s="1254"/>
      <c r="C24" s="1255" t="s">
        <v>1211</v>
      </c>
      <c r="D24" s="1248">
        <f>D12</f>
        <v>0</v>
      </c>
      <c r="E24" s="1624">
        <v>0</v>
      </c>
      <c r="F24" s="2404" t="s">
        <v>1222</v>
      </c>
      <c r="G24" s="2405"/>
      <c r="H24" s="2405"/>
      <c r="I24" s="1248">
        <f>D21</f>
        <v>2</v>
      </c>
      <c r="J24" s="1252">
        <f>D24*E24</f>
        <v>0</v>
      </c>
      <c r="K24" s="1181">
        <f>I24*J24</f>
        <v>0</v>
      </c>
      <c r="L24" s="2406" t="s">
        <v>1223</v>
      </c>
      <c r="M24" s="2407"/>
    </row>
    <row r="25" spans="1:13" ht="24.9" customHeight="1">
      <c r="A25" s="1250">
        <v>30.5</v>
      </c>
      <c r="B25" s="2402" t="s">
        <v>1224</v>
      </c>
      <c r="C25" s="2403"/>
      <c r="D25" s="1263"/>
      <c r="E25" s="1263"/>
      <c r="F25" s="1263"/>
      <c r="G25" s="1263"/>
      <c r="H25" s="1263"/>
      <c r="I25" s="1263"/>
      <c r="J25" s="1263"/>
      <c r="K25" s="1263"/>
      <c r="L25" s="1263"/>
      <c r="M25" s="1264"/>
    </row>
    <row r="26" spans="1:13" ht="24.9" customHeight="1">
      <c r="A26" s="2401"/>
      <c r="B26" s="1253" t="str">
        <f>B12</f>
        <v>Choose Range Category</v>
      </c>
      <c r="C26" s="1255" t="s">
        <v>1211</v>
      </c>
      <c r="D26" s="1248">
        <f>D12</f>
        <v>0</v>
      </c>
      <c r="E26" s="1624">
        <v>0</v>
      </c>
      <c r="F26" s="1246">
        <f>D26*E26</f>
        <v>0</v>
      </c>
      <c r="G26" s="910"/>
      <c r="H26" s="910"/>
      <c r="I26" s="910"/>
      <c r="J26" s="910"/>
      <c r="K26" s="1181">
        <f>SUM(F26:J26)</f>
        <v>0</v>
      </c>
      <c r="L26" s="2362" t="s">
        <v>1212</v>
      </c>
      <c r="M26" s="2363"/>
    </row>
    <row r="27" spans="1:13" ht="24.9" customHeight="1">
      <c r="A27" s="2401"/>
      <c r="B27" s="1254"/>
      <c r="C27" s="1247" t="s">
        <v>1211</v>
      </c>
      <c r="D27" s="1248">
        <f>D12</f>
        <v>0</v>
      </c>
      <c r="E27" s="1624">
        <v>0</v>
      </c>
      <c r="F27" s="1019"/>
      <c r="G27" s="1252">
        <f>D27*E27</f>
        <v>0</v>
      </c>
      <c r="H27" s="910"/>
      <c r="I27" s="910"/>
      <c r="J27" s="910"/>
      <c r="K27" s="1181">
        <f t="shared" si="0"/>
        <v>0</v>
      </c>
      <c r="L27" s="2362" t="s">
        <v>1213</v>
      </c>
      <c r="M27" s="2363"/>
    </row>
    <row r="28" spans="1:13" ht="24.9" customHeight="1">
      <c r="A28" s="2401"/>
      <c r="B28" s="1254"/>
      <c r="C28" s="1247" t="s">
        <v>1211</v>
      </c>
      <c r="D28" s="1248">
        <f>D12</f>
        <v>0</v>
      </c>
      <c r="E28" s="1624">
        <v>0</v>
      </c>
      <c r="F28" s="1019"/>
      <c r="G28" s="910"/>
      <c r="H28" s="1256"/>
      <c r="I28" s="1252">
        <f>D28*E28</f>
        <v>0</v>
      </c>
      <c r="J28" s="910"/>
      <c r="K28" s="1181">
        <f t="shared" si="0"/>
        <v>0</v>
      </c>
      <c r="L28" s="2362" t="s">
        <v>1207</v>
      </c>
      <c r="M28" s="2363"/>
    </row>
    <row r="29" spans="1:13" ht="24.9" customHeight="1">
      <c r="A29" s="1250">
        <v>30.6</v>
      </c>
      <c r="B29" s="2402" t="s">
        <v>1225</v>
      </c>
      <c r="C29" s="2403"/>
      <c r="D29" s="1263"/>
      <c r="E29" s="1263"/>
      <c r="F29" s="1263"/>
      <c r="G29" s="1263"/>
      <c r="H29" s="1263"/>
      <c r="I29" s="1263"/>
      <c r="J29" s="1263"/>
      <c r="K29" s="1263"/>
      <c r="L29" s="1263"/>
      <c r="M29" s="1264"/>
    </row>
    <row r="30" spans="1:13" ht="24.9" customHeight="1">
      <c r="A30" s="2401"/>
      <c r="B30" s="1253" t="str">
        <f>B16</f>
        <v>Choose Range Category</v>
      </c>
      <c r="C30" s="1255" t="s">
        <v>1211</v>
      </c>
      <c r="D30" s="1248">
        <f>D12</f>
        <v>0</v>
      </c>
      <c r="E30" s="1624">
        <v>0</v>
      </c>
      <c r="F30" s="1246">
        <f>D30*E30</f>
        <v>0</v>
      </c>
      <c r="G30" s="910"/>
      <c r="H30" s="910"/>
      <c r="I30" s="910"/>
      <c r="J30" s="910"/>
      <c r="K30" s="1181">
        <f>SUM(F30:J30)</f>
        <v>0</v>
      </c>
      <c r="L30" s="2362" t="s">
        <v>1212</v>
      </c>
      <c r="M30" s="2363"/>
    </row>
    <row r="31" spans="1:13" ht="24.9" customHeight="1">
      <c r="A31" s="2401"/>
      <c r="B31" s="1254"/>
      <c r="C31" s="1247" t="s">
        <v>1211</v>
      </c>
      <c r="D31" s="1248">
        <f>D12</f>
        <v>0</v>
      </c>
      <c r="E31" s="1624">
        <v>0</v>
      </c>
      <c r="F31" s="1019"/>
      <c r="G31" s="1252">
        <f>D31*E31</f>
        <v>0</v>
      </c>
      <c r="H31" s="910"/>
      <c r="I31" s="910"/>
      <c r="J31" s="910"/>
      <c r="K31" s="1181">
        <f>SUM(F31:J31)</f>
        <v>0</v>
      </c>
      <c r="L31" s="2362" t="s">
        <v>1213</v>
      </c>
      <c r="M31" s="2363"/>
    </row>
    <row r="32" spans="1:13" ht="24.9" customHeight="1">
      <c r="A32" s="2401"/>
      <c r="B32" s="1254"/>
      <c r="C32" s="1247" t="s">
        <v>1211</v>
      </c>
      <c r="D32" s="1248">
        <f>D12</f>
        <v>0</v>
      </c>
      <c r="E32" s="1624">
        <v>0</v>
      </c>
      <c r="F32" s="1019"/>
      <c r="G32" s="910"/>
      <c r="H32" s="1252">
        <f>D32*E32</f>
        <v>0</v>
      </c>
      <c r="I32" s="910"/>
      <c r="J32" s="910"/>
      <c r="K32" s="1181">
        <f>SUM(F32:J32)</f>
        <v>0</v>
      </c>
      <c r="L32" s="2362" t="s">
        <v>1214</v>
      </c>
      <c r="M32" s="2363"/>
    </row>
    <row r="33" spans="1:13" ht="24.9" customHeight="1">
      <c r="A33" s="1250">
        <v>30.7</v>
      </c>
      <c r="B33" s="2402" t="s">
        <v>1226</v>
      </c>
      <c r="C33" s="2403"/>
      <c r="D33" s="1263"/>
      <c r="E33" s="1263"/>
      <c r="F33" s="1263"/>
      <c r="G33" s="1263"/>
      <c r="H33" s="1263"/>
      <c r="I33" s="1263"/>
      <c r="J33" s="1263"/>
      <c r="K33" s="1263"/>
      <c r="L33" s="1263"/>
      <c r="M33" s="1264"/>
    </row>
    <row r="34" spans="1:13" ht="24.9" customHeight="1">
      <c r="A34" s="2373"/>
      <c r="B34" s="1253" t="str">
        <f>B12</f>
        <v>Choose Range Category</v>
      </c>
      <c r="C34" s="1255" t="s">
        <v>1211</v>
      </c>
      <c r="D34" s="1248">
        <f>D12</f>
        <v>0</v>
      </c>
      <c r="E34" s="1624">
        <v>0</v>
      </c>
      <c r="F34" s="1246">
        <f>D34*E34</f>
        <v>0</v>
      </c>
      <c r="G34" s="910"/>
      <c r="H34" s="910"/>
      <c r="I34" s="910"/>
      <c r="J34" s="910"/>
      <c r="K34" s="1181">
        <f>SUM(F34:J34)</f>
        <v>0</v>
      </c>
      <c r="L34" s="2362" t="s">
        <v>1212</v>
      </c>
      <c r="M34" s="2363"/>
    </row>
    <row r="35" spans="1:13" ht="24.9" customHeight="1">
      <c r="A35" s="2374"/>
      <c r="B35" s="1254"/>
      <c r="C35" s="1247" t="s">
        <v>1211</v>
      </c>
      <c r="D35" s="1248">
        <f>D12</f>
        <v>0</v>
      </c>
      <c r="E35" s="1624">
        <v>0</v>
      </c>
      <c r="F35" s="1019"/>
      <c r="G35" s="1252">
        <f>D35*E35</f>
        <v>0</v>
      </c>
      <c r="H35" s="910"/>
      <c r="I35" s="910"/>
      <c r="J35" s="910"/>
      <c r="K35" s="1181">
        <f>SUM(F35:J35)</f>
        <v>0</v>
      </c>
      <c r="L35" s="2362" t="s">
        <v>1213</v>
      </c>
      <c r="M35" s="2363"/>
    </row>
    <row r="36" spans="1:13" ht="24.9" customHeight="1">
      <c r="A36" s="2374"/>
      <c r="B36" s="1254"/>
      <c r="C36" s="1247" t="s">
        <v>1211</v>
      </c>
      <c r="D36" s="1248">
        <f>D12</f>
        <v>0</v>
      </c>
      <c r="E36" s="1624">
        <v>0</v>
      </c>
      <c r="F36" s="1019"/>
      <c r="G36" s="910"/>
      <c r="H36" s="1252">
        <f>D36*E36</f>
        <v>0</v>
      </c>
      <c r="I36" s="910"/>
      <c r="J36" s="910"/>
      <c r="K36" s="1181">
        <f>SUM(F36:J36)</f>
        <v>0</v>
      </c>
      <c r="L36" s="2362" t="s">
        <v>1214</v>
      </c>
      <c r="M36" s="2363"/>
    </row>
    <row r="37" spans="1:13" ht="24.9" customHeight="1">
      <c r="A37" s="1250">
        <v>30.8</v>
      </c>
      <c r="B37" s="2402" t="s">
        <v>1227</v>
      </c>
      <c r="C37" s="2403"/>
      <c r="D37" s="1263"/>
      <c r="E37" s="1263"/>
      <c r="F37" s="1263"/>
      <c r="G37" s="1263"/>
      <c r="H37" s="1263"/>
      <c r="I37" s="1263"/>
      <c r="J37" s="1263"/>
      <c r="K37" s="1263"/>
      <c r="L37" s="1263"/>
      <c r="M37" s="1264"/>
    </row>
    <row r="38" spans="1:13" ht="27.6">
      <c r="A38" s="2401"/>
      <c r="B38" s="1253" t="str">
        <f>B12</f>
        <v>Choose Range Category</v>
      </c>
      <c r="C38" s="704" t="s">
        <v>1228</v>
      </c>
      <c r="D38" s="1623">
        <v>0</v>
      </c>
      <c r="E38" s="1624">
        <v>0</v>
      </c>
      <c r="F38" s="1252">
        <f>D38*E38</f>
        <v>0</v>
      </c>
      <c r="G38" s="910"/>
      <c r="H38" s="910"/>
      <c r="I38" s="910"/>
      <c r="J38" s="910"/>
      <c r="K38" s="1181">
        <f>SUM(F38:J38)</f>
        <v>0</v>
      </c>
      <c r="L38" s="2362" t="s">
        <v>1212</v>
      </c>
      <c r="M38" s="2363"/>
    </row>
    <row r="39" spans="1:13" ht="27.6">
      <c r="A39" s="2401"/>
      <c r="B39" s="1254"/>
      <c r="C39" s="1247" t="s">
        <v>1228</v>
      </c>
      <c r="D39" s="1248">
        <f>D38</f>
        <v>0</v>
      </c>
      <c r="E39" s="1624">
        <v>0</v>
      </c>
      <c r="F39" s="1019"/>
      <c r="G39" s="1252">
        <f>D39*E39</f>
        <v>0</v>
      </c>
      <c r="H39" s="910"/>
      <c r="I39" s="910"/>
      <c r="J39" s="910"/>
      <c r="K39" s="1181">
        <f>SUM(F39:J39)</f>
        <v>0</v>
      </c>
      <c r="L39" s="2362" t="s">
        <v>1213</v>
      </c>
      <c r="M39" s="2363"/>
    </row>
    <row r="40" spans="1:13" ht="27.6">
      <c r="A40" s="2401"/>
      <c r="B40" s="1254"/>
      <c r="C40" s="1247" t="s">
        <v>1228</v>
      </c>
      <c r="D40" s="1248">
        <f>D38</f>
        <v>0</v>
      </c>
      <c r="E40" s="1624">
        <v>0</v>
      </c>
      <c r="F40" s="1019"/>
      <c r="G40" s="910"/>
      <c r="H40" s="1252">
        <f>D40*E40</f>
        <v>0</v>
      </c>
      <c r="I40" s="910"/>
      <c r="J40" s="910"/>
      <c r="K40" s="1181">
        <f>SUM(F40:J40)</f>
        <v>0</v>
      </c>
      <c r="L40" s="2362" t="s">
        <v>1214</v>
      </c>
      <c r="M40" s="2363"/>
    </row>
    <row r="41" spans="1:13" ht="24.9" customHeight="1">
      <c r="A41" s="1250">
        <v>30.9</v>
      </c>
      <c r="B41" s="2399" t="s">
        <v>1229</v>
      </c>
      <c r="C41" s="2400"/>
      <c r="D41" s="1263"/>
      <c r="E41" s="1263"/>
      <c r="F41" s="1263"/>
      <c r="G41" s="1263"/>
      <c r="H41" s="1263"/>
      <c r="I41" s="1263"/>
      <c r="J41" s="1263"/>
      <c r="K41" s="1263"/>
      <c r="L41" s="1263"/>
      <c r="M41" s="1264"/>
    </row>
    <row r="42" spans="1:13" ht="27.6">
      <c r="A42" s="2373"/>
      <c r="B42" s="1253" t="str">
        <f>B12</f>
        <v>Choose Range Category</v>
      </c>
      <c r="C42" s="704" t="s">
        <v>1228</v>
      </c>
      <c r="D42" s="1623">
        <v>0</v>
      </c>
      <c r="E42" s="1624">
        <v>0</v>
      </c>
      <c r="F42" s="1246">
        <f>D42*E42</f>
        <v>0</v>
      </c>
      <c r="G42" s="910"/>
      <c r="H42" s="910"/>
      <c r="I42" s="910"/>
      <c r="J42" s="910"/>
      <c r="K42" s="1181">
        <f>SUM(F42:J42)</f>
        <v>0</v>
      </c>
      <c r="L42" s="2362" t="s">
        <v>1212</v>
      </c>
      <c r="M42" s="2363"/>
    </row>
    <row r="43" spans="1:13" ht="27.6">
      <c r="A43" s="2373"/>
      <c r="B43" s="1254"/>
      <c r="C43" s="1247" t="s">
        <v>1228</v>
      </c>
      <c r="D43" s="1248">
        <f>D42</f>
        <v>0</v>
      </c>
      <c r="E43" s="1624">
        <v>0</v>
      </c>
      <c r="F43" s="1019"/>
      <c r="G43" s="1252">
        <f>D43*E43</f>
        <v>0</v>
      </c>
      <c r="H43" s="910"/>
      <c r="I43" s="910"/>
      <c r="J43" s="910"/>
      <c r="K43" s="1181">
        <f>SUM(F43:J43)</f>
        <v>0</v>
      </c>
      <c r="L43" s="2362" t="s">
        <v>1213</v>
      </c>
      <c r="M43" s="2363"/>
    </row>
    <row r="44" spans="1:13" ht="27.6">
      <c r="A44" s="2373"/>
      <c r="B44" s="1254"/>
      <c r="C44" s="1247" t="s">
        <v>1228</v>
      </c>
      <c r="D44" s="1248">
        <f>D42</f>
        <v>0</v>
      </c>
      <c r="E44" s="1624">
        <v>0</v>
      </c>
      <c r="F44" s="1019"/>
      <c r="G44" s="910"/>
      <c r="H44" s="1252">
        <f>D44*E44</f>
        <v>0</v>
      </c>
      <c r="I44" s="910"/>
      <c r="J44" s="910"/>
      <c r="K44" s="1181">
        <f>SUM(F44:J44)</f>
        <v>0</v>
      </c>
      <c r="L44" s="2362" t="s">
        <v>1214</v>
      </c>
      <c r="M44" s="2363"/>
    </row>
    <row r="45" spans="1:13" ht="24.9" customHeight="1">
      <c r="A45" s="1257">
        <v>30.1</v>
      </c>
      <c r="B45" s="2399" t="s">
        <v>1230</v>
      </c>
      <c r="C45" s="2400"/>
      <c r="D45" s="1263"/>
      <c r="E45" s="1263"/>
      <c r="F45" s="1263"/>
      <c r="G45" s="1263"/>
      <c r="H45" s="1263"/>
      <c r="I45" s="1263"/>
      <c r="J45" s="1263"/>
      <c r="K45" s="1263"/>
      <c r="L45" s="1263"/>
      <c r="M45" s="1264"/>
    </row>
    <row r="46" spans="1:13" ht="27.6">
      <c r="A46" s="2373"/>
      <c r="B46" s="1253" t="str">
        <f>B12</f>
        <v>Choose Range Category</v>
      </c>
      <c r="C46" s="704" t="s">
        <v>1228</v>
      </c>
      <c r="D46" s="1623">
        <v>0</v>
      </c>
      <c r="E46" s="1624">
        <v>0</v>
      </c>
      <c r="F46" s="1246">
        <f>D46*E46</f>
        <v>0</v>
      </c>
      <c r="G46" s="910"/>
      <c r="H46" s="910"/>
      <c r="I46" s="910"/>
      <c r="J46" s="910"/>
      <c r="K46" s="1181">
        <f>SUM(F46:J46)</f>
        <v>0</v>
      </c>
      <c r="L46" s="2362" t="s">
        <v>1212</v>
      </c>
      <c r="M46" s="2363"/>
    </row>
    <row r="47" spans="1:13" ht="27.6">
      <c r="A47" s="2373"/>
      <c r="B47" s="1254"/>
      <c r="C47" s="1247" t="s">
        <v>1228</v>
      </c>
      <c r="D47" s="1248">
        <f>D46</f>
        <v>0</v>
      </c>
      <c r="E47" s="1624">
        <v>0</v>
      </c>
      <c r="F47" s="1019"/>
      <c r="G47" s="1252">
        <f>D47*E47</f>
        <v>0</v>
      </c>
      <c r="H47" s="910"/>
      <c r="I47" s="910"/>
      <c r="J47" s="910"/>
      <c r="K47" s="1181">
        <f>SUM(F47:J47)</f>
        <v>0</v>
      </c>
      <c r="L47" s="2362" t="s">
        <v>1213</v>
      </c>
      <c r="M47" s="2363"/>
    </row>
    <row r="48" spans="1:13" ht="27.6">
      <c r="A48" s="2373"/>
      <c r="B48" s="1254"/>
      <c r="C48" s="1247" t="s">
        <v>1228</v>
      </c>
      <c r="D48" s="1248">
        <f>D46</f>
        <v>0</v>
      </c>
      <c r="E48" s="1624">
        <v>0</v>
      </c>
      <c r="F48" s="1019"/>
      <c r="G48" s="910"/>
      <c r="H48" s="1252">
        <f>D48*E48</f>
        <v>0</v>
      </c>
      <c r="I48" s="910"/>
      <c r="J48" s="910"/>
      <c r="K48" s="1181">
        <f>SUM(F48:J48)</f>
        <v>0</v>
      </c>
      <c r="L48" s="2362" t="s">
        <v>1214</v>
      </c>
      <c r="M48" s="2363"/>
    </row>
    <row r="49" spans="1:13" ht="24.9" customHeight="1">
      <c r="A49" s="1257">
        <v>30.11</v>
      </c>
      <c r="B49" s="2399" t="s">
        <v>1231</v>
      </c>
      <c r="C49" s="2400"/>
      <c r="D49" s="1263"/>
      <c r="E49" s="1263"/>
      <c r="F49" s="1263"/>
      <c r="G49" s="1263"/>
      <c r="H49" s="1263"/>
      <c r="I49" s="1263"/>
      <c r="J49" s="1263"/>
      <c r="K49" s="1263"/>
      <c r="L49" s="1263"/>
      <c r="M49" s="1264"/>
    </row>
    <row r="50" spans="1:13" ht="27.6">
      <c r="A50" s="2373"/>
      <c r="B50" s="1253" t="str">
        <f>B12</f>
        <v>Choose Range Category</v>
      </c>
      <c r="C50" s="704" t="s">
        <v>1228</v>
      </c>
      <c r="D50" s="1623">
        <v>0</v>
      </c>
      <c r="E50" s="1624">
        <v>0</v>
      </c>
      <c r="F50" s="1246">
        <f>D50*E50</f>
        <v>0</v>
      </c>
      <c r="G50" s="910"/>
      <c r="H50" s="910"/>
      <c r="I50" s="910"/>
      <c r="J50" s="910"/>
      <c r="K50" s="1181">
        <f>SUM(F50:J50)</f>
        <v>0</v>
      </c>
      <c r="L50" s="2362" t="s">
        <v>1212</v>
      </c>
      <c r="M50" s="2363"/>
    </row>
    <row r="51" spans="1:13" ht="27.6">
      <c r="A51" s="2373"/>
      <c r="B51" s="1254"/>
      <c r="C51" s="1247" t="s">
        <v>1228</v>
      </c>
      <c r="D51" s="1248">
        <f>D50</f>
        <v>0</v>
      </c>
      <c r="E51" s="1624">
        <v>0</v>
      </c>
      <c r="F51" s="1019"/>
      <c r="G51" s="1252">
        <f>D51*E51</f>
        <v>0</v>
      </c>
      <c r="H51" s="910"/>
      <c r="I51" s="910"/>
      <c r="J51" s="910"/>
      <c r="K51" s="1181">
        <f>SUM(F51:J51)</f>
        <v>0</v>
      </c>
      <c r="L51" s="2362" t="s">
        <v>1213</v>
      </c>
      <c r="M51" s="2363"/>
    </row>
    <row r="52" spans="1:13" ht="27.6">
      <c r="A52" s="2373"/>
      <c r="B52" s="1254"/>
      <c r="C52" s="1247" t="s">
        <v>1228</v>
      </c>
      <c r="D52" s="1248">
        <f>D50</f>
        <v>0</v>
      </c>
      <c r="E52" s="1624">
        <v>0</v>
      </c>
      <c r="F52" s="1019"/>
      <c r="G52" s="910"/>
      <c r="H52" s="1252">
        <f>D52*E52</f>
        <v>0</v>
      </c>
      <c r="I52" s="910"/>
      <c r="J52" s="910"/>
      <c r="K52" s="1181">
        <f>SUM(F52:J52)</f>
        <v>0</v>
      </c>
      <c r="L52" s="2362" t="s">
        <v>1214</v>
      </c>
      <c r="M52" s="2363"/>
    </row>
    <row r="53" spans="1:13" ht="24.9" customHeight="1">
      <c r="A53" s="1257">
        <v>30.12</v>
      </c>
      <c r="B53" s="2399" t="s">
        <v>1232</v>
      </c>
      <c r="C53" s="2400"/>
      <c r="D53" s="1263"/>
      <c r="E53" s="1263"/>
      <c r="F53" s="1263"/>
      <c r="G53" s="1263"/>
      <c r="H53" s="1263"/>
      <c r="I53" s="1263"/>
      <c r="J53" s="1263"/>
      <c r="K53" s="1263"/>
      <c r="L53" s="1263"/>
      <c r="M53" s="1264"/>
    </row>
    <row r="54" spans="1:13" ht="27.6">
      <c r="A54" s="2373"/>
      <c r="B54" s="1253" t="str">
        <f>B12</f>
        <v>Choose Range Category</v>
      </c>
      <c r="C54" s="704" t="s">
        <v>1228</v>
      </c>
      <c r="D54" s="1623">
        <v>0</v>
      </c>
      <c r="E54" s="1624">
        <v>0</v>
      </c>
      <c r="F54" s="1246">
        <f>D54*E54</f>
        <v>0</v>
      </c>
      <c r="G54" s="910"/>
      <c r="H54" s="910"/>
      <c r="I54" s="910"/>
      <c r="J54" s="910"/>
      <c r="K54" s="1181">
        <f>SUM(F54:J54)</f>
        <v>0</v>
      </c>
      <c r="L54" s="2362" t="s">
        <v>1212</v>
      </c>
      <c r="M54" s="2363"/>
    </row>
    <row r="55" spans="1:13" ht="27.6">
      <c r="A55" s="2373"/>
      <c r="B55" s="1254"/>
      <c r="C55" s="1247" t="s">
        <v>1228</v>
      </c>
      <c r="D55" s="1248">
        <f>D54</f>
        <v>0</v>
      </c>
      <c r="E55" s="1624">
        <v>0</v>
      </c>
      <c r="F55" s="1019"/>
      <c r="G55" s="1252">
        <f>D55*E55</f>
        <v>0</v>
      </c>
      <c r="H55" s="910"/>
      <c r="I55" s="910"/>
      <c r="J55" s="910"/>
      <c r="K55" s="1181">
        <f>SUM(F55:J55)</f>
        <v>0</v>
      </c>
      <c r="L55" s="2362" t="s">
        <v>1213</v>
      </c>
      <c r="M55" s="2363"/>
    </row>
    <row r="56" spans="1:13" ht="27.6">
      <c r="A56" s="2373"/>
      <c r="B56" s="1254"/>
      <c r="C56" s="1247" t="s">
        <v>1228</v>
      </c>
      <c r="D56" s="1248">
        <f>D54</f>
        <v>0</v>
      </c>
      <c r="E56" s="1624">
        <v>0</v>
      </c>
      <c r="F56" s="1019"/>
      <c r="G56" s="910"/>
      <c r="H56" s="1252">
        <f>D56*E56</f>
        <v>0</v>
      </c>
      <c r="I56" s="910"/>
      <c r="J56" s="910"/>
      <c r="K56" s="1181">
        <f>SUM(F56:J56)</f>
        <v>0</v>
      </c>
      <c r="L56" s="2362" t="s">
        <v>1214</v>
      </c>
      <c r="M56" s="2363"/>
    </row>
    <row r="57" spans="1:13" ht="24.9" customHeight="1">
      <c r="A57" s="1257">
        <v>30.13</v>
      </c>
      <c r="B57" s="2399" t="s">
        <v>466</v>
      </c>
      <c r="C57" s="2400"/>
      <c r="D57" s="1263"/>
      <c r="E57" s="1263"/>
      <c r="F57" s="1263"/>
      <c r="G57" s="1263"/>
      <c r="H57" s="1263"/>
      <c r="I57" s="1263"/>
      <c r="J57" s="1263"/>
      <c r="K57" s="1263"/>
      <c r="L57" s="1263"/>
      <c r="M57" s="1264"/>
    </row>
    <row r="58" spans="1:13" ht="27.6">
      <c r="A58" s="2373"/>
      <c r="B58" s="1253" t="str">
        <f>B12</f>
        <v>Choose Range Category</v>
      </c>
      <c r="C58" s="704" t="s">
        <v>1228</v>
      </c>
      <c r="D58" s="1623">
        <v>0</v>
      </c>
      <c r="E58" s="1624">
        <v>0</v>
      </c>
      <c r="F58" s="1246">
        <f>D58*E58</f>
        <v>0</v>
      </c>
      <c r="G58" s="910"/>
      <c r="H58" s="910"/>
      <c r="I58" s="910"/>
      <c r="J58" s="910"/>
      <c r="K58" s="1181">
        <f>SUM(F58:J58)</f>
        <v>0</v>
      </c>
      <c r="L58" s="2362" t="s">
        <v>1212</v>
      </c>
      <c r="M58" s="2363"/>
    </row>
    <row r="59" spans="1:13" ht="27.6">
      <c r="A59" s="2374"/>
      <c r="B59" s="1254"/>
      <c r="C59" s="1247" t="s">
        <v>1228</v>
      </c>
      <c r="D59" s="1248">
        <f>D58</f>
        <v>0</v>
      </c>
      <c r="E59" s="1624">
        <v>0</v>
      </c>
      <c r="F59" s="1019"/>
      <c r="G59" s="1252">
        <f>D59*E59</f>
        <v>0</v>
      </c>
      <c r="H59" s="910"/>
      <c r="I59" s="910"/>
      <c r="J59" s="910"/>
      <c r="K59" s="1181">
        <f>SUM(F59:J59)</f>
        <v>0</v>
      </c>
      <c r="L59" s="2362" t="s">
        <v>1213</v>
      </c>
      <c r="M59" s="2363"/>
    </row>
    <row r="60" spans="1:13" ht="27.6">
      <c r="A60" s="2374"/>
      <c r="B60" s="1254"/>
      <c r="C60" s="1247" t="s">
        <v>1228</v>
      </c>
      <c r="D60" s="1248">
        <f>D58</f>
        <v>0</v>
      </c>
      <c r="E60" s="1624">
        <v>0</v>
      </c>
      <c r="F60" s="1019"/>
      <c r="G60" s="910"/>
      <c r="H60" s="1252">
        <f>D60*E60</f>
        <v>0</v>
      </c>
      <c r="I60" s="910"/>
      <c r="J60" s="910"/>
      <c r="K60" s="1181">
        <f>SUM(F60:J60)</f>
        <v>0</v>
      </c>
      <c r="L60" s="2362" t="s">
        <v>1214</v>
      </c>
      <c r="M60" s="2363"/>
    </row>
    <row r="61" spans="1:13" ht="24.9" customHeight="1">
      <c r="A61" s="1257">
        <v>30.14</v>
      </c>
      <c r="B61" s="2367" t="s">
        <v>728</v>
      </c>
      <c r="C61" s="2367"/>
      <c r="D61" s="2367"/>
      <c r="E61" s="2367"/>
      <c r="F61" s="2367"/>
      <c r="G61" s="2367"/>
      <c r="H61" s="2367"/>
      <c r="I61" s="2367"/>
      <c r="J61" s="2367"/>
      <c r="K61" s="2367"/>
      <c r="L61" s="2367"/>
      <c r="M61" s="2368"/>
    </row>
    <row r="62" spans="1:13" ht="24.9" customHeight="1">
      <c r="A62" s="2373"/>
      <c r="B62" s="994" t="s">
        <v>1233</v>
      </c>
      <c r="C62" s="704" t="s">
        <v>89</v>
      </c>
      <c r="D62" s="1580">
        <v>0</v>
      </c>
      <c r="E62" s="1580">
        <v>0</v>
      </c>
      <c r="F62" s="1258">
        <f>D62*E62</f>
        <v>0</v>
      </c>
      <c r="G62" s="910"/>
      <c r="H62" s="910"/>
      <c r="I62" s="910"/>
      <c r="J62" s="910"/>
      <c r="K62" s="1181">
        <f>SUM(F62:J62)</f>
        <v>0</v>
      </c>
      <c r="L62" s="2362" t="s">
        <v>1212</v>
      </c>
      <c r="M62" s="2363"/>
    </row>
    <row r="63" spans="1:13" ht="24.9" customHeight="1">
      <c r="A63" s="2373"/>
      <c r="B63" s="994"/>
      <c r="C63" s="704" t="s">
        <v>89</v>
      </c>
      <c r="D63" s="1580">
        <v>0</v>
      </c>
      <c r="E63" s="1580">
        <v>0</v>
      </c>
      <c r="F63" s="910"/>
      <c r="G63" s="1258">
        <f>D63*E63</f>
        <v>0</v>
      </c>
      <c r="H63" s="910"/>
      <c r="I63" s="910"/>
      <c r="J63" s="910"/>
      <c r="K63" s="1181">
        <f>SUM(F63:J63)</f>
        <v>0</v>
      </c>
      <c r="L63" s="2362" t="s">
        <v>1213</v>
      </c>
      <c r="M63" s="2363"/>
    </row>
    <row r="64" spans="1:13" ht="24.9" customHeight="1">
      <c r="A64" s="2373"/>
      <c r="B64" s="994"/>
      <c r="C64" s="704" t="s">
        <v>89</v>
      </c>
      <c r="D64" s="1580">
        <v>0</v>
      </c>
      <c r="E64" s="1580">
        <v>0</v>
      </c>
      <c r="F64" s="910"/>
      <c r="G64" s="910"/>
      <c r="H64" s="1258">
        <f>D64*E64</f>
        <v>0</v>
      </c>
      <c r="I64" s="910"/>
      <c r="J64" s="910"/>
      <c r="K64" s="1181">
        <f>SUM(F64:J64)</f>
        <v>0</v>
      </c>
      <c r="L64" s="2362" t="s">
        <v>1234</v>
      </c>
      <c r="M64" s="2363"/>
    </row>
    <row r="65" spans="1:13" ht="24.9" customHeight="1">
      <c r="A65" s="2373"/>
      <c r="B65" s="994"/>
      <c r="C65" s="704" t="s">
        <v>89</v>
      </c>
      <c r="D65" s="1580">
        <v>0</v>
      </c>
      <c r="E65" s="1580">
        <v>0</v>
      </c>
      <c r="F65" s="910"/>
      <c r="G65" s="910"/>
      <c r="H65" s="910"/>
      <c r="I65" s="1258">
        <f>D65*E65</f>
        <v>0</v>
      </c>
      <c r="J65" s="910"/>
      <c r="K65" s="1181">
        <f>SUM(F65:J65)</f>
        <v>0</v>
      </c>
      <c r="L65" s="2362" t="s">
        <v>1218</v>
      </c>
      <c r="M65" s="2363"/>
    </row>
    <row r="66" spans="1:13" ht="24.9" customHeight="1">
      <c r="A66" s="2373"/>
      <c r="B66" s="994"/>
      <c r="C66" s="704" t="s">
        <v>89</v>
      </c>
      <c r="D66" s="1580">
        <v>0</v>
      </c>
      <c r="E66" s="1580">
        <v>0</v>
      </c>
      <c r="F66" s="910"/>
      <c r="G66" s="910"/>
      <c r="H66" s="910"/>
      <c r="I66" s="910"/>
      <c r="J66" s="1258">
        <f>D66*E66</f>
        <v>0</v>
      </c>
      <c r="K66" s="1181">
        <f>SUM(F66:J66)</f>
        <v>0</v>
      </c>
      <c r="L66" s="2362" t="s">
        <v>1219</v>
      </c>
      <c r="M66" s="2363"/>
    </row>
    <row r="67" spans="1:13" ht="20.100000000000001" customHeight="1">
      <c r="A67" s="2369"/>
      <c r="B67" s="2370"/>
      <c r="C67" s="1269"/>
      <c r="D67" s="2371" t="s">
        <v>1611</v>
      </c>
      <c r="E67" s="2371"/>
      <c r="F67" s="2371"/>
      <c r="G67" s="2371"/>
      <c r="H67" s="2371"/>
      <c r="I67" s="2372"/>
      <c r="J67" s="2372"/>
      <c r="K67" s="1265">
        <f>SUM(K12:K14,K16:K18,K20:K21,K23:K24,K26:K28,K30:K32,K34:K36,K38:K40,K42:K44,K46:K48,K50:K52,K54:K56,K58:K60,K62:K66)</f>
        <v>0</v>
      </c>
      <c r="L67" s="2365"/>
      <c r="M67" s="2366"/>
    </row>
    <row r="68" spans="1:13" ht="24.9" customHeight="1">
      <c r="A68" s="1257">
        <v>30.15</v>
      </c>
      <c r="B68" s="2367" t="s">
        <v>146</v>
      </c>
      <c r="C68" s="2367"/>
      <c r="D68" s="2367"/>
      <c r="E68" s="2367"/>
      <c r="F68" s="2367"/>
      <c r="G68" s="2367"/>
      <c r="H68" s="2367"/>
      <c r="I68" s="2367"/>
      <c r="J68" s="2367"/>
      <c r="K68" s="2367"/>
      <c r="L68" s="2367"/>
      <c r="M68" s="2368"/>
    </row>
    <row r="69" spans="1:13" ht="24.9" customHeight="1">
      <c r="A69" s="2373"/>
      <c r="B69" s="994"/>
      <c r="C69" s="704" t="s">
        <v>89</v>
      </c>
      <c r="D69" s="1580">
        <v>0</v>
      </c>
      <c r="E69" s="883"/>
      <c r="F69" s="1627">
        <v>0</v>
      </c>
      <c r="G69" s="883"/>
      <c r="H69" s="883"/>
      <c r="I69" s="883"/>
      <c r="J69" s="883"/>
      <c r="K69" s="1259">
        <f>D69*F69</f>
        <v>0</v>
      </c>
      <c r="L69" s="2362"/>
      <c r="M69" s="2363"/>
    </row>
    <row r="70" spans="1:13" ht="24.9" customHeight="1">
      <c r="A70" s="2373"/>
      <c r="B70" s="994"/>
      <c r="C70" s="704" t="s">
        <v>89</v>
      </c>
      <c r="D70" s="1580">
        <v>0</v>
      </c>
      <c r="E70" s="883"/>
      <c r="F70" s="883"/>
      <c r="G70" s="1627">
        <v>0</v>
      </c>
      <c r="H70" s="883"/>
      <c r="I70" s="883"/>
      <c r="J70" s="883"/>
      <c r="K70" s="1259">
        <f>D70*G70</f>
        <v>0</v>
      </c>
      <c r="L70" s="2362"/>
      <c r="M70" s="2363"/>
    </row>
    <row r="71" spans="1:13" ht="24.9" customHeight="1">
      <c r="A71" s="2374"/>
      <c r="B71" s="994"/>
      <c r="C71" s="704"/>
      <c r="D71" s="910"/>
      <c r="E71" s="883"/>
      <c r="F71" s="883"/>
      <c r="G71" s="883"/>
      <c r="H71" s="883"/>
      <c r="I71" s="883"/>
      <c r="J71" s="883"/>
      <c r="K71" s="1259"/>
      <c r="L71" s="2362"/>
      <c r="M71" s="2363"/>
    </row>
    <row r="72" spans="1:13" ht="24.9" customHeight="1">
      <c r="A72" s="1257">
        <v>30.16</v>
      </c>
      <c r="B72" s="2367" t="s">
        <v>85</v>
      </c>
      <c r="C72" s="2367"/>
      <c r="D72" s="2367"/>
      <c r="E72" s="2367"/>
      <c r="F72" s="2367"/>
      <c r="G72" s="2367"/>
      <c r="H72" s="2367"/>
      <c r="I72" s="2367"/>
      <c r="J72" s="2367"/>
      <c r="K72" s="2367"/>
      <c r="L72" s="2367"/>
      <c r="M72" s="2368"/>
    </row>
    <row r="73" spans="1:13" ht="24.9" customHeight="1">
      <c r="A73" s="1261"/>
      <c r="B73" s="994"/>
      <c r="C73" s="704" t="s">
        <v>89</v>
      </c>
      <c r="D73" s="909"/>
      <c r="E73" s="994"/>
      <c r="F73" s="1260"/>
      <c r="G73" s="994"/>
      <c r="H73" s="994"/>
      <c r="I73" s="994"/>
      <c r="J73" s="994"/>
      <c r="K73" s="1181">
        <f>G94</f>
        <v>0</v>
      </c>
      <c r="L73" s="2375" t="s">
        <v>1608</v>
      </c>
      <c r="M73" s="2376"/>
    </row>
    <row r="74" spans="1:13" ht="24.9" customHeight="1">
      <c r="A74" s="1261"/>
      <c r="B74" s="994"/>
      <c r="C74" s="704"/>
      <c r="D74" s="910"/>
      <c r="E74" s="883"/>
      <c r="F74" s="883"/>
      <c r="G74" s="883"/>
      <c r="H74" s="883"/>
      <c r="I74" s="883"/>
      <c r="J74" s="883"/>
      <c r="K74" s="1259"/>
      <c r="L74" s="2362"/>
      <c r="M74" s="2363"/>
    </row>
    <row r="75" spans="1:13" ht="24.9" customHeight="1">
      <c r="A75" s="1257">
        <v>30.17</v>
      </c>
      <c r="B75" s="2367" t="s">
        <v>1235</v>
      </c>
      <c r="C75" s="2367"/>
      <c r="D75" s="2367"/>
      <c r="E75" s="2367"/>
      <c r="F75" s="2367"/>
      <c r="G75" s="2367"/>
      <c r="H75" s="2367"/>
      <c r="I75" s="2367"/>
      <c r="J75" s="2367"/>
      <c r="K75" s="2367"/>
      <c r="L75" s="2367"/>
      <c r="M75" s="2368"/>
    </row>
    <row r="76" spans="1:13" ht="24.9" customHeight="1">
      <c r="A76" s="2373"/>
      <c r="B76" s="994"/>
      <c r="C76" s="704" t="s">
        <v>89</v>
      </c>
      <c r="D76" s="1586">
        <v>0</v>
      </c>
      <c r="E76" s="883"/>
      <c r="F76" s="883"/>
      <c r="G76" s="883"/>
      <c r="H76" s="883"/>
      <c r="I76" s="883"/>
      <c r="J76" s="883"/>
      <c r="K76" s="1270">
        <f>ROUND(D76*K67,0)</f>
        <v>0</v>
      </c>
      <c r="L76" s="2362"/>
      <c r="M76" s="2363"/>
    </row>
    <row r="77" spans="1:13" ht="24.9" customHeight="1">
      <c r="A77" s="2373"/>
      <c r="B77" s="994"/>
      <c r="C77" s="704"/>
      <c r="D77" s="910"/>
      <c r="E77" s="883"/>
      <c r="F77" s="883"/>
      <c r="G77" s="883"/>
      <c r="H77" s="883"/>
      <c r="I77" s="883"/>
      <c r="J77" s="883"/>
      <c r="K77" s="1262"/>
      <c r="L77" s="2362"/>
      <c r="M77" s="2363"/>
    </row>
    <row r="78" spans="1:13" ht="24.9" customHeight="1">
      <c r="A78" s="1257">
        <v>30.18</v>
      </c>
      <c r="B78" s="2367" t="s">
        <v>189</v>
      </c>
      <c r="C78" s="2367"/>
      <c r="D78" s="2367"/>
      <c r="E78" s="2367"/>
      <c r="F78" s="2367"/>
      <c r="G78" s="2367"/>
      <c r="H78" s="2367"/>
      <c r="I78" s="2367"/>
      <c r="J78" s="2367"/>
      <c r="K78" s="2367"/>
      <c r="L78" s="2367"/>
      <c r="M78" s="2368"/>
    </row>
    <row r="79" spans="1:13" ht="24.9" customHeight="1">
      <c r="A79" s="2373"/>
      <c r="B79" s="994"/>
      <c r="C79" s="704" t="s">
        <v>89</v>
      </c>
      <c r="D79" s="1586">
        <v>0</v>
      </c>
      <c r="E79" s="883"/>
      <c r="F79" s="883"/>
      <c r="G79" s="883"/>
      <c r="H79" s="883"/>
      <c r="I79" s="883"/>
      <c r="J79" s="883"/>
      <c r="K79" s="1270">
        <f>ROUND(D79*K67,0)</f>
        <v>0</v>
      </c>
      <c r="L79" s="2362"/>
      <c r="M79" s="2363"/>
    </row>
    <row r="80" spans="1:13" ht="24.9" customHeight="1">
      <c r="A80" s="2373"/>
      <c r="B80" s="994"/>
      <c r="C80" s="704"/>
      <c r="D80" s="910"/>
      <c r="E80" s="883"/>
      <c r="F80" s="883"/>
      <c r="G80" s="883"/>
      <c r="H80" s="883"/>
      <c r="I80" s="883"/>
      <c r="J80" s="883"/>
      <c r="K80" s="1262"/>
      <c r="L80" s="2362"/>
      <c r="M80" s="2363"/>
    </row>
    <row r="81" spans="1:13" ht="20.100000000000001" customHeight="1">
      <c r="A81" s="2369"/>
      <c r="B81" s="2370"/>
      <c r="C81" s="1269"/>
      <c r="D81" s="2371" t="s">
        <v>1609</v>
      </c>
      <c r="E81" s="2371"/>
      <c r="F81" s="2371"/>
      <c r="G81" s="2371"/>
      <c r="H81" s="2371"/>
      <c r="I81" s="2372"/>
      <c r="J81" s="2372"/>
      <c r="K81" s="1265">
        <f>SUM(K69,K70,K73,K76,K79)</f>
        <v>0</v>
      </c>
      <c r="L81" s="2365"/>
      <c r="M81" s="2366"/>
    </row>
    <row r="82" spans="1:13" ht="24.75" customHeight="1">
      <c r="A82" s="1257">
        <v>30.19</v>
      </c>
      <c r="B82" s="2367" t="s">
        <v>81</v>
      </c>
      <c r="C82" s="2367"/>
      <c r="D82" s="2367"/>
      <c r="E82" s="2367"/>
      <c r="F82" s="2367"/>
      <c r="G82" s="2367"/>
      <c r="H82" s="2367"/>
      <c r="I82" s="2367"/>
      <c r="J82" s="2367"/>
      <c r="K82" s="2367"/>
      <c r="L82" s="2367"/>
      <c r="M82" s="2368"/>
    </row>
    <row r="83" spans="1:13" ht="24.9" customHeight="1">
      <c r="A83" s="2373"/>
      <c r="B83" s="994"/>
      <c r="C83" s="704" t="s">
        <v>89</v>
      </c>
      <c r="D83" s="1586">
        <v>0</v>
      </c>
      <c r="E83" s="883"/>
      <c r="F83" s="883"/>
      <c r="G83" s="883"/>
      <c r="H83" s="883"/>
      <c r="I83" s="883"/>
      <c r="J83" s="883"/>
      <c r="K83" s="1270">
        <f>ROUND(D83*K67,0)</f>
        <v>0</v>
      </c>
      <c r="L83" s="2362"/>
      <c r="M83" s="2363"/>
    </row>
    <row r="84" spans="1:13" ht="24.9" customHeight="1">
      <c r="A84" s="2374"/>
      <c r="B84" s="994"/>
      <c r="C84" s="704"/>
      <c r="D84" s="910"/>
      <c r="E84" s="883"/>
      <c r="F84" s="883"/>
      <c r="G84" s="883"/>
      <c r="H84" s="883"/>
      <c r="I84" s="883"/>
      <c r="J84" s="883"/>
      <c r="K84" s="1262"/>
      <c r="L84" s="2362"/>
      <c r="M84" s="2363"/>
    </row>
    <row r="85" spans="1:13" ht="20.100000000000001" customHeight="1" thickBot="1">
      <c r="A85" s="2379" t="s">
        <v>1610</v>
      </c>
      <c r="B85" s="2380"/>
      <c r="C85" s="2380"/>
      <c r="D85" s="2380"/>
      <c r="E85" s="2380"/>
      <c r="F85" s="2380"/>
      <c r="G85" s="2380"/>
      <c r="H85" s="2380"/>
      <c r="I85" s="2380"/>
      <c r="J85" s="2380"/>
      <c r="K85" s="1266">
        <f>SUM(K67,K81,K83)</f>
        <v>0</v>
      </c>
      <c r="L85" s="2382"/>
      <c r="M85" s="2383"/>
    </row>
    <row r="86" spans="1:13" ht="13.8">
      <c r="A86" s="953"/>
      <c r="B86" s="2381" t="s">
        <v>1236</v>
      </c>
      <c r="C86" s="2381"/>
      <c r="D86" s="2381"/>
      <c r="E86" s="2381"/>
      <c r="F86" s="2381"/>
      <c r="G86" s="2381"/>
      <c r="H86" s="2381"/>
      <c r="I86" s="2381"/>
      <c r="J86" s="2381"/>
      <c r="K86" s="2381"/>
      <c r="L86" s="2381"/>
    </row>
    <row r="87" spans="1:13" ht="14.4" thickBot="1">
      <c r="A87" s="954"/>
      <c r="B87" s="955"/>
      <c r="C87" s="956"/>
      <c r="D87" s="264"/>
      <c r="E87" s="264"/>
      <c r="F87" s="264"/>
      <c r="G87" s="264"/>
      <c r="H87" s="264"/>
      <c r="I87" s="264"/>
      <c r="J87" s="264"/>
      <c r="K87" s="264"/>
      <c r="L87" s="265"/>
    </row>
    <row r="88" spans="1:13" s="412" customFormat="1" ht="36.75" customHeight="1" thickBot="1">
      <c r="A88" s="1991" t="s">
        <v>85</v>
      </c>
      <c r="B88" s="1889"/>
      <c r="C88" s="1889"/>
      <c r="D88" s="878" t="s">
        <v>91</v>
      </c>
      <c r="E88" s="878" t="s">
        <v>113</v>
      </c>
      <c r="F88" s="878" t="s">
        <v>776</v>
      </c>
      <c r="G88" s="878" t="s">
        <v>114</v>
      </c>
      <c r="H88" s="2130" t="s">
        <v>184</v>
      </c>
      <c r="I88" s="2131"/>
      <c r="J88" s="2131"/>
      <c r="K88" s="2132"/>
      <c r="L88" s="1634" t="s">
        <v>620</v>
      </c>
      <c r="M88" s="434" t="s">
        <v>621</v>
      </c>
    </row>
    <row r="89" spans="1:13" s="412" customFormat="1" ht="24.9" customHeight="1">
      <c r="A89" s="2377" t="s">
        <v>1237</v>
      </c>
      <c r="B89" s="2377"/>
      <c r="C89" s="2378"/>
      <c r="D89" s="524" t="s">
        <v>157</v>
      </c>
      <c r="E89" s="1584">
        <v>0</v>
      </c>
      <c r="F89" s="1584">
        <v>0</v>
      </c>
      <c r="G89" s="500">
        <f t="shared" ref="G89:G90" si="1">F89*E89</f>
        <v>0</v>
      </c>
      <c r="H89" s="2311"/>
      <c r="I89" s="2384"/>
      <c r="J89" s="2384"/>
      <c r="K89" s="2385"/>
      <c r="L89" s="1639"/>
      <c r="M89" s="1605">
        <v>0</v>
      </c>
    </row>
    <row r="90" spans="1:13" s="412" customFormat="1" ht="24.9" customHeight="1">
      <c r="A90" s="2388" t="s">
        <v>260</v>
      </c>
      <c r="B90" s="2388"/>
      <c r="C90" s="2389"/>
      <c r="D90" s="868" t="s">
        <v>157</v>
      </c>
      <c r="E90" s="1580">
        <v>0</v>
      </c>
      <c r="F90" s="1580">
        <v>0</v>
      </c>
      <c r="G90" s="351">
        <f t="shared" si="1"/>
        <v>0</v>
      </c>
      <c r="H90" s="2308"/>
      <c r="I90" s="2390"/>
      <c r="J90" s="2390"/>
      <c r="K90" s="2391"/>
      <c r="L90" s="1640"/>
      <c r="M90" s="1606">
        <v>0</v>
      </c>
    </row>
    <row r="91" spans="1:13" s="412" customFormat="1" ht="20.100000000000001" customHeight="1" thickBot="1">
      <c r="A91" s="2303" t="s">
        <v>267</v>
      </c>
      <c r="B91" s="2304"/>
      <c r="C91" s="2304"/>
      <c r="D91" s="1012"/>
      <c r="E91" s="1012"/>
      <c r="F91" s="1012"/>
      <c r="G91" s="1013">
        <f>SUM(G89:G90)</f>
        <v>0</v>
      </c>
      <c r="H91" s="2387" t="s">
        <v>1604</v>
      </c>
      <c r="I91" s="2387"/>
      <c r="J91" s="2387"/>
      <c r="K91" s="2387"/>
      <c r="L91" s="2387"/>
      <c r="M91" s="1092">
        <f>SUM(M89:M90)</f>
        <v>0</v>
      </c>
    </row>
    <row r="92" spans="1:13" s="412" customFormat="1" ht="24.9" customHeight="1" thickTop="1">
      <c r="A92" s="1882" t="s">
        <v>931</v>
      </c>
      <c r="B92" s="1883"/>
      <c r="C92" s="1883"/>
      <c r="D92" s="524" t="s">
        <v>157</v>
      </c>
      <c r="E92" s="1584">
        <v>0</v>
      </c>
      <c r="F92" s="1584">
        <v>0</v>
      </c>
      <c r="G92" s="500">
        <f>F92*E92</f>
        <v>0</v>
      </c>
      <c r="H92" s="2300" t="s">
        <v>1607</v>
      </c>
      <c r="I92" s="2301"/>
      <c r="J92" s="2301"/>
      <c r="K92" s="2301"/>
      <c r="L92" s="2302"/>
      <c r="M92" s="447" t="s">
        <v>1199</v>
      </c>
    </row>
    <row r="93" spans="1:13" s="412" customFormat="1" ht="24.9" customHeight="1" thickBot="1">
      <c r="A93" s="2273" t="s">
        <v>174</v>
      </c>
      <c r="B93" s="2274"/>
      <c r="C93" s="2274"/>
      <c r="D93" s="530" t="s">
        <v>157</v>
      </c>
      <c r="E93" s="1587">
        <v>0</v>
      </c>
      <c r="F93" s="1587">
        <v>0</v>
      </c>
      <c r="G93" s="504">
        <f>F93*E93</f>
        <v>0</v>
      </c>
      <c r="H93" s="2280" t="s">
        <v>1607</v>
      </c>
      <c r="I93" s="2280"/>
      <c r="J93" s="2280"/>
      <c r="K93" s="2280"/>
      <c r="L93" s="2280"/>
      <c r="M93" s="448" t="s">
        <v>1199</v>
      </c>
    </row>
    <row r="94" spans="1:13" s="442" customFormat="1" ht="20.100000000000001" customHeight="1" thickTop="1" thickBot="1">
      <c r="A94" s="2242" t="s">
        <v>175</v>
      </c>
      <c r="B94" s="2243"/>
      <c r="C94" s="2243"/>
      <c r="D94" s="845"/>
      <c r="E94" s="845"/>
      <c r="F94" s="845"/>
      <c r="G94" s="1006">
        <f>SUM(G91:G93)</f>
        <v>0</v>
      </c>
      <c r="H94" s="2386" t="s">
        <v>1605</v>
      </c>
      <c r="I94" s="2386"/>
      <c r="J94" s="2386"/>
      <c r="K94" s="2386"/>
      <c r="L94" s="2386"/>
      <c r="M94" s="509">
        <f>M91</f>
        <v>0</v>
      </c>
    </row>
    <row r="95" spans="1:13" s="412" customFormat="1" ht="15.6">
      <c r="A95" s="443"/>
      <c r="D95" s="444"/>
      <c r="E95" s="444"/>
      <c r="F95" s="444"/>
      <c r="G95" s="535" t="s">
        <v>1238</v>
      </c>
      <c r="L95" s="628" t="s">
        <v>1593</v>
      </c>
    </row>
    <row r="96" spans="1:13" s="5" customFormat="1" ht="15">
      <c r="A96" s="969"/>
      <c r="F96" s="22"/>
      <c r="G96" s="22"/>
      <c r="H96" s="22"/>
      <c r="I96" s="22"/>
      <c r="J96" s="22"/>
      <c r="K96" s="908"/>
      <c r="L96" s="526"/>
    </row>
    <row r="97" spans="1:13" s="5" customFormat="1" ht="13.8">
      <c r="A97" s="1016" t="s">
        <v>1606</v>
      </c>
      <c r="F97" s="22"/>
      <c r="G97" s="22"/>
      <c r="H97" s="22"/>
      <c r="I97" s="22"/>
      <c r="J97" s="22"/>
      <c r="K97" s="908"/>
      <c r="L97" s="526"/>
    </row>
    <row r="98" spans="1:13" s="232" customFormat="1">
      <c r="B98" s="266"/>
      <c r="D98" s="277"/>
      <c r="E98" s="277"/>
      <c r="F98" s="277"/>
      <c r="G98" s="277"/>
      <c r="H98" s="277"/>
      <c r="I98" s="277"/>
      <c r="J98" s="277"/>
      <c r="K98" s="277"/>
      <c r="L98" s="277"/>
      <c r="M98" s="277"/>
    </row>
    <row r="99" spans="1:13" ht="13.8">
      <c r="A99" s="954"/>
      <c r="B99" s="264"/>
      <c r="C99" s="956"/>
      <c r="D99" s="264"/>
      <c r="E99" s="264"/>
      <c r="F99" s="264"/>
      <c r="G99" s="264"/>
      <c r="H99" s="264"/>
      <c r="I99" s="264"/>
      <c r="J99" s="264"/>
      <c r="K99" s="264"/>
      <c r="L99" s="265"/>
    </row>
    <row r="100" spans="1:13" ht="13.8">
      <c r="A100" s="954"/>
      <c r="B100" s="264"/>
      <c r="C100" s="956"/>
      <c r="D100" s="264"/>
      <c r="E100" s="264"/>
      <c r="F100" s="264"/>
      <c r="G100" s="264"/>
      <c r="H100" s="264"/>
      <c r="I100" s="264"/>
      <c r="J100" s="264"/>
      <c r="K100" s="264"/>
      <c r="L100" s="265"/>
    </row>
    <row r="101" spans="1:13" ht="13.8">
      <c r="A101" s="954"/>
      <c r="B101" s="264"/>
      <c r="C101" s="956"/>
      <c r="D101" s="264"/>
      <c r="E101" s="264"/>
      <c r="F101" s="264"/>
      <c r="G101" s="264"/>
      <c r="H101" s="264"/>
      <c r="I101" s="264"/>
      <c r="J101" s="264"/>
      <c r="K101" s="264"/>
      <c r="L101" s="265"/>
    </row>
    <row r="102" spans="1:13" ht="13.8">
      <c r="A102" s="954"/>
      <c r="B102" s="264"/>
      <c r="C102" s="956"/>
      <c r="D102" s="264"/>
      <c r="E102" s="264"/>
      <c r="F102" s="264"/>
      <c r="G102" s="264"/>
      <c r="H102" s="264"/>
      <c r="I102" s="264"/>
      <c r="J102" s="264"/>
      <c r="K102" s="264"/>
      <c r="L102" s="265"/>
    </row>
  </sheetData>
  <mergeCells count="131">
    <mergeCell ref="B19:C19"/>
    <mergeCell ref="A20:A21"/>
    <mergeCell ref="B22:C22"/>
    <mergeCell ref="L20:M20"/>
    <mergeCell ref="L21:M21"/>
    <mergeCell ref="A12:A14"/>
    <mergeCell ref="B15:C15"/>
    <mergeCell ref="A16:A18"/>
    <mergeCell ref="B11:C11"/>
    <mergeCell ref="L12:M12"/>
    <mergeCell ref="L13:M13"/>
    <mergeCell ref="L14:M14"/>
    <mergeCell ref="L16:M16"/>
    <mergeCell ref="L17:M17"/>
    <mergeCell ref="L18:M18"/>
    <mergeCell ref="B29:C29"/>
    <mergeCell ref="A30:A32"/>
    <mergeCell ref="B33:C33"/>
    <mergeCell ref="L30:M30"/>
    <mergeCell ref="L31:M31"/>
    <mergeCell ref="L32:M32"/>
    <mergeCell ref="A23:A24"/>
    <mergeCell ref="F24:H24"/>
    <mergeCell ref="B25:C25"/>
    <mergeCell ref="A26:A28"/>
    <mergeCell ref="L23:M23"/>
    <mergeCell ref="L24:M24"/>
    <mergeCell ref="L26:M26"/>
    <mergeCell ref="L27:M27"/>
    <mergeCell ref="L28:M28"/>
    <mergeCell ref="A38:A40"/>
    <mergeCell ref="B41:C41"/>
    <mergeCell ref="A42:A44"/>
    <mergeCell ref="A34:A36"/>
    <mergeCell ref="B37:C37"/>
    <mergeCell ref="L34:M34"/>
    <mergeCell ref="L35:M35"/>
    <mergeCell ref="L36:M36"/>
    <mergeCell ref="L38:M38"/>
    <mergeCell ref="L39:M39"/>
    <mergeCell ref="L40:M40"/>
    <mergeCell ref="L42:M42"/>
    <mergeCell ref="L43:M43"/>
    <mergeCell ref="L44:M44"/>
    <mergeCell ref="B57:C57"/>
    <mergeCell ref="A58:A60"/>
    <mergeCell ref="A62:A66"/>
    <mergeCell ref="A50:A52"/>
    <mergeCell ref="B53:C53"/>
    <mergeCell ref="A54:A56"/>
    <mergeCell ref="B45:C45"/>
    <mergeCell ref="A46:A48"/>
    <mergeCell ref="B49:C49"/>
    <mergeCell ref="A4:B4"/>
    <mergeCell ref="C4:I4"/>
    <mergeCell ref="A5:B5"/>
    <mergeCell ref="C5:I5"/>
    <mergeCell ref="A6:B6"/>
    <mergeCell ref="C6:I6"/>
    <mergeCell ref="L9:M10"/>
    <mergeCell ref="J4:M4"/>
    <mergeCell ref="A9:A10"/>
    <mergeCell ref="E9:E10"/>
    <mergeCell ref="D9:D10"/>
    <mergeCell ref="C9:C10"/>
    <mergeCell ref="B9:B10"/>
    <mergeCell ref="K9:K10"/>
    <mergeCell ref="J6:M6"/>
    <mergeCell ref="J5:M5"/>
    <mergeCell ref="H94:L94"/>
    <mergeCell ref="H93:L93"/>
    <mergeCell ref="H92:L92"/>
    <mergeCell ref="H91:L91"/>
    <mergeCell ref="A94:C94"/>
    <mergeCell ref="A93:C93"/>
    <mergeCell ref="A92:C92"/>
    <mergeCell ref="A91:C91"/>
    <mergeCell ref="A90:C90"/>
    <mergeCell ref="H90:K90"/>
    <mergeCell ref="L77:M77"/>
    <mergeCell ref="B78:M78"/>
    <mergeCell ref="L79:M79"/>
    <mergeCell ref="L80:M80"/>
    <mergeCell ref="L81:M81"/>
    <mergeCell ref="B82:M82"/>
    <mergeCell ref="L83:M83"/>
    <mergeCell ref="A89:C89"/>
    <mergeCell ref="A88:C88"/>
    <mergeCell ref="A83:A84"/>
    <mergeCell ref="A85:J85"/>
    <mergeCell ref="B86:L86"/>
    <mergeCell ref="A79:A80"/>
    <mergeCell ref="A81:B81"/>
    <mergeCell ref="D81:J81"/>
    <mergeCell ref="A76:A77"/>
    <mergeCell ref="L85:M85"/>
    <mergeCell ref="H88:K88"/>
    <mergeCell ref="H89:K89"/>
    <mergeCell ref="L63:M63"/>
    <mergeCell ref="L64:M64"/>
    <mergeCell ref="L65:M65"/>
    <mergeCell ref="L66:M66"/>
    <mergeCell ref="B72:M72"/>
    <mergeCell ref="L73:M73"/>
    <mergeCell ref="L74:M74"/>
    <mergeCell ref="B75:M75"/>
    <mergeCell ref="L76:M76"/>
    <mergeCell ref="L46:M46"/>
    <mergeCell ref="L47:M47"/>
    <mergeCell ref="L84:M84"/>
    <mergeCell ref="F9:J9"/>
    <mergeCell ref="L48:M48"/>
    <mergeCell ref="L50:M50"/>
    <mergeCell ref="L51:M51"/>
    <mergeCell ref="L52:M52"/>
    <mergeCell ref="L54:M54"/>
    <mergeCell ref="L67:M67"/>
    <mergeCell ref="B68:M68"/>
    <mergeCell ref="L69:M69"/>
    <mergeCell ref="L70:M70"/>
    <mergeCell ref="L71:M71"/>
    <mergeCell ref="A67:B67"/>
    <mergeCell ref="D67:J67"/>
    <mergeCell ref="A69:A71"/>
    <mergeCell ref="L55:M55"/>
    <mergeCell ref="L56:M56"/>
    <mergeCell ref="L58:M58"/>
    <mergeCell ref="L59:M59"/>
    <mergeCell ref="L60:M60"/>
    <mergeCell ref="B61:M61"/>
    <mergeCell ref="L62:M62"/>
  </mergeCells>
  <dataValidations disablePrompts="1" count="1">
    <dataValidation type="list" allowBlank="1" showInputMessage="1" showErrorMessage="1" promptTitle="Select From Pull Down" prompt="Choose Range Category" sqref="C16 B12" xr:uid="{00000000-0002-0000-3000-000000000000}">
      <formula1>"2-Lane Roadway,Multi-Lane / Interstate,Urban"</formula1>
    </dataValidation>
  </dataValidations>
  <printOptions horizontalCentered="1"/>
  <pageMargins left="0.5" right="0.5" top="1" bottom="1" header="0.5" footer="0.34"/>
  <pageSetup scale="26" fitToHeight="3" orientation="landscape" r:id="rId1"/>
  <headerFooter alignWithMargins="0">
    <oddHeader>&amp;C&amp;"Arial,Bold"&amp;14&amp;U&amp;A</oddHeader>
    <oddFooter>&amp;L&amp;F
&amp;A&amp;CPage &amp;P of &amp;N&amp;R&amp;D</oddFooter>
  </headerFooter>
  <rowBreaks count="1" manualBreakCount="1">
    <brk id="6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fitToPage="1"/>
  </sheetPr>
  <dimension ref="A1:R45"/>
  <sheetViews>
    <sheetView showRuler="0" zoomScale="115" zoomScaleNormal="115" zoomScaleSheetLayoutView="85" workbookViewId="0"/>
  </sheetViews>
  <sheetFormatPr defaultRowHeight="13.2"/>
  <cols>
    <col min="1" max="1" width="9.44140625" customWidth="1"/>
    <col min="2" max="2" width="35.88671875" customWidth="1"/>
    <col min="3" max="3" width="11.6640625" style="9" customWidth="1"/>
    <col min="4" max="16" width="11.6640625" customWidth="1"/>
    <col min="18" max="18" width="16.33203125" bestFit="1" customWidth="1"/>
  </cols>
  <sheetData>
    <row r="1" spans="1:16">
      <c r="A1" s="3" t="s">
        <v>565</v>
      </c>
      <c r="B1" s="3"/>
      <c r="C1" s="1478" t="str">
        <f>'Project Information'!B2</f>
        <v>Enter name of prime or subconsultant</v>
      </c>
      <c r="L1" s="1816" t="str">
        <f>'Project Information'!B3</f>
        <v>Enter project name &amp; description</v>
      </c>
      <c r="M1" s="1816"/>
      <c r="N1" s="1816"/>
      <c r="O1" s="1816"/>
      <c r="P1" s="1816"/>
    </row>
    <row r="2" spans="1:16" ht="13.8" thickBot="1">
      <c r="A2" s="3"/>
      <c r="B2" s="3"/>
      <c r="C2" s="18"/>
      <c r="N2" s="1819" t="str">
        <f>'Project Information'!B1</f>
        <v>999999-1-32-01</v>
      </c>
      <c r="O2" s="1819"/>
      <c r="P2" s="1819"/>
    </row>
    <row r="3" spans="1:16" ht="21" customHeight="1" thickBot="1">
      <c r="A3" s="3"/>
      <c r="B3" s="220"/>
      <c r="C3" s="1820" t="s">
        <v>500</v>
      </c>
      <c r="D3" s="1821"/>
      <c r="E3" s="1821"/>
      <c r="F3" s="1821"/>
      <c r="G3" s="1821"/>
      <c r="H3" s="1821"/>
      <c r="I3" s="1821"/>
      <c r="J3" s="1821"/>
      <c r="K3" s="1821"/>
      <c r="L3" s="1821"/>
      <c r="M3" s="1821"/>
      <c r="N3" s="1821"/>
      <c r="O3" s="1821"/>
      <c r="P3" s="1822"/>
    </row>
    <row r="4" spans="1:16" s="3" customFormat="1" ht="26.4">
      <c r="A4" s="396" t="s">
        <v>765</v>
      </c>
      <c r="B4" s="397" t="s">
        <v>764</v>
      </c>
      <c r="C4" s="1572" t="s">
        <v>516</v>
      </c>
      <c r="D4" s="1572" t="s">
        <v>475</v>
      </c>
      <c r="E4" s="1572" t="s">
        <v>489</v>
      </c>
      <c r="F4" s="1572" t="s">
        <v>490</v>
      </c>
      <c r="G4" s="1572" t="s">
        <v>491</v>
      </c>
      <c r="H4" s="1572" t="s">
        <v>492</v>
      </c>
      <c r="I4" s="1572" t="s">
        <v>493</v>
      </c>
      <c r="J4" s="1572" t="s">
        <v>494</v>
      </c>
      <c r="K4" s="1572" t="s">
        <v>495</v>
      </c>
      <c r="L4" s="1572" t="s">
        <v>496</v>
      </c>
      <c r="M4" s="1572" t="s">
        <v>497</v>
      </c>
      <c r="N4" s="1572" t="s">
        <v>498</v>
      </c>
      <c r="O4" s="1572" t="s">
        <v>499</v>
      </c>
      <c r="P4" s="398" t="s">
        <v>114</v>
      </c>
    </row>
    <row r="5" spans="1:16" ht="20.100000000000001" customHeight="1">
      <c r="A5" s="13">
        <v>3</v>
      </c>
      <c r="B5" s="24" t="s">
        <v>1039</v>
      </c>
      <c r="C5" s="82">
        <f>'3. Project General Tasks'!F39</f>
        <v>0</v>
      </c>
      <c r="D5" s="8"/>
      <c r="E5" s="8"/>
      <c r="F5" s="8"/>
      <c r="G5" s="8"/>
      <c r="H5" s="8"/>
      <c r="I5" s="8"/>
      <c r="J5" s="8"/>
      <c r="K5" s="8"/>
      <c r="L5" s="8"/>
      <c r="M5" s="8"/>
      <c r="N5" s="8"/>
      <c r="O5" s="8"/>
      <c r="P5" s="15">
        <f>SUM(C5:O5)</f>
        <v>0</v>
      </c>
    </row>
    <row r="6" spans="1:16" ht="20.100000000000001" customHeight="1">
      <c r="A6" s="13">
        <v>4</v>
      </c>
      <c r="B6" s="24" t="s">
        <v>766</v>
      </c>
      <c r="C6" s="82">
        <f>'4. Roadway Analysis'!F40</f>
        <v>0</v>
      </c>
      <c r="D6" s="8"/>
      <c r="E6" s="8"/>
      <c r="F6" s="8"/>
      <c r="G6" s="8"/>
      <c r="H6" s="8"/>
      <c r="I6" s="8"/>
      <c r="J6" s="8"/>
      <c r="K6" s="8"/>
      <c r="L6" s="8"/>
      <c r="M6" s="8"/>
      <c r="N6" s="8"/>
      <c r="O6" s="8"/>
      <c r="P6" s="15">
        <f t="shared" ref="P6:P34" si="0">SUM(C6:O6)</f>
        <v>0</v>
      </c>
    </row>
    <row r="7" spans="1:16" ht="20.100000000000001" customHeight="1">
      <c r="A7" s="13">
        <v>5</v>
      </c>
      <c r="B7" s="24" t="s">
        <v>768</v>
      </c>
      <c r="C7" s="20">
        <f>'5. Roadway Plans'!G44</f>
        <v>0</v>
      </c>
      <c r="D7" s="8"/>
      <c r="E7" s="8"/>
      <c r="F7" s="8"/>
      <c r="G7" s="8"/>
      <c r="H7" s="8"/>
      <c r="I7" s="8"/>
      <c r="J7" s="8"/>
      <c r="K7" s="8"/>
      <c r="L7" s="8"/>
      <c r="M7" s="8"/>
      <c r="N7" s="8"/>
      <c r="O7" s="8"/>
      <c r="P7" s="15">
        <f t="shared" si="0"/>
        <v>0</v>
      </c>
    </row>
    <row r="8" spans="1:16" ht="20.100000000000001" customHeight="1">
      <c r="A8" s="287" t="s">
        <v>1653</v>
      </c>
      <c r="B8" s="242" t="s">
        <v>767</v>
      </c>
      <c r="C8" s="1417">
        <f>'6a. Drainage Analysis'!F42</f>
        <v>0</v>
      </c>
      <c r="D8" s="1417"/>
      <c r="E8" s="1417"/>
      <c r="F8" s="1417"/>
      <c r="G8" s="1417"/>
      <c r="H8" s="1417"/>
      <c r="I8" s="1417"/>
      <c r="J8" s="1417"/>
      <c r="K8" s="1417"/>
      <c r="L8" s="1417"/>
      <c r="M8" s="1417"/>
      <c r="N8" s="1417"/>
      <c r="O8" s="1417"/>
      <c r="P8" s="1418">
        <f t="shared" si="0"/>
        <v>0</v>
      </c>
    </row>
    <row r="9" spans="1:16" ht="20.100000000000001" customHeight="1">
      <c r="A9" s="287" t="s">
        <v>1581</v>
      </c>
      <c r="B9" s="242" t="s">
        <v>1582</v>
      </c>
      <c r="C9" s="1417">
        <f>'6b. Drainage Plans'!G22</f>
        <v>0</v>
      </c>
      <c r="D9" s="1417"/>
      <c r="E9" s="1417"/>
      <c r="F9" s="1417"/>
      <c r="G9" s="1417"/>
      <c r="H9" s="1417"/>
      <c r="I9" s="1417"/>
      <c r="J9" s="1417"/>
      <c r="K9" s="1417"/>
      <c r="L9" s="1417"/>
      <c r="M9" s="1417"/>
      <c r="N9" s="1417"/>
      <c r="O9" s="1417"/>
      <c r="P9" s="1418">
        <f t="shared" si="0"/>
        <v>0</v>
      </c>
    </row>
    <row r="10" spans="1:16" ht="20.100000000000001" customHeight="1">
      <c r="A10" s="13">
        <v>7</v>
      </c>
      <c r="B10" s="24" t="s">
        <v>1026</v>
      </c>
      <c r="C10" s="82">
        <f>'7. Utilities'!F27</f>
        <v>0</v>
      </c>
      <c r="D10" s="8"/>
      <c r="E10" s="8"/>
      <c r="F10" s="8"/>
      <c r="G10" s="8"/>
      <c r="H10" s="8"/>
      <c r="I10" s="8"/>
      <c r="J10" s="8"/>
      <c r="K10" s="8"/>
      <c r="L10" s="8"/>
      <c r="M10" s="8"/>
      <c r="N10" s="8"/>
      <c r="O10" s="8"/>
      <c r="P10" s="15">
        <f t="shared" si="0"/>
        <v>0</v>
      </c>
    </row>
    <row r="11" spans="1:16" ht="20.100000000000001" customHeight="1">
      <c r="A11" s="13">
        <v>8</v>
      </c>
      <c r="B11" s="242" t="s">
        <v>2086</v>
      </c>
      <c r="C11" s="82">
        <f>'8. Env. Permits and Clearances'!F50</f>
        <v>0</v>
      </c>
      <c r="D11" s="8"/>
      <c r="E11" s="8"/>
      <c r="F11" s="8"/>
      <c r="G11" s="8"/>
      <c r="H11" s="8"/>
      <c r="I11" s="8"/>
      <c r="J11" s="8"/>
      <c r="K11" s="8"/>
      <c r="L11" s="8"/>
      <c r="M11" s="8"/>
      <c r="N11" s="8"/>
      <c r="O11" s="8"/>
      <c r="P11" s="15">
        <f t="shared" si="0"/>
        <v>0</v>
      </c>
    </row>
    <row r="12" spans="1:16" ht="20.100000000000001" customHeight="1">
      <c r="A12" s="13">
        <v>9</v>
      </c>
      <c r="B12" s="24" t="s">
        <v>1038</v>
      </c>
      <c r="C12" s="20">
        <f>'9. Structures Summary'!F45</f>
        <v>0</v>
      </c>
      <c r="D12" s="8"/>
      <c r="E12" s="8"/>
      <c r="F12" s="8"/>
      <c r="G12" s="11"/>
      <c r="H12" s="8"/>
      <c r="I12" s="8"/>
      <c r="J12" s="8"/>
      <c r="K12" s="8"/>
      <c r="L12" s="8"/>
      <c r="M12" s="8"/>
      <c r="N12" s="8"/>
      <c r="O12" s="8"/>
      <c r="P12" s="15">
        <f t="shared" si="0"/>
        <v>0</v>
      </c>
    </row>
    <row r="13" spans="1:16" ht="20.100000000000001" customHeight="1">
      <c r="A13" s="13">
        <v>10</v>
      </c>
      <c r="B13" s="24" t="s">
        <v>769</v>
      </c>
      <c r="C13" s="20">
        <f>'9. Structures Summary'!D36</f>
        <v>0</v>
      </c>
      <c r="D13" s="8"/>
      <c r="E13" s="8"/>
      <c r="F13" s="8"/>
      <c r="G13" s="8"/>
      <c r="H13" s="8"/>
      <c r="I13" s="8"/>
      <c r="J13" s="8"/>
      <c r="K13" s="8"/>
      <c r="L13" s="8"/>
      <c r="M13" s="8"/>
      <c r="N13" s="8"/>
      <c r="O13" s="8"/>
      <c r="P13" s="15">
        <f t="shared" si="0"/>
        <v>0</v>
      </c>
    </row>
    <row r="14" spans="1:16" ht="20.100000000000001" customHeight="1">
      <c r="A14" s="13">
        <v>11</v>
      </c>
      <c r="B14" s="24" t="s">
        <v>944</v>
      </c>
      <c r="C14" s="20">
        <f>'9. Structures Summary'!E36</f>
        <v>0</v>
      </c>
      <c r="D14" s="8"/>
      <c r="E14" s="8"/>
      <c r="F14" s="8"/>
      <c r="G14" s="8"/>
      <c r="H14" s="8"/>
      <c r="I14" s="8"/>
      <c r="J14" s="8"/>
      <c r="K14" s="8"/>
      <c r="L14" s="8"/>
      <c r="M14" s="8"/>
      <c r="N14" s="8"/>
      <c r="O14" s="8"/>
      <c r="P14" s="15">
        <f t="shared" si="0"/>
        <v>0</v>
      </c>
    </row>
    <row r="15" spans="1:16" ht="20.100000000000001" customHeight="1">
      <c r="A15" s="13">
        <v>12</v>
      </c>
      <c r="B15" s="24" t="s">
        <v>1027</v>
      </c>
      <c r="C15" s="20">
        <f>'9. Structures Summary'!F36</f>
        <v>0</v>
      </c>
      <c r="D15" s="8"/>
      <c r="E15" s="8"/>
      <c r="F15" s="8"/>
      <c r="G15" s="8"/>
      <c r="H15" s="8"/>
      <c r="I15" s="8"/>
      <c r="J15" s="8"/>
      <c r="K15" s="8"/>
      <c r="L15" s="8"/>
      <c r="M15" s="8"/>
      <c r="N15" s="8"/>
      <c r="O15" s="8"/>
      <c r="P15" s="15">
        <f t="shared" si="0"/>
        <v>0</v>
      </c>
    </row>
    <row r="16" spans="1:16" ht="20.100000000000001" customHeight="1">
      <c r="A16" s="13">
        <v>13</v>
      </c>
      <c r="B16" s="24" t="s">
        <v>1028</v>
      </c>
      <c r="C16" s="20">
        <f>'9. Structures Summary'!G36</f>
        <v>0</v>
      </c>
      <c r="D16" s="8"/>
      <c r="E16" s="8"/>
      <c r="F16" s="8"/>
      <c r="G16" s="8"/>
      <c r="H16" s="8"/>
      <c r="I16" s="8"/>
      <c r="J16" s="8"/>
      <c r="K16" s="8"/>
      <c r="L16" s="8"/>
      <c r="M16" s="8"/>
      <c r="N16" s="8"/>
      <c r="O16" s="8"/>
      <c r="P16" s="15">
        <f t="shared" si="0"/>
        <v>0</v>
      </c>
    </row>
    <row r="17" spans="1:18" ht="20.100000000000001" customHeight="1">
      <c r="A17" s="13">
        <v>14</v>
      </c>
      <c r="B17" s="24" t="s">
        <v>1029</v>
      </c>
      <c r="C17" s="20">
        <f>'9. Structures Summary'!H36</f>
        <v>0</v>
      </c>
      <c r="D17" s="8"/>
      <c r="E17" s="8"/>
      <c r="F17" s="8"/>
      <c r="G17" s="8"/>
      <c r="H17" s="8"/>
      <c r="I17" s="8"/>
      <c r="J17" s="8"/>
      <c r="K17" s="8"/>
      <c r="L17" s="8"/>
      <c r="M17" s="8"/>
      <c r="N17" s="8"/>
      <c r="O17" s="8"/>
      <c r="P17" s="15">
        <f t="shared" si="0"/>
        <v>0</v>
      </c>
    </row>
    <row r="18" spans="1:18" ht="20.100000000000001" customHeight="1">
      <c r="A18" s="13">
        <v>15</v>
      </c>
      <c r="B18" s="24" t="s">
        <v>1030</v>
      </c>
      <c r="C18" s="20">
        <f>'9. Structures Summary'!I36</f>
        <v>0</v>
      </c>
      <c r="D18" s="8"/>
      <c r="E18" s="8"/>
      <c r="F18" s="8"/>
      <c r="G18" s="8"/>
      <c r="H18" s="8"/>
      <c r="I18" s="8"/>
      <c r="J18" s="8"/>
      <c r="K18" s="8"/>
      <c r="L18" s="8"/>
      <c r="M18" s="8"/>
      <c r="N18" s="8"/>
      <c r="O18" s="8"/>
      <c r="P18" s="15">
        <f t="shared" si="0"/>
        <v>0</v>
      </c>
    </row>
    <row r="19" spans="1:18" ht="20.100000000000001" customHeight="1">
      <c r="A19" s="13">
        <v>16</v>
      </c>
      <c r="B19" s="24" t="s">
        <v>945</v>
      </c>
      <c r="C19" s="20">
        <f>'9. Structures Summary'!J36</f>
        <v>0</v>
      </c>
      <c r="D19" s="8"/>
      <c r="E19" s="8"/>
      <c r="F19" s="8"/>
      <c r="G19" s="8"/>
      <c r="H19" s="8"/>
      <c r="I19" s="8"/>
      <c r="J19" s="8"/>
      <c r="K19" s="8"/>
      <c r="L19" s="8"/>
      <c r="M19" s="8"/>
      <c r="N19" s="8"/>
      <c r="O19" s="8"/>
      <c r="P19" s="15">
        <f t="shared" si="0"/>
        <v>0</v>
      </c>
    </row>
    <row r="20" spans="1:18" ht="20.100000000000001" customHeight="1">
      <c r="A20" s="13">
        <v>17</v>
      </c>
      <c r="B20" s="24" t="s">
        <v>946</v>
      </c>
      <c r="C20" s="20">
        <f>'9. Structures Summary'!K36</f>
        <v>0</v>
      </c>
      <c r="D20" s="8"/>
      <c r="E20" s="8"/>
      <c r="F20" s="8"/>
      <c r="G20" s="8"/>
      <c r="H20" s="8"/>
      <c r="I20" s="8"/>
      <c r="J20" s="8"/>
      <c r="K20" s="8"/>
      <c r="L20" s="8"/>
      <c r="M20" s="8"/>
      <c r="N20" s="8"/>
      <c r="O20" s="8"/>
      <c r="P20" s="15">
        <f t="shared" si="0"/>
        <v>0</v>
      </c>
    </row>
    <row r="21" spans="1:18" ht="20.100000000000001" customHeight="1">
      <c r="A21" s="13">
        <v>18</v>
      </c>
      <c r="B21" s="24" t="s">
        <v>947</v>
      </c>
      <c r="C21" s="20">
        <f>'9. Structures Summary'!L36</f>
        <v>0</v>
      </c>
      <c r="D21" s="8"/>
      <c r="E21" s="8"/>
      <c r="F21" s="8"/>
      <c r="G21" s="8"/>
      <c r="H21" s="8"/>
      <c r="I21" s="8"/>
      <c r="J21" s="8"/>
      <c r="K21" s="8"/>
      <c r="L21" s="8"/>
      <c r="M21" s="8"/>
      <c r="N21" s="8"/>
      <c r="O21" s="8"/>
      <c r="P21" s="15">
        <f t="shared" si="0"/>
        <v>0</v>
      </c>
    </row>
    <row r="22" spans="1:18" ht="20.100000000000001" customHeight="1">
      <c r="A22" s="13">
        <v>19</v>
      </c>
      <c r="B22" s="24" t="s">
        <v>1031</v>
      </c>
      <c r="C22" s="82">
        <f>'19. Signing &amp; Marking Analysis'!F28</f>
        <v>0</v>
      </c>
      <c r="D22" s="8"/>
      <c r="E22" s="8"/>
      <c r="F22" s="8"/>
      <c r="G22" s="8"/>
      <c r="H22" s="8"/>
      <c r="I22" s="8"/>
      <c r="J22" s="8"/>
      <c r="K22" s="8"/>
      <c r="L22" s="8"/>
      <c r="M22" s="8"/>
      <c r="N22" s="8"/>
      <c r="O22" s="8"/>
      <c r="P22" s="15">
        <f t="shared" si="0"/>
        <v>0</v>
      </c>
    </row>
    <row r="23" spans="1:18" ht="20.100000000000001" customHeight="1">
      <c r="A23" s="13">
        <v>20</v>
      </c>
      <c r="B23" s="24" t="s">
        <v>1032</v>
      </c>
      <c r="C23" s="82">
        <f>'20. Signing &amp; Marking Plans'!H24</f>
        <v>0</v>
      </c>
      <c r="D23" s="8"/>
      <c r="E23" s="8"/>
      <c r="F23" s="8"/>
      <c r="G23" s="8"/>
      <c r="H23" s="8"/>
      <c r="I23" s="8"/>
      <c r="J23" s="8"/>
      <c r="K23" s="8"/>
      <c r="L23" s="8"/>
      <c r="M23" s="8"/>
      <c r="N23" s="8"/>
      <c r="O23" s="8"/>
      <c r="P23" s="15">
        <f t="shared" si="0"/>
        <v>0</v>
      </c>
    </row>
    <row r="24" spans="1:18" ht="20.100000000000001" customHeight="1">
      <c r="A24" s="13">
        <v>21</v>
      </c>
      <c r="B24" s="24" t="s">
        <v>770</v>
      </c>
      <c r="C24" s="82">
        <f>'21. Signalization Analysis'!F31</f>
        <v>0</v>
      </c>
      <c r="D24" s="8"/>
      <c r="E24" s="8"/>
      <c r="F24" s="8"/>
      <c r="G24" s="8"/>
      <c r="H24" s="8"/>
      <c r="I24" s="8"/>
      <c r="J24" s="8"/>
      <c r="K24" s="8"/>
      <c r="L24" s="8"/>
      <c r="M24" s="8"/>
      <c r="N24" s="8"/>
      <c r="O24" s="8"/>
      <c r="P24" s="15">
        <f t="shared" si="0"/>
        <v>0</v>
      </c>
    </row>
    <row r="25" spans="1:18" ht="20.100000000000001" customHeight="1">
      <c r="A25" s="13">
        <v>22</v>
      </c>
      <c r="B25" s="24" t="s">
        <v>771</v>
      </c>
      <c r="C25" s="82">
        <f>'22. Signalization Plans'!H27</f>
        <v>0</v>
      </c>
      <c r="D25" s="8"/>
      <c r="E25" s="8"/>
      <c r="F25" s="8"/>
      <c r="G25" s="8"/>
      <c r="H25" s="8"/>
      <c r="I25" s="8"/>
      <c r="J25" s="8"/>
      <c r="K25" s="8"/>
      <c r="L25" s="8"/>
      <c r="M25" s="8"/>
      <c r="N25" s="8"/>
      <c r="O25" s="8"/>
      <c r="P25" s="15">
        <f t="shared" si="0"/>
        <v>0</v>
      </c>
    </row>
    <row r="26" spans="1:18" ht="20.100000000000001" customHeight="1">
      <c r="A26" s="13">
        <v>23</v>
      </c>
      <c r="B26" s="24" t="s">
        <v>772</v>
      </c>
      <c r="C26" s="82">
        <f>'23. Lighting Analysis'!F29</f>
        <v>0</v>
      </c>
      <c r="D26" s="8"/>
      <c r="E26" s="8"/>
      <c r="F26" s="8"/>
      <c r="G26" s="8"/>
      <c r="H26" s="8"/>
      <c r="I26" s="8"/>
      <c r="J26" s="8"/>
      <c r="K26" s="8"/>
      <c r="L26" s="8"/>
      <c r="M26" s="8"/>
      <c r="N26" s="8"/>
      <c r="O26" s="8"/>
      <c r="P26" s="15">
        <f t="shared" si="0"/>
        <v>0</v>
      </c>
    </row>
    <row r="27" spans="1:18" ht="20.100000000000001" customHeight="1">
      <c r="A27" s="13">
        <v>24</v>
      </c>
      <c r="B27" s="24" t="s">
        <v>773</v>
      </c>
      <c r="C27" s="82">
        <f>'24. Lighting Plans'!H23</f>
        <v>0</v>
      </c>
      <c r="D27" s="8"/>
      <c r="E27" s="8"/>
      <c r="F27" s="8"/>
      <c r="G27" s="8"/>
      <c r="H27" s="8"/>
      <c r="I27" s="8"/>
      <c r="J27" s="8"/>
      <c r="K27" s="8"/>
      <c r="L27" s="8"/>
      <c r="M27" s="8"/>
      <c r="N27" s="8"/>
      <c r="O27" s="8"/>
      <c r="P27" s="15">
        <f t="shared" si="0"/>
        <v>0</v>
      </c>
    </row>
    <row r="28" spans="1:18" ht="20.100000000000001" customHeight="1">
      <c r="A28" s="13">
        <v>25</v>
      </c>
      <c r="B28" s="242" t="s">
        <v>2087</v>
      </c>
      <c r="C28" s="82">
        <f>SUM('25. Landscape Analysis'!F57)</f>
        <v>0</v>
      </c>
      <c r="D28" s="8"/>
      <c r="E28" s="8"/>
      <c r="F28" s="8"/>
      <c r="G28" s="8"/>
      <c r="H28" s="8"/>
      <c r="I28" s="8"/>
      <c r="J28" s="8"/>
      <c r="K28" s="8"/>
      <c r="L28" s="8"/>
      <c r="M28" s="8"/>
      <c r="N28" s="8"/>
      <c r="O28" s="8"/>
      <c r="P28" s="15">
        <f t="shared" si="0"/>
        <v>0</v>
      </c>
    </row>
    <row r="29" spans="1:18" ht="20.100000000000001" customHeight="1">
      <c r="A29" s="13">
        <v>26</v>
      </c>
      <c r="B29" s="242" t="s">
        <v>2088</v>
      </c>
      <c r="C29" s="82">
        <f>'26. Landscape Plans'!H26</f>
        <v>0</v>
      </c>
      <c r="D29" s="8"/>
      <c r="E29" s="8"/>
      <c r="F29" s="8"/>
      <c r="G29" s="8"/>
      <c r="H29" s="8"/>
      <c r="I29" s="8"/>
      <c r="J29" s="8"/>
      <c r="K29" s="8"/>
      <c r="L29" s="8"/>
      <c r="M29" s="8"/>
      <c r="N29" s="8"/>
      <c r="O29" s="8"/>
      <c r="P29" s="15">
        <f t="shared" si="0"/>
        <v>0</v>
      </c>
    </row>
    <row r="30" spans="1:18" ht="20.100000000000001" customHeight="1">
      <c r="A30" s="13">
        <v>27</v>
      </c>
      <c r="B30" s="21" t="s">
        <v>577</v>
      </c>
      <c r="C30" s="84">
        <f>'27. Survey'!H107+'27. Survey'!J107</f>
        <v>0</v>
      </c>
      <c r="D30" s="8"/>
      <c r="E30" s="8"/>
      <c r="F30" s="8"/>
      <c r="G30" s="8"/>
      <c r="H30" s="8"/>
      <c r="I30" s="8"/>
      <c r="J30" s="8"/>
      <c r="K30" s="8"/>
      <c r="L30" s="8"/>
      <c r="M30" s="8"/>
      <c r="N30" s="8"/>
      <c r="O30" s="8"/>
      <c r="P30" s="263">
        <f>ROUND(SUM(C30:O30),0)</f>
        <v>0</v>
      </c>
      <c r="Q30" s="3"/>
      <c r="R30" s="1549" t="s">
        <v>440</v>
      </c>
    </row>
    <row r="31" spans="1:18" ht="20.100000000000001" customHeight="1">
      <c r="A31" s="13">
        <v>28</v>
      </c>
      <c r="B31" s="24" t="s">
        <v>391</v>
      </c>
      <c r="C31" s="84">
        <f>'28. Photogrammetry'!L86</f>
        <v>0</v>
      </c>
      <c r="D31" s="8"/>
      <c r="E31" s="8"/>
      <c r="F31" s="8"/>
      <c r="G31" s="8"/>
      <c r="H31" s="8"/>
      <c r="I31" s="8"/>
      <c r="J31" s="8"/>
      <c r="K31" s="8"/>
      <c r="L31" s="8"/>
      <c r="M31" s="8"/>
      <c r="N31" s="8"/>
      <c r="O31" s="8"/>
      <c r="P31" s="15">
        <f t="shared" si="0"/>
        <v>0</v>
      </c>
    </row>
    <row r="32" spans="1:18" ht="20.100000000000001" customHeight="1">
      <c r="A32" s="13">
        <v>29</v>
      </c>
      <c r="B32" s="24" t="s">
        <v>774</v>
      </c>
      <c r="C32" s="84">
        <f>'29. Mapping'!G51</f>
        <v>0</v>
      </c>
      <c r="D32" s="8"/>
      <c r="E32" s="8"/>
      <c r="F32" s="8"/>
      <c r="G32" s="8"/>
      <c r="H32" s="8"/>
      <c r="I32" s="8"/>
      <c r="J32" s="8"/>
      <c r="K32" s="8"/>
      <c r="L32" s="8"/>
      <c r="M32" s="8"/>
      <c r="N32" s="8"/>
      <c r="O32" s="8"/>
      <c r="P32" s="236">
        <f t="shared" si="0"/>
        <v>0</v>
      </c>
    </row>
    <row r="33" spans="1:17" s="238" customFormat="1" ht="20.100000000000001" customHeight="1">
      <c r="A33" s="287">
        <v>30</v>
      </c>
      <c r="B33" s="242" t="s">
        <v>1239</v>
      </c>
      <c r="C33" s="288">
        <f>'30. Terrestrial Mobile LiDAR'!K85</f>
        <v>0</v>
      </c>
      <c r="D33" s="235"/>
      <c r="E33" s="235"/>
      <c r="F33" s="235"/>
      <c r="G33" s="235"/>
      <c r="H33" s="235"/>
      <c r="I33" s="235"/>
      <c r="J33" s="235"/>
      <c r="K33" s="235"/>
      <c r="L33" s="235"/>
      <c r="M33" s="235"/>
      <c r="N33" s="235"/>
      <c r="O33" s="235"/>
      <c r="P33" s="289">
        <f>SUM(C33:O33)</f>
        <v>0</v>
      </c>
    </row>
    <row r="34" spans="1:17" ht="20.100000000000001" customHeight="1">
      <c r="A34" s="13">
        <v>31</v>
      </c>
      <c r="B34" s="24" t="s">
        <v>1033</v>
      </c>
      <c r="C34" s="82">
        <f>'31. Architecture Development'!I214</f>
        <v>0</v>
      </c>
      <c r="D34" s="8"/>
      <c r="E34" s="8"/>
      <c r="F34" s="8"/>
      <c r="G34" s="8"/>
      <c r="H34" s="8"/>
      <c r="I34" s="8"/>
      <c r="J34" s="8"/>
      <c r="K34" s="8"/>
      <c r="L34" s="8"/>
      <c r="M34" s="8"/>
      <c r="N34" s="8"/>
      <c r="O34" s="8"/>
      <c r="P34" s="15">
        <f t="shared" si="0"/>
        <v>0</v>
      </c>
      <c r="Q34" s="90"/>
    </row>
    <row r="35" spans="1:17" ht="20.100000000000001" customHeight="1">
      <c r="A35" s="13">
        <v>32</v>
      </c>
      <c r="B35" s="24" t="s">
        <v>1034</v>
      </c>
      <c r="C35" s="20">
        <f>'32. Noise Barrier Assessment'!F21</f>
        <v>0</v>
      </c>
      <c r="D35" s="8"/>
      <c r="E35" s="8"/>
      <c r="F35" s="8"/>
      <c r="G35" s="8"/>
      <c r="H35" s="8"/>
      <c r="I35" s="8"/>
      <c r="J35" s="8"/>
      <c r="K35" s="8"/>
      <c r="L35" s="8"/>
      <c r="M35" s="8"/>
      <c r="N35" s="8"/>
      <c r="O35" s="8"/>
      <c r="P35" s="15">
        <f>SUM(C35:O35)</f>
        <v>0</v>
      </c>
      <c r="Q35" s="90"/>
    </row>
    <row r="36" spans="1:17" ht="20.100000000000001" customHeight="1">
      <c r="A36" s="13">
        <v>33</v>
      </c>
      <c r="B36" s="24" t="s">
        <v>1035</v>
      </c>
      <c r="C36" s="20">
        <f>'33. ITS Analysis'!F33</f>
        <v>0</v>
      </c>
      <c r="D36" s="8"/>
      <c r="E36" s="8"/>
      <c r="F36" s="8"/>
      <c r="G36" s="8"/>
      <c r="H36" s="8"/>
      <c r="I36" s="8"/>
      <c r="J36" s="8"/>
      <c r="K36" s="8"/>
      <c r="L36" s="8"/>
      <c r="M36" s="8"/>
      <c r="N36" s="8"/>
      <c r="O36" s="8"/>
      <c r="P36" s="15">
        <f>SUM(C36:O36)</f>
        <v>0</v>
      </c>
      <c r="Q36" s="90"/>
    </row>
    <row r="37" spans="1:17" ht="20.100000000000001" customHeight="1">
      <c r="A37" s="13">
        <v>34</v>
      </c>
      <c r="B37" s="24" t="s">
        <v>1036</v>
      </c>
      <c r="C37" s="20">
        <f>'34. ITS Plans'!H30</f>
        <v>0</v>
      </c>
      <c r="D37" s="8"/>
      <c r="E37" s="8"/>
      <c r="F37" s="8"/>
      <c r="G37" s="8"/>
      <c r="H37" s="8"/>
      <c r="I37" s="8"/>
      <c r="J37" s="8"/>
      <c r="K37" s="8"/>
      <c r="L37" s="8"/>
      <c r="M37" s="8"/>
      <c r="N37" s="8"/>
      <c r="O37" s="8"/>
      <c r="P37" s="15">
        <f>SUM(C37:O37)</f>
        <v>0</v>
      </c>
      <c r="Q37" s="90" t="s">
        <v>501</v>
      </c>
    </row>
    <row r="38" spans="1:17" s="238" customFormat="1" ht="20.100000000000001" customHeight="1">
      <c r="A38" s="287">
        <v>35</v>
      </c>
      <c r="B38" s="242" t="s">
        <v>392</v>
      </c>
      <c r="C38" s="235">
        <f>'35. Geotechnical'!F71</f>
        <v>0</v>
      </c>
      <c r="D38" s="235"/>
      <c r="E38" s="235"/>
      <c r="F38" s="235"/>
      <c r="G38" s="235"/>
      <c r="H38" s="235"/>
      <c r="I38" s="235"/>
      <c r="J38" s="235"/>
      <c r="K38" s="235"/>
      <c r="L38" s="235"/>
      <c r="M38" s="235"/>
      <c r="N38" s="235"/>
      <c r="O38" s="235"/>
      <c r="P38" s="290">
        <f>SUM(C38:O38)</f>
        <v>0</v>
      </c>
    </row>
    <row r="39" spans="1:17" ht="20.100000000000001" customHeight="1">
      <c r="A39" s="287">
        <v>36</v>
      </c>
      <c r="B39" s="242" t="s">
        <v>1832</v>
      </c>
      <c r="C39" s="1495">
        <f>'36. 3D Modeling'!F20</f>
        <v>0</v>
      </c>
      <c r="D39" s="1495"/>
      <c r="E39" s="1495"/>
      <c r="F39" s="1495"/>
      <c r="G39" s="1495"/>
      <c r="H39" s="1495"/>
      <c r="I39" s="1495"/>
      <c r="J39" s="1495"/>
      <c r="K39" s="1495"/>
      <c r="L39" s="1495"/>
      <c r="M39" s="1495"/>
      <c r="N39" s="1495"/>
      <c r="O39" s="1495"/>
      <c r="P39" s="1496">
        <f>SUM(C39:O39)</f>
        <v>0</v>
      </c>
      <c r="Q39" s="90"/>
    </row>
    <row r="40" spans="1:17" ht="20.100000000000001" customHeight="1">
      <c r="A40" s="1817" t="s">
        <v>238</v>
      </c>
      <c r="B40" s="1818"/>
      <c r="C40" s="399">
        <f t="shared" ref="C40:P40" si="1">SUM(C5:C39)</f>
        <v>0</v>
      </c>
      <c r="D40" s="399">
        <f t="shared" si="1"/>
        <v>0</v>
      </c>
      <c r="E40" s="399">
        <f t="shared" si="1"/>
        <v>0</v>
      </c>
      <c r="F40" s="399">
        <f t="shared" si="1"/>
        <v>0</v>
      </c>
      <c r="G40" s="399">
        <f t="shared" si="1"/>
        <v>0</v>
      </c>
      <c r="H40" s="399">
        <f t="shared" si="1"/>
        <v>0</v>
      </c>
      <c r="I40" s="399">
        <f t="shared" si="1"/>
        <v>0</v>
      </c>
      <c r="J40" s="399">
        <f t="shared" si="1"/>
        <v>0</v>
      </c>
      <c r="K40" s="399">
        <f t="shared" si="1"/>
        <v>0</v>
      </c>
      <c r="L40" s="399">
        <f t="shared" si="1"/>
        <v>0</v>
      </c>
      <c r="M40" s="399">
        <f t="shared" si="1"/>
        <v>0</v>
      </c>
      <c r="N40" s="399">
        <f t="shared" si="1"/>
        <v>0</v>
      </c>
      <c r="O40" s="399">
        <f t="shared" si="1"/>
        <v>0</v>
      </c>
      <c r="P40" s="399">
        <f t="shared" si="1"/>
        <v>0</v>
      </c>
      <c r="Q40" s="89">
        <f>SUM(C40:O40)</f>
        <v>0</v>
      </c>
    </row>
    <row r="41" spans="1:17" ht="20.100000000000001" customHeight="1" thickBot="1">
      <c r="A41" s="85">
        <v>27</v>
      </c>
      <c r="B41" s="86" t="s">
        <v>578</v>
      </c>
      <c r="C41" s="87">
        <f>'27. Survey'!F107</f>
        <v>0</v>
      </c>
      <c r="D41" s="87"/>
      <c r="E41" s="87"/>
      <c r="F41" s="87"/>
      <c r="G41" s="87"/>
      <c r="H41" s="87"/>
      <c r="I41" s="87"/>
      <c r="J41" s="87"/>
      <c r="K41" s="87"/>
      <c r="L41" s="87"/>
      <c r="M41" s="87"/>
      <c r="N41" s="87"/>
      <c r="O41" s="87"/>
      <c r="P41" s="88">
        <f>SUM(C41:O41)</f>
        <v>0</v>
      </c>
    </row>
    <row r="43" spans="1:17">
      <c r="A43" s="60" t="s">
        <v>502</v>
      </c>
      <c r="B43" t="s">
        <v>186</v>
      </c>
    </row>
    <row r="44" spans="1:17">
      <c r="B44" t="s">
        <v>517</v>
      </c>
    </row>
    <row r="45" spans="1:17">
      <c r="B45" t="s">
        <v>479</v>
      </c>
    </row>
  </sheetData>
  <mergeCells count="4">
    <mergeCell ref="L1:P1"/>
    <mergeCell ref="A40:B40"/>
    <mergeCell ref="N2:P2"/>
    <mergeCell ref="C3:P3"/>
  </mergeCells>
  <phoneticPr fontId="0" type="noConversion"/>
  <printOptions horizontalCentered="1"/>
  <pageMargins left="0.5" right="0.5" top="0.75" bottom="0.59" header="0.5" footer="0.33"/>
  <pageSetup scale="65" orientation="landscape" r:id="rId1"/>
  <headerFooter alignWithMargins="0">
    <oddHeader>&amp;C&amp;"Arial,Bold"&amp;12&amp;UProject Staff Hour Summary</oddHeader>
    <oddFooter>&amp;L&amp;F
&amp;A&amp;CPage &amp;P of &amp;N&amp;R&amp;D</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N56"/>
  <sheetViews>
    <sheetView zoomScaleNormal="100" zoomScaleSheetLayoutView="100" workbookViewId="0"/>
  </sheetViews>
  <sheetFormatPr defaultColWidth="9.109375" defaultRowHeight="13.2"/>
  <cols>
    <col min="1" max="1" width="118.33203125" style="925" customWidth="1"/>
    <col min="2" max="2" width="20.5546875" style="917" customWidth="1"/>
    <col min="3" max="16384" width="9.109375" style="917"/>
  </cols>
  <sheetData>
    <row r="1" spans="1:14" s="981" customFormat="1" ht="20.100000000000001" customHeight="1">
      <c r="A1" s="1005" t="s">
        <v>1517</v>
      </c>
    </row>
    <row r="2" spans="1:14" s="981" customFormat="1" ht="20.100000000000001" customHeight="1">
      <c r="A2" s="982"/>
      <c r="N2" s="981" t="s">
        <v>440</v>
      </c>
    </row>
    <row r="3" spans="1:14" ht="54" customHeight="1">
      <c r="A3" s="925" t="s">
        <v>1518</v>
      </c>
    </row>
    <row r="5" spans="1:14">
      <c r="A5" s="925" t="s">
        <v>1519</v>
      </c>
    </row>
    <row r="6" spans="1:14">
      <c r="A6" s="921" t="s">
        <v>1520</v>
      </c>
    </row>
    <row r="7" spans="1:14">
      <c r="A7" s="921" t="s">
        <v>1521</v>
      </c>
      <c r="C7" s="921"/>
    </row>
    <row r="8" spans="1:14">
      <c r="A8" s="921" t="s">
        <v>1522</v>
      </c>
      <c r="C8" s="924"/>
    </row>
    <row r="9" spans="1:14">
      <c r="A9" s="921" t="s">
        <v>1523</v>
      </c>
    </row>
    <row r="10" spans="1:14">
      <c r="A10" s="921" t="s">
        <v>1524</v>
      </c>
    </row>
    <row r="11" spans="1:14">
      <c r="A11" s="921" t="s">
        <v>1525</v>
      </c>
    </row>
    <row r="13" spans="1:14">
      <c r="A13" s="925" t="s">
        <v>1526</v>
      </c>
    </row>
    <row r="14" spans="1:14">
      <c r="A14" s="921" t="s">
        <v>1522</v>
      </c>
    </row>
    <row r="15" spans="1:14">
      <c r="A15" s="921" t="s">
        <v>1527</v>
      </c>
    </row>
    <row r="16" spans="1:14">
      <c r="A16" s="921" t="s">
        <v>1528</v>
      </c>
    </row>
    <row r="17" spans="1:1">
      <c r="A17" s="921" t="s">
        <v>1529</v>
      </c>
    </row>
    <row r="18" spans="1:1">
      <c r="A18" s="921" t="s">
        <v>1530</v>
      </c>
    </row>
    <row r="19" spans="1:1">
      <c r="A19" s="921" t="s">
        <v>1531</v>
      </c>
    </row>
    <row r="20" spans="1:1">
      <c r="A20" s="921" t="s">
        <v>1532</v>
      </c>
    </row>
    <row r="21" spans="1:1">
      <c r="A21" s="921" t="s">
        <v>1533</v>
      </c>
    </row>
    <row r="23" spans="1:1" ht="39.6">
      <c r="A23" s="925" t="s">
        <v>1534</v>
      </c>
    </row>
    <row r="25" spans="1:1" ht="26.4">
      <c r="A25" s="925" t="s">
        <v>1535</v>
      </c>
    </row>
    <row r="26" spans="1:1" ht="12.75" customHeight="1">
      <c r="A26" s="924" t="s">
        <v>1536</v>
      </c>
    </row>
    <row r="27" spans="1:1">
      <c r="A27" s="924" t="s">
        <v>1537</v>
      </c>
    </row>
    <row r="28" spans="1:1">
      <c r="A28" s="924" t="s">
        <v>1538</v>
      </c>
    </row>
    <row r="29" spans="1:1">
      <c r="A29" s="924" t="s">
        <v>1539</v>
      </c>
    </row>
    <row r="30" spans="1:1">
      <c r="A30" s="924" t="s">
        <v>1540</v>
      </c>
    </row>
    <row r="31" spans="1:1">
      <c r="A31" s="943" t="s">
        <v>1541</v>
      </c>
    </row>
    <row r="32" spans="1:1">
      <c r="A32" s="924" t="s">
        <v>1542</v>
      </c>
    </row>
    <row r="33" spans="1:1">
      <c r="A33" s="924" t="s">
        <v>1543</v>
      </c>
    </row>
    <row r="34" spans="1:1">
      <c r="A34" s="943" t="s">
        <v>1544</v>
      </c>
    </row>
    <row r="35" spans="1:1">
      <c r="A35" s="943" t="s">
        <v>1545</v>
      </c>
    </row>
    <row r="37" spans="1:1">
      <c r="A37" s="944" t="s">
        <v>1546</v>
      </c>
    </row>
    <row r="39" spans="1:1">
      <c r="A39" s="945" t="s">
        <v>1547</v>
      </c>
    </row>
    <row r="40" spans="1:1">
      <c r="A40" s="946" t="s">
        <v>1548</v>
      </c>
    </row>
    <row r="41" spans="1:1">
      <c r="A41" s="1271">
        <v>0.05</v>
      </c>
    </row>
    <row r="42" spans="1:1">
      <c r="A42" s="947" t="s">
        <v>1549</v>
      </c>
    </row>
    <row r="43" spans="1:1">
      <c r="A43" s="945" t="s">
        <v>1550</v>
      </c>
    </row>
    <row r="44" spans="1:1" ht="26.4">
      <c r="A44" s="946" t="s">
        <v>1551</v>
      </c>
    </row>
    <row r="45" spans="1:1">
      <c r="A45" s="948"/>
    </row>
    <row r="46" spans="1:1">
      <c r="A46" s="945" t="s">
        <v>1552</v>
      </c>
    </row>
    <row r="47" spans="1:1">
      <c r="A47" s="949" t="s">
        <v>1553</v>
      </c>
    </row>
    <row r="48" spans="1:1">
      <c r="A48" s="948"/>
    </row>
    <row r="49" spans="1:2">
      <c r="A49" s="1271">
        <v>0.9</v>
      </c>
    </row>
    <row r="50" spans="1:2">
      <c r="A50" s="948"/>
    </row>
    <row r="51" spans="1:2">
      <c r="A51" s="945" t="s">
        <v>1554</v>
      </c>
    </row>
    <row r="52" spans="1:2">
      <c r="A52" s="949" t="s">
        <v>1555</v>
      </c>
      <c r="B52" s="950"/>
    </row>
    <row r="53" spans="1:2">
      <c r="A53" s="951"/>
    </row>
    <row r="54" spans="1:2">
      <c r="A54" s="1271">
        <v>0.05</v>
      </c>
    </row>
    <row r="55" spans="1:2">
      <c r="A55" s="945" t="s">
        <v>1556</v>
      </c>
      <c r="B55" s="952"/>
    </row>
    <row r="56" spans="1:2">
      <c r="A56" s="943" t="s">
        <v>1557</v>
      </c>
    </row>
  </sheetData>
  <pageMargins left="0.5" right="0.5" top="1" bottom="1" header="0.5" footer="0.34"/>
  <pageSetup orientation="landscape" r:id="rId1"/>
  <headerFooter alignWithMargins="0">
    <oddHeader>&amp;C&amp;"Arial,Bold"&amp;14&amp;U&amp;A</oddHeader>
    <oddFooter>&amp;L&amp;F
&amp;A&amp;CPage &amp;P of &amp;N&amp;R&amp;D</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autoPageBreaks="0" fitToPage="1"/>
  </sheetPr>
  <dimension ref="A1:P606"/>
  <sheetViews>
    <sheetView showRuler="0" view="pageBreakPreview" topLeftCell="A196" zoomScaleNormal="85" zoomScaleSheetLayoutView="100" workbookViewId="0">
      <selection activeCell="I212" sqref="I212"/>
    </sheetView>
  </sheetViews>
  <sheetFormatPr defaultColWidth="9.109375" defaultRowHeight="13.2"/>
  <cols>
    <col min="1" max="1" width="10" style="6" customWidth="1"/>
    <col min="2" max="2" width="40.6640625" style="6" customWidth="1"/>
    <col min="3" max="3" width="16" style="6" customWidth="1"/>
    <col min="4" max="4" width="12.6640625" style="6" customWidth="1"/>
    <col min="5" max="5" width="13.33203125" style="6" customWidth="1"/>
    <col min="6" max="7" width="12.6640625" style="6" customWidth="1"/>
    <col min="8" max="8" width="12.6640625" style="942" customWidth="1"/>
    <col min="9" max="10" width="12.6640625" style="6" customWidth="1"/>
    <col min="11" max="11" width="52.44140625" style="6" customWidth="1"/>
    <col min="12" max="12" width="23.109375" style="6" customWidth="1"/>
    <col min="13" max="13" width="12.6640625" style="6" customWidth="1"/>
    <col min="14" max="14" width="8.109375" style="6" customWidth="1"/>
    <col min="15" max="15" width="9.5546875" style="6" customWidth="1"/>
    <col min="16" max="16" width="7.44140625" style="6" customWidth="1"/>
    <col min="17" max="16384" width="9.109375" style="6"/>
  </cols>
  <sheetData>
    <row r="1" spans="1:13" s="669" customFormat="1" ht="20.100000000000001" customHeight="1">
      <c r="A1" s="683" t="s">
        <v>641</v>
      </c>
      <c r="C1" s="988"/>
      <c r="J1" s="988"/>
      <c r="K1" s="1636"/>
      <c r="M1" s="1339" t="str">
        <f>'Project Information'!$B$3</f>
        <v>Enter project name &amp; description</v>
      </c>
    </row>
    <row r="2" spans="1:13" s="669" customFormat="1" ht="20.100000000000001" customHeight="1">
      <c r="A2" s="670"/>
      <c r="C2" s="988"/>
      <c r="J2" s="988"/>
      <c r="K2" s="1636"/>
      <c r="M2" s="1339" t="str">
        <f>'Project Information'!$B$1</f>
        <v>999999-1-32-01</v>
      </c>
    </row>
    <row r="3" spans="1:13" s="361" customFormat="1" ht="14.4" thickBot="1">
      <c r="A3" s="636"/>
      <c r="B3" s="637"/>
      <c r="C3" s="637"/>
      <c r="D3" s="638"/>
      <c r="E3" s="638"/>
      <c r="F3" s="638"/>
      <c r="G3" s="638"/>
      <c r="H3" s="638"/>
      <c r="I3" s="638"/>
      <c r="J3" s="638"/>
      <c r="K3" s="638"/>
    </row>
    <row r="4" spans="1:13" s="361" customFormat="1" ht="28.5" customHeight="1" thickBot="1">
      <c r="A4" s="1887" t="s">
        <v>1583</v>
      </c>
      <c r="B4" s="1888"/>
      <c r="C4" s="1888"/>
      <c r="D4" s="1889" t="s">
        <v>1584</v>
      </c>
      <c r="E4" s="1889"/>
      <c r="F4" s="1889"/>
      <c r="G4" s="1889"/>
      <c r="H4" s="1889"/>
      <c r="I4" s="1889"/>
      <c r="J4" s="1889" t="s">
        <v>1585</v>
      </c>
      <c r="K4" s="1889"/>
      <c r="L4" s="1889"/>
      <c r="M4" s="2167"/>
    </row>
    <row r="5" spans="1:13" s="361" customFormat="1" ht="28.5" customHeight="1">
      <c r="A5" s="1890" t="s">
        <v>1587</v>
      </c>
      <c r="B5" s="1891"/>
      <c r="C5" s="1891"/>
      <c r="D5" s="1892"/>
      <c r="E5" s="1892"/>
      <c r="F5" s="1892"/>
      <c r="G5" s="1892"/>
      <c r="H5" s="1892"/>
      <c r="I5" s="1892"/>
      <c r="J5" s="1892"/>
      <c r="K5" s="1892"/>
      <c r="L5" s="1892"/>
      <c r="M5" s="2166"/>
    </row>
    <row r="6" spans="1:13" s="361" customFormat="1" ht="28.5" customHeight="1" thickBot="1">
      <c r="A6" s="1893" t="s">
        <v>1586</v>
      </c>
      <c r="B6" s="1894"/>
      <c r="C6" s="1894"/>
      <c r="D6" s="1866"/>
      <c r="E6" s="1866"/>
      <c r="F6" s="1866"/>
      <c r="G6" s="1866"/>
      <c r="H6" s="1866"/>
      <c r="I6" s="1866"/>
      <c r="J6" s="1866"/>
      <c r="K6" s="1866"/>
      <c r="L6" s="1866"/>
      <c r="M6" s="2165"/>
    </row>
    <row r="7" spans="1:13" s="361" customFormat="1" ht="15.6">
      <c r="A7" s="1373" t="s">
        <v>1620</v>
      </c>
      <c r="B7" s="414"/>
    </row>
    <row r="8" spans="1:13" s="361" customFormat="1" ht="15" customHeight="1" thickBot="1">
      <c r="A8" s="1373"/>
      <c r="B8" s="414"/>
    </row>
    <row r="9" spans="1:13" ht="48" customHeight="1">
      <c r="A9" s="488" t="s">
        <v>82</v>
      </c>
      <c r="B9" s="513" t="s">
        <v>211</v>
      </c>
      <c r="C9" s="513"/>
      <c r="D9" s="872" t="s">
        <v>1621</v>
      </c>
      <c r="E9" s="872" t="s">
        <v>91</v>
      </c>
      <c r="F9" s="872" t="s">
        <v>113</v>
      </c>
      <c r="G9" s="872" t="s">
        <v>776</v>
      </c>
      <c r="H9" s="872" t="s">
        <v>185</v>
      </c>
      <c r="I9" s="872" t="s">
        <v>114</v>
      </c>
      <c r="J9" s="2042" t="s">
        <v>184</v>
      </c>
      <c r="K9" s="2043"/>
      <c r="L9" s="2043"/>
      <c r="M9" s="2044"/>
    </row>
    <row r="10" spans="1:13" ht="20.100000000000001" customHeight="1">
      <c r="A10" s="777"/>
      <c r="B10" s="879" t="s">
        <v>241</v>
      </c>
      <c r="C10" s="778"/>
      <c r="D10" s="778"/>
      <c r="E10" s="778"/>
      <c r="F10" s="778"/>
      <c r="G10" s="778"/>
      <c r="H10" s="778"/>
      <c r="I10" s="778"/>
      <c r="J10" s="2431"/>
      <c r="K10" s="2431"/>
      <c r="L10" s="2431"/>
      <c r="M10" s="2432"/>
    </row>
    <row r="11" spans="1:13" ht="30" customHeight="1">
      <c r="A11" s="1272">
        <v>31.1</v>
      </c>
      <c r="B11" s="2425" t="s">
        <v>1759</v>
      </c>
      <c r="C11" s="2425"/>
      <c r="D11" s="1274"/>
      <c r="E11" s="1274" t="s">
        <v>1152</v>
      </c>
      <c r="F11" s="1582">
        <v>0</v>
      </c>
      <c r="G11" s="1582">
        <v>0</v>
      </c>
      <c r="H11" s="357">
        <f t="shared" ref="H11:H37" si="0">F11</f>
        <v>0</v>
      </c>
      <c r="I11" s="360">
        <f>ROUND(F11*G11,0)</f>
        <v>0</v>
      </c>
      <c r="J11" s="2426"/>
      <c r="K11" s="2426"/>
      <c r="L11" s="2426"/>
      <c r="M11" s="2427"/>
    </row>
    <row r="12" spans="1:13" ht="30" customHeight="1">
      <c r="A12" s="420">
        <f>A11+0.1</f>
        <v>31.200000000000003</v>
      </c>
      <c r="B12" s="2423" t="s">
        <v>192</v>
      </c>
      <c r="C12" s="2423"/>
      <c r="D12" s="518"/>
      <c r="E12" s="358" t="s">
        <v>111</v>
      </c>
      <c r="F12" s="1582">
        <v>0</v>
      </c>
      <c r="G12" s="1582">
        <v>0</v>
      </c>
      <c r="H12" s="357">
        <f>F12</f>
        <v>0</v>
      </c>
      <c r="I12" s="360">
        <f>ROUND(F12*G12,0)</f>
        <v>0</v>
      </c>
      <c r="J12" s="2426"/>
      <c r="K12" s="2426"/>
      <c r="L12" s="2426"/>
      <c r="M12" s="2427"/>
    </row>
    <row r="13" spans="1:13" ht="30" customHeight="1">
      <c r="A13" s="420">
        <f t="shared" ref="A13:A19" si="1">A12+0.1</f>
        <v>31.300000000000004</v>
      </c>
      <c r="B13" s="1876" t="s">
        <v>411</v>
      </c>
      <c r="C13" s="1876"/>
      <c r="D13" s="784"/>
      <c r="E13" s="358" t="s">
        <v>111</v>
      </c>
      <c r="F13" s="1582">
        <v>0</v>
      </c>
      <c r="G13" s="1582">
        <v>0</v>
      </c>
      <c r="H13" s="357">
        <f t="shared" si="0"/>
        <v>0</v>
      </c>
      <c r="I13" s="360">
        <f t="shared" ref="I13:I41" si="2">ROUND(F13*G13,0)</f>
        <v>0</v>
      </c>
      <c r="J13" s="2426"/>
      <c r="K13" s="2426"/>
      <c r="L13" s="2426"/>
      <c r="M13" s="2427"/>
    </row>
    <row r="14" spans="1:13" ht="30" customHeight="1">
      <c r="A14" s="420">
        <f t="shared" si="1"/>
        <v>31.400000000000006</v>
      </c>
      <c r="B14" s="2423" t="s">
        <v>2176</v>
      </c>
      <c r="C14" s="2423"/>
      <c r="D14" s="518"/>
      <c r="E14" s="358" t="s">
        <v>111</v>
      </c>
      <c r="F14" s="1582">
        <v>0</v>
      </c>
      <c r="G14" s="1582">
        <v>0</v>
      </c>
      <c r="H14" s="357">
        <f t="shared" si="0"/>
        <v>0</v>
      </c>
      <c r="I14" s="360">
        <f t="shared" si="2"/>
        <v>0</v>
      </c>
      <c r="J14" s="2426"/>
      <c r="K14" s="2426"/>
      <c r="L14" s="2426"/>
      <c r="M14" s="2427"/>
    </row>
    <row r="15" spans="1:13" ht="30" customHeight="1">
      <c r="A15" s="420">
        <f t="shared" si="1"/>
        <v>31.500000000000007</v>
      </c>
      <c r="B15" s="2423" t="s">
        <v>2177</v>
      </c>
      <c r="C15" s="2423"/>
      <c r="D15" s="518"/>
      <c r="E15" s="358" t="s">
        <v>111</v>
      </c>
      <c r="F15" s="1582">
        <v>0</v>
      </c>
      <c r="G15" s="1582">
        <v>0</v>
      </c>
      <c r="H15" s="357">
        <f t="shared" si="0"/>
        <v>0</v>
      </c>
      <c r="I15" s="360">
        <f t="shared" si="2"/>
        <v>0</v>
      </c>
      <c r="J15" s="2426"/>
      <c r="K15" s="2426"/>
      <c r="L15" s="2426"/>
      <c r="M15" s="2427"/>
    </row>
    <row r="16" spans="1:13" ht="30" customHeight="1">
      <c r="A16" s="420">
        <f t="shared" si="1"/>
        <v>31.600000000000009</v>
      </c>
      <c r="B16" s="2423" t="s">
        <v>2178</v>
      </c>
      <c r="C16" s="2423"/>
      <c r="D16" s="518"/>
      <c r="E16" s="358" t="s">
        <v>111</v>
      </c>
      <c r="F16" s="1582">
        <v>0</v>
      </c>
      <c r="G16" s="1582">
        <v>0</v>
      </c>
      <c r="H16" s="357">
        <f t="shared" si="0"/>
        <v>0</v>
      </c>
      <c r="I16" s="360">
        <f t="shared" si="2"/>
        <v>0</v>
      </c>
      <c r="J16" s="2426"/>
      <c r="K16" s="2426"/>
      <c r="L16" s="2426"/>
      <c r="M16" s="2427"/>
    </row>
    <row r="17" spans="1:13" ht="30" customHeight="1">
      <c r="A17" s="420">
        <f t="shared" si="1"/>
        <v>31.70000000000001</v>
      </c>
      <c r="B17" s="2423" t="s">
        <v>2179</v>
      </c>
      <c r="C17" s="2423"/>
      <c r="D17" s="518"/>
      <c r="E17" s="358" t="s">
        <v>111</v>
      </c>
      <c r="F17" s="1582">
        <v>0</v>
      </c>
      <c r="G17" s="1582">
        <v>0</v>
      </c>
      <c r="H17" s="357">
        <f t="shared" si="0"/>
        <v>0</v>
      </c>
      <c r="I17" s="360">
        <f t="shared" si="2"/>
        <v>0</v>
      </c>
      <c r="J17" s="2426"/>
      <c r="K17" s="2426"/>
      <c r="L17" s="2426"/>
      <c r="M17" s="2427"/>
    </row>
    <row r="18" spans="1:13" ht="30" customHeight="1">
      <c r="A18" s="420">
        <f t="shared" si="1"/>
        <v>31.800000000000011</v>
      </c>
      <c r="B18" s="2423" t="s">
        <v>2180</v>
      </c>
      <c r="C18" s="2423"/>
      <c r="D18" s="518"/>
      <c r="E18" s="358" t="s">
        <v>111</v>
      </c>
      <c r="F18" s="1582">
        <v>0</v>
      </c>
      <c r="G18" s="1582">
        <v>0</v>
      </c>
      <c r="H18" s="357">
        <f t="shared" si="0"/>
        <v>0</v>
      </c>
      <c r="I18" s="360">
        <f t="shared" si="2"/>
        <v>0</v>
      </c>
      <c r="J18" s="2426"/>
      <c r="K18" s="2426"/>
      <c r="L18" s="2426"/>
      <c r="M18" s="2427"/>
    </row>
    <row r="19" spans="1:13" ht="30" customHeight="1">
      <c r="A19" s="420">
        <f t="shared" si="1"/>
        <v>31.900000000000013</v>
      </c>
      <c r="B19" s="2423" t="s">
        <v>2181</v>
      </c>
      <c r="C19" s="2423"/>
      <c r="D19" s="518"/>
      <c r="E19" s="358" t="s">
        <v>111</v>
      </c>
      <c r="F19" s="1582">
        <v>0</v>
      </c>
      <c r="G19" s="1582">
        <v>0</v>
      </c>
      <c r="H19" s="357">
        <f t="shared" si="0"/>
        <v>0</v>
      </c>
      <c r="I19" s="360">
        <f t="shared" si="2"/>
        <v>0</v>
      </c>
      <c r="J19" s="2426"/>
      <c r="K19" s="2426"/>
      <c r="L19" s="2426"/>
      <c r="M19" s="2427"/>
    </row>
    <row r="20" spans="1:13" ht="30" customHeight="1">
      <c r="A20" s="424">
        <v>31.1</v>
      </c>
      <c r="B20" s="2423" t="s">
        <v>193</v>
      </c>
      <c r="C20" s="2423"/>
      <c r="D20" s="518"/>
      <c r="E20" s="358" t="s">
        <v>111</v>
      </c>
      <c r="F20" s="1582">
        <v>0</v>
      </c>
      <c r="G20" s="1582">
        <v>0</v>
      </c>
      <c r="H20" s="357">
        <f t="shared" si="0"/>
        <v>0</v>
      </c>
      <c r="I20" s="360">
        <f t="shared" si="2"/>
        <v>0</v>
      </c>
      <c r="J20" s="2426"/>
      <c r="K20" s="2426"/>
      <c r="L20" s="2426"/>
      <c r="M20" s="2427"/>
    </row>
    <row r="21" spans="1:13" ht="30" customHeight="1">
      <c r="A21" s="424">
        <f>A20+0.01</f>
        <v>31.110000000000003</v>
      </c>
      <c r="B21" s="2423" t="s">
        <v>2182</v>
      </c>
      <c r="C21" s="2423"/>
      <c r="D21" s="518"/>
      <c r="E21" s="358" t="s">
        <v>111</v>
      </c>
      <c r="F21" s="1582">
        <v>0</v>
      </c>
      <c r="G21" s="1582">
        <v>0</v>
      </c>
      <c r="H21" s="357">
        <f t="shared" si="0"/>
        <v>0</v>
      </c>
      <c r="I21" s="360">
        <f t="shared" si="2"/>
        <v>0</v>
      </c>
      <c r="J21" s="2426"/>
      <c r="K21" s="2426"/>
      <c r="L21" s="2426"/>
      <c r="M21" s="2427"/>
    </row>
    <row r="22" spans="1:13" ht="30" customHeight="1">
      <c r="A22" s="424">
        <f t="shared" ref="A22:A42" si="3">A21+0.01</f>
        <v>31.120000000000005</v>
      </c>
      <c r="B22" s="2423" t="s">
        <v>2183</v>
      </c>
      <c r="C22" s="2423"/>
      <c r="D22" s="518"/>
      <c r="E22" s="358" t="s">
        <v>111</v>
      </c>
      <c r="F22" s="1582">
        <v>0</v>
      </c>
      <c r="G22" s="1582">
        <v>0</v>
      </c>
      <c r="H22" s="357">
        <f t="shared" si="0"/>
        <v>0</v>
      </c>
      <c r="I22" s="360">
        <f t="shared" si="2"/>
        <v>0</v>
      </c>
      <c r="J22" s="2426"/>
      <c r="K22" s="2426"/>
      <c r="L22" s="2426"/>
      <c r="M22" s="2427"/>
    </row>
    <row r="23" spans="1:13" ht="30" customHeight="1">
      <c r="A23" s="424">
        <f t="shared" si="3"/>
        <v>31.130000000000006</v>
      </c>
      <c r="B23" s="2423" t="s">
        <v>2184</v>
      </c>
      <c r="C23" s="2423"/>
      <c r="D23" s="518"/>
      <c r="E23" s="358" t="s">
        <v>111</v>
      </c>
      <c r="F23" s="1582">
        <v>0</v>
      </c>
      <c r="G23" s="1582">
        <v>0</v>
      </c>
      <c r="H23" s="357">
        <f t="shared" si="0"/>
        <v>0</v>
      </c>
      <c r="I23" s="360">
        <f t="shared" si="2"/>
        <v>0</v>
      </c>
      <c r="J23" s="2426"/>
      <c r="K23" s="2426"/>
      <c r="L23" s="2426"/>
      <c r="M23" s="2427"/>
    </row>
    <row r="24" spans="1:13" ht="30" customHeight="1">
      <c r="A24" s="424">
        <f t="shared" si="3"/>
        <v>31.140000000000008</v>
      </c>
      <c r="B24" s="2423" t="s">
        <v>2185</v>
      </c>
      <c r="C24" s="2423"/>
      <c r="D24" s="518"/>
      <c r="E24" s="358" t="s">
        <v>111</v>
      </c>
      <c r="F24" s="1582">
        <v>0</v>
      </c>
      <c r="G24" s="1582">
        <v>0</v>
      </c>
      <c r="H24" s="357">
        <f t="shared" si="0"/>
        <v>0</v>
      </c>
      <c r="I24" s="360">
        <f t="shared" si="2"/>
        <v>0</v>
      </c>
      <c r="J24" s="2426"/>
      <c r="K24" s="2426"/>
      <c r="L24" s="2426"/>
      <c r="M24" s="2427"/>
    </row>
    <row r="25" spans="1:13" ht="30" customHeight="1">
      <c r="A25" s="424">
        <f t="shared" si="3"/>
        <v>31.150000000000009</v>
      </c>
      <c r="B25" s="2424" t="s">
        <v>1153</v>
      </c>
      <c r="C25" s="2424"/>
      <c r="D25" s="518"/>
      <c r="E25" s="358" t="s">
        <v>111</v>
      </c>
      <c r="F25" s="1582">
        <v>0</v>
      </c>
      <c r="G25" s="1582">
        <v>0</v>
      </c>
      <c r="H25" s="357">
        <f>F25</f>
        <v>0</v>
      </c>
      <c r="I25" s="360">
        <f>ROUND(F25*G25,0)</f>
        <v>0</v>
      </c>
      <c r="J25" s="2426"/>
      <c r="K25" s="2426"/>
      <c r="L25" s="2426"/>
      <c r="M25" s="2427"/>
    </row>
    <row r="26" spans="1:13" ht="30" customHeight="1">
      <c r="A26" s="424">
        <f t="shared" si="3"/>
        <v>31.160000000000011</v>
      </c>
      <c r="B26" s="2423" t="s">
        <v>2186</v>
      </c>
      <c r="C26" s="2423"/>
      <c r="D26" s="518"/>
      <c r="E26" s="358" t="s">
        <v>111</v>
      </c>
      <c r="F26" s="1582">
        <v>0</v>
      </c>
      <c r="G26" s="1582">
        <v>0</v>
      </c>
      <c r="H26" s="357">
        <f t="shared" si="0"/>
        <v>0</v>
      </c>
      <c r="I26" s="360">
        <f t="shared" si="2"/>
        <v>0</v>
      </c>
      <c r="J26" s="2426"/>
      <c r="K26" s="2426"/>
      <c r="L26" s="2426"/>
      <c r="M26" s="2427"/>
    </row>
    <row r="27" spans="1:13" ht="30" customHeight="1">
      <c r="A27" s="424">
        <f t="shared" si="3"/>
        <v>31.170000000000012</v>
      </c>
      <c r="B27" s="2425" t="s">
        <v>1276</v>
      </c>
      <c r="C27" s="2425"/>
      <c r="D27" s="518"/>
      <c r="E27" s="358" t="s">
        <v>111</v>
      </c>
      <c r="F27" s="1582">
        <v>0</v>
      </c>
      <c r="G27" s="1582">
        <v>0</v>
      </c>
      <c r="H27" s="357">
        <f t="shared" si="0"/>
        <v>0</v>
      </c>
      <c r="I27" s="360">
        <f t="shared" si="2"/>
        <v>0</v>
      </c>
      <c r="J27" s="2426"/>
      <c r="K27" s="2426"/>
      <c r="L27" s="2426"/>
      <c r="M27" s="2427"/>
    </row>
    <row r="28" spans="1:13" ht="30" customHeight="1">
      <c r="A28" s="424">
        <f t="shared" si="3"/>
        <v>31.180000000000014</v>
      </c>
      <c r="B28" s="2425" t="s">
        <v>1277</v>
      </c>
      <c r="C28" s="2425"/>
      <c r="D28" s="518"/>
      <c r="E28" s="358" t="s">
        <v>111</v>
      </c>
      <c r="F28" s="1582">
        <v>0</v>
      </c>
      <c r="G28" s="1582">
        <v>0</v>
      </c>
      <c r="H28" s="357">
        <f t="shared" si="0"/>
        <v>0</v>
      </c>
      <c r="I28" s="360">
        <f t="shared" si="2"/>
        <v>0</v>
      </c>
      <c r="J28" s="2426"/>
      <c r="K28" s="2426"/>
      <c r="L28" s="2426"/>
      <c r="M28" s="2427"/>
    </row>
    <row r="29" spans="1:13" ht="30" customHeight="1">
      <c r="A29" s="424">
        <f t="shared" si="3"/>
        <v>31.190000000000015</v>
      </c>
      <c r="B29" s="2424" t="s">
        <v>2187</v>
      </c>
      <c r="C29" s="2424"/>
      <c r="D29" s="518"/>
      <c r="E29" s="358" t="s">
        <v>111</v>
      </c>
      <c r="F29" s="1582">
        <v>0</v>
      </c>
      <c r="G29" s="1582">
        <v>0</v>
      </c>
      <c r="H29" s="357">
        <f t="shared" si="0"/>
        <v>0</v>
      </c>
      <c r="I29" s="360">
        <f t="shared" si="2"/>
        <v>0</v>
      </c>
      <c r="J29" s="2426"/>
      <c r="K29" s="2426"/>
      <c r="L29" s="2426"/>
      <c r="M29" s="2427"/>
    </row>
    <row r="30" spans="1:13" ht="30" customHeight="1">
      <c r="A30" s="424">
        <f t="shared" si="3"/>
        <v>31.200000000000017</v>
      </c>
      <c r="B30" s="2423" t="s">
        <v>2188</v>
      </c>
      <c r="C30" s="2423"/>
      <c r="D30" s="518"/>
      <c r="E30" s="358" t="s">
        <v>111</v>
      </c>
      <c r="F30" s="1582">
        <v>0</v>
      </c>
      <c r="G30" s="1582">
        <v>0</v>
      </c>
      <c r="H30" s="357">
        <f t="shared" si="0"/>
        <v>0</v>
      </c>
      <c r="I30" s="360">
        <f t="shared" si="2"/>
        <v>0</v>
      </c>
      <c r="J30" s="2426"/>
      <c r="K30" s="2426"/>
      <c r="L30" s="2426"/>
      <c r="M30" s="2427"/>
    </row>
    <row r="31" spans="1:13" ht="30" customHeight="1">
      <c r="A31" s="424">
        <f t="shared" si="3"/>
        <v>31.210000000000019</v>
      </c>
      <c r="B31" s="2423" t="s">
        <v>2189</v>
      </c>
      <c r="C31" s="2423"/>
      <c r="D31" s="518"/>
      <c r="E31" s="358" t="s">
        <v>111</v>
      </c>
      <c r="F31" s="1582">
        <v>0</v>
      </c>
      <c r="G31" s="1582">
        <v>0</v>
      </c>
      <c r="H31" s="357">
        <f t="shared" si="0"/>
        <v>0</v>
      </c>
      <c r="I31" s="360">
        <f t="shared" si="2"/>
        <v>0</v>
      </c>
      <c r="J31" s="2426"/>
      <c r="K31" s="2426"/>
      <c r="L31" s="2426"/>
      <c r="M31" s="2427"/>
    </row>
    <row r="32" spans="1:13" ht="30" customHeight="1">
      <c r="A32" s="424">
        <f t="shared" si="3"/>
        <v>31.22000000000002</v>
      </c>
      <c r="B32" s="2423" t="s">
        <v>2190</v>
      </c>
      <c r="C32" s="2423"/>
      <c r="D32" s="518"/>
      <c r="E32" s="358" t="s">
        <v>111</v>
      </c>
      <c r="F32" s="1582">
        <v>0</v>
      </c>
      <c r="G32" s="1582">
        <v>0</v>
      </c>
      <c r="H32" s="357">
        <f t="shared" si="0"/>
        <v>0</v>
      </c>
      <c r="I32" s="360">
        <f t="shared" si="2"/>
        <v>0</v>
      </c>
      <c r="J32" s="2426"/>
      <c r="K32" s="2426"/>
      <c r="L32" s="2426"/>
      <c r="M32" s="2427"/>
    </row>
    <row r="33" spans="1:15" ht="30" customHeight="1">
      <c r="A33" s="424">
        <f>A32+0.01</f>
        <v>31.230000000000022</v>
      </c>
      <c r="B33" s="2423" t="s">
        <v>2191</v>
      </c>
      <c r="C33" s="2423"/>
      <c r="D33" s="518"/>
      <c r="E33" s="358" t="s">
        <v>111</v>
      </c>
      <c r="F33" s="1582">
        <v>0</v>
      </c>
      <c r="G33" s="1582">
        <v>0</v>
      </c>
      <c r="H33" s="357">
        <f t="shared" si="0"/>
        <v>0</v>
      </c>
      <c r="I33" s="360">
        <f t="shared" si="2"/>
        <v>0</v>
      </c>
      <c r="J33" s="2426"/>
      <c r="K33" s="2426"/>
      <c r="L33" s="2426"/>
      <c r="M33" s="2427"/>
    </row>
    <row r="34" spans="1:15" ht="30" customHeight="1">
      <c r="A34" s="424">
        <f t="shared" si="3"/>
        <v>31.240000000000023</v>
      </c>
      <c r="B34" s="2423" t="s">
        <v>194</v>
      </c>
      <c r="C34" s="2423"/>
      <c r="D34" s="518"/>
      <c r="E34" s="358" t="s">
        <v>111</v>
      </c>
      <c r="F34" s="1582">
        <v>0</v>
      </c>
      <c r="G34" s="1582">
        <v>0</v>
      </c>
      <c r="H34" s="357">
        <f t="shared" si="0"/>
        <v>0</v>
      </c>
      <c r="I34" s="360">
        <f t="shared" si="2"/>
        <v>0</v>
      </c>
      <c r="J34" s="2426"/>
      <c r="K34" s="2426"/>
      <c r="L34" s="2426"/>
      <c r="M34" s="2427"/>
    </row>
    <row r="35" spans="1:15" ht="30" customHeight="1">
      <c r="A35" s="424">
        <f t="shared" si="3"/>
        <v>31.250000000000025</v>
      </c>
      <c r="B35" s="2423" t="s">
        <v>2192</v>
      </c>
      <c r="C35" s="2423"/>
      <c r="D35" s="518"/>
      <c r="E35" s="358" t="s">
        <v>111</v>
      </c>
      <c r="F35" s="1582">
        <v>0</v>
      </c>
      <c r="G35" s="1582">
        <v>0</v>
      </c>
      <c r="H35" s="357">
        <f t="shared" si="0"/>
        <v>0</v>
      </c>
      <c r="I35" s="360">
        <f t="shared" si="2"/>
        <v>0</v>
      </c>
      <c r="J35" s="2426"/>
      <c r="K35" s="2426"/>
      <c r="L35" s="2426"/>
      <c r="M35" s="2427"/>
    </row>
    <row r="36" spans="1:15" ht="30" customHeight="1">
      <c r="A36" s="424">
        <f t="shared" si="3"/>
        <v>31.260000000000026</v>
      </c>
      <c r="B36" s="2423" t="s">
        <v>968</v>
      </c>
      <c r="C36" s="2423"/>
      <c r="D36" s="518"/>
      <c r="E36" s="358" t="s">
        <v>111</v>
      </c>
      <c r="F36" s="1582">
        <v>0</v>
      </c>
      <c r="G36" s="1582">
        <v>0</v>
      </c>
      <c r="H36" s="357">
        <f t="shared" si="0"/>
        <v>0</v>
      </c>
      <c r="I36" s="360">
        <f t="shared" si="2"/>
        <v>0</v>
      </c>
      <c r="J36" s="2426"/>
      <c r="K36" s="2426"/>
      <c r="L36" s="2426"/>
      <c r="M36" s="2427"/>
    </row>
    <row r="37" spans="1:15" ht="30" customHeight="1">
      <c r="A37" s="424">
        <f t="shared" si="3"/>
        <v>31.270000000000028</v>
      </c>
      <c r="B37" s="2423" t="s">
        <v>187</v>
      </c>
      <c r="C37" s="2423"/>
      <c r="D37" s="518"/>
      <c r="E37" s="358" t="s">
        <v>111</v>
      </c>
      <c r="F37" s="1582">
        <v>0</v>
      </c>
      <c r="G37" s="1582">
        <v>0</v>
      </c>
      <c r="H37" s="357">
        <f t="shared" si="0"/>
        <v>0</v>
      </c>
      <c r="I37" s="360">
        <f t="shared" si="2"/>
        <v>0</v>
      </c>
      <c r="J37" s="2426"/>
      <c r="K37" s="2426"/>
      <c r="L37" s="2426"/>
      <c r="M37" s="2427"/>
    </row>
    <row r="38" spans="1:15" ht="30" customHeight="1">
      <c r="A38" s="424">
        <f t="shared" si="3"/>
        <v>31.28000000000003</v>
      </c>
      <c r="B38" s="2423" t="s">
        <v>195</v>
      </c>
      <c r="C38" s="2423"/>
      <c r="D38" s="518"/>
      <c r="E38" s="358" t="s">
        <v>89</v>
      </c>
      <c r="F38" s="1582">
        <v>0</v>
      </c>
      <c r="G38" s="1582">
        <v>0</v>
      </c>
      <c r="H38" s="358"/>
      <c r="I38" s="360">
        <f t="shared" si="2"/>
        <v>0</v>
      </c>
      <c r="J38" s="2426"/>
      <c r="K38" s="2426"/>
      <c r="L38" s="2426"/>
      <c r="M38" s="2427"/>
    </row>
    <row r="39" spans="1:15" ht="30" customHeight="1">
      <c r="A39" s="424">
        <f t="shared" si="3"/>
        <v>31.290000000000031</v>
      </c>
      <c r="B39" s="2423" t="s">
        <v>412</v>
      </c>
      <c r="C39" s="2423"/>
      <c r="D39" s="518"/>
      <c r="E39" s="358" t="s">
        <v>89</v>
      </c>
      <c r="F39" s="1582">
        <v>0</v>
      </c>
      <c r="G39" s="1582">
        <v>0</v>
      </c>
      <c r="H39" s="358"/>
      <c r="I39" s="360">
        <f>ROUND(F39*G39,0)</f>
        <v>0</v>
      </c>
      <c r="J39" s="2426"/>
      <c r="K39" s="2426"/>
      <c r="L39" s="2426"/>
      <c r="M39" s="2427"/>
    </row>
    <row r="40" spans="1:15" ht="30" customHeight="1">
      <c r="A40" s="424">
        <f t="shared" si="3"/>
        <v>31.300000000000033</v>
      </c>
      <c r="B40" s="2423" t="s">
        <v>188</v>
      </c>
      <c r="C40" s="2423"/>
      <c r="D40" s="518"/>
      <c r="E40" s="358" t="s">
        <v>89</v>
      </c>
      <c r="F40" s="1582">
        <v>0</v>
      </c>
      <c r="G40" s="1582">
        <v>0</v>
      </c>
      <c r="H40" s="358"/>
      <c r="I40" s="360">
        <f t="shared" si="2"/>
        <v>0</v>
      </c>
      <c r="J40" s="2426"/>
      <c r="K40" s="2426"/>
      <c r="L40" s="2426"/>
      <c r="M40" s="2427"/>
    </row>
    <row r="41" spans="1:15" ht="30" customHeight="1">
      <c r="A41" s="424">
        <f t="shared" si="3"/>
        <v>31.310000000000034</v>
      </c>
      <c r="B41" s="2423" t="s">
        <v>210</v>
      </c>
      <c r="C41" s="2423"/>
      <c r="D41" s="518"/>
      <c r="E41" s="358" t="s">
        <v>89</v>
      </c>
      <c r="F41" s="1582">
        <v>0</v>
      </c>
      <c r="G41" s="1582">
        <v>0</v>
      </c>
      <c r="H41" s="358"/>
      <c r="I41" s="360">
        <f t="shared" si="2"/>
        <v>0</v>
      </c>
      <c r="J41" s="2426"/>
      <c r="K41" s="2426"/>
      <c r="L41" s="2426"/>
      <c r="M41" s="2427"/>
    </row>
    <row r="42" spans="1:15" ht="30" customHeight="1">
      <c r="A42" s="424">
        <f t="shared" si="3"/>
        <v>31.320000000000036</v>
      </c>
      <c r="B42" s="1876" t="s">
        <v>1984</v>
      </c>
      <c r="C42" s="1876"/>
      <c r="D42" s="518"/>
      <c r="E42" s="358" t="s">
        <v>89</v>
      </c>
      <c r="F42" s="1582">
        <v>0</v>
      </c>
      <c r="G42" s="1582">
        <v>0</v>
      </c>
      <c r="H42" s="358"/>
      <c r="I42" s="360">
        <f>ROUND(F42*G42,0)</f>
        <v>0</v>
      </c>
      <c r="J42" s="2426"/>
      <c r="K42" s="2426"/>
      <c r="L42" s="2426"/>
      <c r="M42" s="2427"/>
    </row>
    <row r="43" spans="1:15" ht="20.100000000000001" customHeight="1">
      <c r="A43" s="2455" t="s">
        <v>326</v>
      </c>
      <c r="B43" s="2456"/>
      <c r="C43" s="2456"/>
      <c r="D43" s="2456"/>
      <c r="E43" s="2456"/>
      <c r="F43" s="2456"/>
      <c r="G43" s="2457"/>
      <c r="H43" s="1114">
        <f>SUM(H11:H42)</f>
        <v>0</v>
      </c>
      <c r="I43" s="391">
        <f>SUM(I11:I42)</f>
        <v>0</v>
      </c>
      <c r="J43" s="2433"/>
      <c r="K43" s="2433"/>
      <c r="L43" s="2433"/>
      <c r="M43" s="2434"/>
    </row>
    <row r="44" spans="1:15" ht="30" customHeight="1" thickBot="1">
      <c r="A44" s="1275">
        <f>A42+0.01</f>
        <v>31.330000000000037</v>
      </c>
      <c r="B44" s="2414" t="s">
        <v>146</v>
      </c>
      <c r="C44" s="2415"/>
      <c r="D44" s="1276"/>
      <c r="E44" s="1249" t="s">
        <v>89</v>
      </c>
      <c r="F44" s="1249">
        <v>1</v>
      </c>
      <c r="G44" s="1581">
        <v>0</v>
      </c>
      <c r="H44" s="1277"/>
      <c r="I44" s="356">
        <f>ROUND(F44*G44,0)</f>
        <v>0</v>
      </c>
      <c r="J44" s="2435"/>
      <c r="K44" s="2435"/>
      <c r="L44" s="2435"/>
      <c r="M44" s="2436"/>
      <c r="N44" s="666"/>
      <c r="O44" s="934"/>
    </row>
    <row r="45" spans="1:15" ht="30" customHeight="1">
      <c r="A45" s="1278">
        <f>A44+0.01</f>
        <v>31.340000000000039</v>
      </c>
      <c r="B45" s="2464" t="s">
        <v>777</v>
      </c>
      <c r="C45" s="2465"/>
      <c r="D45" s="1279"/>
      <c r="E45" s="1011"/>
      <c r="F45" s="1011"/>
      <c r="G45" s="1009"/>
      <c r="H45" s="1011"/>
      <c r="I45" s="1280"/>
      <c r="J45" s="2437" t="s">
        <v>435</v>
      </c>
      <c r="K45" s="2437"/>
      <c r="L45" s="2437"/>
      <c r="M45" s="2438"/>
      <c r="N45" s="666"/>
      <c r="O45" s="935"/>
    </row>
    <row r="46" spans="1:15" ht="30" customHeight="1">
      <c r="A46" s="424" t="s">
        <v>1154</v>
      </c>
      <c r="B46" s="2049" t="s">
        <v>911</v>
      </c>
      <c r="C46" s="2224"/>
      <c r="D46" s="796"/>
      <c r="E46" s="868" t="s">
        <v>157</v>
      </c>
      <c r="F46" s="1580">
        <v>0</v>
      </c>
      <c r="G46" s="1580">
        <v>0</v>
      </c>
      <c r="H46" s="796"/>
      <c r="I46" s="351">
        <f t="shared" ref="I46:I51" si="4">G46*F46</f>
        <v>0</v>
      </c>
      <c r="J46" s="2426"/>
      <c r="K46" s="2426"/>
      <c r="L46" s="2426"/>
      <c r="M46" s="2427"/>
      <c r="N46" s="666"/>
      <c r="O46" s="935"/>
    </row>
    <row r="47" spans="1:15" ht="30" customHeight="1">
      <c r="A47" s="424" t="s">
        <v>1155</v>
      </c>
      <c r="B47" s="1877" t="s">
        <v>912</v>
      </c>
      <c r="C47" s="1879"/>
      <c r="D47" s="796"/>
      <c r="E47" s="868" t="s">
        <v>157</v>
      </c>
      <c r="F47" s="1580">
        <v>0</v>
      </c>
      <c r="G47" s="1580">
        <v>0</v>
      </c>
      <c r="H47" s="796"/>
      <c r="I47" s="351">
        <f t="shared" si="4"/>
        <v>0</v>
      </c>
      <c r="J47" s="2426"/>
      <c r="K47" s="2426"/>
      <c r="L47" s="2426"/>
      <c r="M47" s="2427"/>
      <c r="N47" s="666"/>
      <c r="O47" s="935"/>
    </row>
    <row r="48" spans="1:15" ht="30" customHeight="1">
      <c r="A48" s="424" t="s">
        <v>1156</v>
      </c>
      <c r="B48" s="1877" t="s">
        <v>913</v>
      </c>
      <c r="C48" s="1879"/>
      <c r="D48" s="796"/>
      <c r="E48" s="868" t="s">
        <v>157</v>
      </c>
      <c r="F48" s="1580">
        <v>0</v>
      </c>
      <c r="G48" s="1580">
        <v>0</v>
      </c>
      <c r="H48" s="796"/>
      <c r="I48" s="351">
        <f t="shared" si="4"/>
        <v>0</v>
      </c>
      <c r="J48" s="2426"/>
      <c r="K48" s="2426"/>
      <c r="L48" s="2426"/>
      <c r="M48" s="2427"/>
      <c r="N48" s="666"/>
      <c r="O48" s="935"/>
    </row>
    <row r="49" spans="1:15" ht="30" customHeight="1">
      <c r="A49" s="424" t="s">
        <v>1157</v>
      </c>
      <c r="B49" s="2049" t="s">
        <v>260</v>
      </c>
      <c r="C49" s="2224"/>
      <c r="D49" s="796"/>
      <c r="E49" s="868" t="s">
        <v>157</v>
      </c>
      <c r="F49" s="1580">
        <v>0</v>
      </c>
      <c r="G49" s="1580">
        <v>0</v>
      </c>
      <c r="H49" s="796"/>
      <c r="I49" s="351">
        <f t="shared" si="4"/>
        <v>0</v>
      </c>
      <c r="J49" s="2426"/>
      <c r="K49" s="2426"/>
      <c r="L49" s="2426"/>
      <c r="M49" s="2427"/>
      <c r="N49" s="666"/>
      <c r="O49" s="935"/>
    </row>
    <row r="50" spans="1:15" ht="30" customHeight="1">
      <c r="A50" s="424" t="s">
        <v>1158</v>
      </c>
      <c r="B50" s="2049" t="s">
        <v>173</v>
      </c>
      <c r="C50" s="2224"/>
      <c r="D50" s="796"/>
      <c r="E50" s="868" t="s">
        <v>157</v>
      </c>
      <c r="F50" s="1580">
        <v>0</v>
      </c>
      <c r="G50" s="1580">
        <v>0</v>
      </c>
      <c r="H50" s="796"/>
      <c r="I50" s="351">
        <f t="shared" si="4"/>
        <v>0</v>
      </c>
      <c r="J50" s="2426"/>
      <c r="K50" s="2426"/>
      <c r="L50" s="2426"/>
      <c r="M50" s="2427"/>
    </row>
    <row r="51" spans="1:15" ht="30" customHeight="1">
      <c r="A51" s="424" t="s">
        <v>1159</v>
      </c>
      <c r="B51" s="2049" t="s">
        <v>174</v>
      </c>
      <c r="C51" s="2224"/>
      <c r="D51" s="796"/>
      <c r="E51" s="868" t="s">
        <v>157</v>
      </c>
      <c r="F51" s="1580">
        <v>0</v>
      </c>
      <c r="G51" s="1580">
        <v>0</v>
      </c>
      <c r="H51" s="796"/>
      <c r="I51" s="351">
        <f t="shared" si="4"/>
        <v>0</v>
      </c>
      <c r="J51" s="2426"/>
      <c r="K51" s="2426"/>
      <c r="L51" s="2426"/>
      <c r="M51" s="2427"/>
    </row>
    <row r="52" spans="1:15" ht="30" customHeight="1" thickBot="1">
      <c r="A52" s="1281" t="s">
        <v>1160</v>
      </c>
      <c r="B52" s="2462" t="s">
        <v>267</v>
      </c>
      <c r="C52" s="2463"/>
      <c r="D52" s="1283"/>
      <c r="E52" s="1284"/>
      <c r="F52" s="1284"/>
      <c r="G52" s="1285"/>
      <c r="H52" s="1284"/>
      <c r="I52" s="1305">
        <f>SUM(I46:I51)</f>
        <v>0</v>
      </c>
      <c r="J52" s="2439"/>
      <c r="K52" s="2439"/>
      <c r="L52" s="2439"/>
      <c r="M52" s="2440"/>
    </row>
    <row r="53" spans="1:15" ht="30" customHeight="1">
      <c r="A53" s="1286">
        <v>31.35</v>
      </c>
      <c r="B53" s="2460" t="s">
        <v>340</v>
      </c>
      <c r="C53" s="2461"/>
      <c r="D53" s="866"/>
      <c r="E53" s="524" t="s">
        <v>89</v>
      </c>
      <c r="F53" s="524" t="s">
        <v>948</v>
      </c>
      <c r="G53" s="1628">
        <v>0</v>
      </c>
      <c r="H53" s="524"/>
      <c r="I53" s="832">
        <f>ROUND(G53*$I$43,0)</f>
        <v>0</v>
      </c>
      <c r="J53" s="2441"/>
      <c r="K53" s="2441"/>
      <c r="L53" s="2441"/>
      <c r="M53" s="2442"/>
    </row>
    <row r="54" spans="1:15" ht="30" customHeight="1">
      <c r="A54" s="424">
        <v>31.36</v>
      </c>
      <c r="B54" s="2458" t="s">
        <v>98</v>
      </c>
      <c r="C54" s="2459"/>
      <c r="D54" s="992"/>
      <c r="E54" s="910" t="s">
        <v>89</v>
      </c>
      <c r="F54" s="910" t="s">
        <v>948</v>
      </c>
      <c r="G54" s="1586">
        <v>0</v>
      </c>
      <c r="H54" s="868"/>
      <c r="I54" s="354">
        <f>ROUND(G54*$I$43,0)</f>
        <v>0</v>
      </c>
      <c r="J54" s="2426"/>
      <c r="K54" s="2426"/>
      <c r="L54" s="2426"/>
      <c r="M54" s="2427"/>
    </row>
    <row r="55" spans="1:15" ht="30" customHeight="1">
      <c r="A55" s="424">
        <v>31.37</v>
      </c>
      <c r="B55" s="1877" t="s">
        <v>189</v>
      </c>
      <c r="C55" s="1879"/>
      <c r="D55" s="865"/>
      <c r="E55" s="868" t="s">
        <v>89</v>
      </c>
      <c r="F55" s="868" t="s">
        <v>948</v>
      </c>
      <c r="G55" s="1586">
        <v>0</v>
      </c>
      <c r="H55" s="868"/>
      <c r="I55" s="354">
        <f>ROUND(G55*$I$43,0)</f>
        <v>0</v>
      </c>
      <c r="J55" s="2426"/>
      <c r="K55" s="2426"/>
      <c r="L55" s="2426"/>
      <c r="M55" s="2427"/>
    </row>
    <row r="56" spans="1:15" ht="20.100000000000001" customHeight="1">
      <c r="A56" s="2359" t="s">
        <v>196</v>
      </c>
      <c r="B56" s="2360"/>
      <c r="C56" s="2360"/>
      <c r="D56" s="2360"/>
      <c r="E56" s="2360"/>
      <c r="F56" s="2360"/>
      <c r="G56" s="2360"/>
      <c r="H56" s="1114">
        <f>$H$43</f>
        <v>0</v>
      </c>
      <c r="I56" s="391">
        <f>I55+I54+I53+I52+I44+I43</f>
        <v>0</v>
      </c>
      <c r="J56" s="2433"/>
      <c r="K56" s="2433"/>
      <c r="L56" s="2433"/>
      <c r="M56" s="2434"/>
    </row>
    <row r="57" spans="1:15" ht="20.100000000000001" customHeight="1">
      <c r="A57" s="777"/>
      <c r="B57" s="879" t="s">
        <v>242</v>
      </c>
      <c r="C57" s="778"/>
      <c r="D57" s="778"/>
      <c r="E57" s="778"/>
      <c r="F57" s="778"/>
      <c r="G57" s="778"/>
      <c r="H57" s="778"/>
      <c r="I57" s="778"/>
      <c r="J57" s="2433"/>
      <c r="K57" s="2433"/>
      <c r="L57" s="2433"/>
      <c r="M57" s="2434"/>
    </row>
    <row r="58" spans="1:15" s="936" customFormat="1" ht="30" customHeight="1">
      <c r="A58" s="787">
        <v>31.38</v>
      </c>
      <c r="B58" s="726" t="s">
        <v>411</v>
      </c>
      <c r="C58" s="726"/>
      <c r="D58" s="726"/>
      <c r="E58" s="871" t="s">
        <v>111</v>
      </c>
      <c r="F58" s="1580">
        <v>0</v>
      </c>
      <c r="G58" s="1580">
        <v>0</v>
      </c>
      <c r="H58" s="667">
        <f>F58</f>
        <v>0</v>
      </c>
      <c r="I58" s="995">
        <f t="shared" ref="I58:I81" si="5">ROUND(F58*G58,0)</f>
        <v>0</v>
      </c>
      <c r="J58" s="2426"/>
      <c r="K58" s="2426"/>
      <c r="L58" s="2426"/>
      <c r="M58" s="2427"/>
    </row>
    <row r="59" spans="1:15" ht="30" customHeight="1">
      <c r="A59" s="424">
        <f>A58+0.01</f>
        <v>31.39</v>
      </c>
      <c r="B59" s="796" t="s">
        <v>2193</v>
      </c>
      <c r="C59" s="796"/>
      <c r="D59" s="796"/>
      <c r="E59" s="868" t="s">
        <v>111</v>
      </c>
      <c r="F59" s="1580">
        <v>0</v>
      </c>
      <c r="G59" s="1580">
        <v>0</v>
      </c>
      <c r="H59" s="667">
        <f t="shared" ref="H59:H79" si="6">F59</f>
        <v>0</v>
      </c>
      <c r="I59" s="354">
        <f t="shared" si="5"/>
        <v>0</v>
      </c>
      <c r="J59" s="2426"/>
      <c r="K59" s="2426"/>
      <c r="L59" s="2426"/>
      <c r="M59" s="2427"/>
    </row>
    <row r="60" spans="1:15" ht="30" customHeight="1">
      <c r="A60" s="424">
        <f t="shared" ref="A60:A82" si="7">A59+0.01</f>
        <v>31.400000000000002</v>
      </c>
      <c r="B60" s="796" t="s">
        <v>2194</v>
      </c>
      <c r="C60" s="796"/>
      <c r="D60" s="796"/>
      <c r="E60" s="868" t="s">
        <v>111</v>
      </c>
      <c r="F60" s="1580">
        <v>0</v>
      </c>
      <c r="G60" s="1580">
        <v>0</v>
      </c>
      <c r="H60" s="667">
        <f t="shared" si="6"/>
        <v>0</v>
      </c>
      <c r="I60" s="354">
        <f t="shared" si="5"/>
        <v>0</v>
      </c>
      <c r="J60" s="2426"/>
      <c r="K60" s="2426"/>
      <c r="L60" s="2426"/>
      <c r="M60" s="2427"/>
    </row>
    <row r="61" spans="1:15" ht="30" customHeight="1">
      <c r="A61" s="424">
        <f t="shared" si="7"/>
        <v>31.410000000000004</v>
      </c>
      <c r="B61" s="796" t="s">
        <v>2195</v>
      </c>
      <c r="C61" s="796"/>
      <c r="D61" s="796"/>
      <c r="E61" s="868" t="s">
        <v>111</v>
      </c>
      <c r="F61" s="1580">
        <v>0</v>
      </c>
      <c r="G61" s="1580">
        <v>0</v>
      </c>
      <c r="H61" s="667">
        <f t="shared" si="6"/>
        <v>0</v>
      </c>
      <c r="I61" s="354">
        <f t="shared" si="5"/>
        <v>0</v>
      </c>
      <c r="J61" s="2426"/>
      <c r="K61" s="2426"/>
      <c r="L61" s="2426"/>
      <c r="M61" s="2427"/>
    </row>
    <row r="62" spans="1:15" ht="30" customHeight="1">
      <c r="A62" s="424">
        <f t="shared" si="7"/>
        <v>31.420000000000005</v>
      </c>
      <c r="B62" s="796" t="s">
        <v>2196</v>
      </c>
      <c r="C62" s="796"/>
      <c r="D62" s="796"/>
      <c r="E62" s="868" t="s">
        <v>111</v>
      </c>
      <c r="F62" s="1580">
        <v>0</v>
      </c>
      <c r="G62" s="1580">
        <v>0</v>
      </c>
      <c r="H62" s="667">
        <f t="shared" si="6"/>
        <v>0</v>
      </c>
      <c r="I62" s="354">
        <f t="shared" si="5"/>
        <v>0</v>
      </c>
      <c r="J62" s="2426"/>
      <c r="K62" s="2426"/>
      <c r="L62" s="2426"/>
      <c r="M62" s="2427"/>
    </row>
    <row r="63" spans="1:15" ht="30" customHeight="1">
      <c r="A63" s="424">
        <f t="shared" si="7"/>
        <v>31.430000000000007</v>
      </c>
      <c r="B63" s="796" t="s">
        <v>2197</v>
      </c>
      <c r="C63" s="796"/>
      <c r="D63" s="796"/>
      <c r="E63" s="868" t="s">
        <v>111</v>
      </c>
      <c r="F63" s="1580">
        <v>0</v>
      </c>
      <c r="G63" s="1580">
        <v>0</v>
      </c>
      <c r="H63" s="667">
        <f t="shared" si="6"/>
        <v>0</v>
      </c>
      <c r="I63" s="354">
        <f t="shared" si="5"/>
        <v>0</v>
      </c>
      <c r="J63" s="2426"/>
      <c r="K63" s="2426"/>
      <c r="L63" s="2426"/>
      <c r="M63" s="2427"/>
    </row>
    <row r="64" spans="1:15" ht="30" customHeight="1">
      <c r="A64" s="424">
        <f t="shared" si="7"/>
        <v>31.440000000000008</v>
      </c>
      <c r="B64" s="796" t="s">
        <v>2198</v>
      </c>
      <c r="C64" s="796"/>
      <c r="D64" s="796"/>
      <c r="E64" s="868" t="s">
        <v>111</v>
      </c>
      <c r="F64" s="1580">
        <v>0</v>
      </c>
      <c r="G64" s="1580">
        <v>0</v>
      </c>
      <c r="H64" s="667">
        <f t="shared" si="6"/>
        <v>0</v>
      </c>
      <c r="I64" s="354">
        <f t="shared" si="5"/>
        <v>0</v>
      </c>
      <c r="J64" s="2426"/>
      <c r="K64" s="2426"/>
      <c r="L64" s="2426"/>
      <c r="M64" s="2427"/>
    </row>
    <row r="65" spans="1:13" ht="30" customHeight="1">
      <c r="A65" s="424">
        <f t="shared" si="7"/>
        <v>31.45000000000001</v>
      </c>
      <c r="B65" s="796" t="s">
        <v>2199</v>
      </c>
      <c r="C65" s="796"/>
      <c r="D65" s="796"/>
      <c r="E65" s="868" t="s">
        <v>111</v>
      </c>
      <c r="F65" s="1580">
        <v>0</v>
      </c>
      <c r="G65" s="1580">
        <v>0</v>
      </c>
      <c r="H65" s="667">
        <f t="shared" si="6"/>
        <v>0</v>
      </c>
      <c r="I65" s="354">
        <f t="shared" si="5"/>
        <v>0</v>
      </c>
      <c r="J65" s="2426"/>
      <c r="K65" s="2426"/>
      <c r="L65" s="2426"/>
      <c r="M65" s="2427"/>
    </row>
    <row r="66" spans="1:13" ht="30" customHeight="1">
      <c r="A66" s="424">
        <f t="shared" si="7"/>
        <v>31.460000000000012</v>
      </c>
      <c r="B66" s="796" t="s">
        <v>2200</v>
      </c>
      <c r="C66" s="796"/>
      <c r="D66" s="796"/>
      <c r="E66" s="868" t="s">
        <v>111</v>
      </c>
      <c r="F66" s="1580">
        <v>0</v>
      </c>
      <c r="G66" s="1580">
        <v>0</v>
      </c>
      <c r="H66" s="667">
        <f t="shared" si="6"/>
        <v>0</v>
      </c>
      <c r="I66" s="354">
        <f t="shared" si="5"/>
        <v>0</v>
      </c>
      <c r="J66" s="2426"/>
      <c r="K66" s="2426"/>
      <c r="L66" s="2426"/>
      <c r="M66" s="2427"/>
    </row>
    <row r="67" spans="1:13" ht="30" customHeight="1">
      <c r="A67" s="424">
        <f t="shared" si="7"/>
        <v>31.470000000000013</v>
      </c>
      <c r="B67" s="796" t="s">
        <v>2201</v>
      </c>
      <c r="C67" s="796"/>
      <c r="D67" s="796"/>
      <c r="E67" s="868" t="s">
        <v>111</v>
      </c>
      <c r="F67" s="1580">
        <v>0</v>
      </c>
      <c r="G67" s="1580">
        <v>0</v>
      </c>
      <c r="H67" s="667">
        <f t="shared" si="6"/>
        <v>0</v>
      </c>
      <c r="I67" s="354">
        <f t="shared" si="5"/>
        <v>0</v>
      </c>
      <c r="J67" s="2426"/>
      <c r="K67" s="2426"/>
      <c r="L67" s="2426"/>
      <c r="M67" s="2427"/>
    </row>
    <row r="68" spans="1:13" ht="30" customHeight="1">
      <c r="A68" s="424">
        <f t="shared" si="7"/>
        <v>31.480000000000015</v>
      </c>
      <c r="B68" s="796" t="s">
        <v>2202</v>
      </c>
      <c r="C68" s="796"/>
      <c r="D68" s="796"/>
      <c r="E68" s="868" t="s">
        <v>111</v>
      </c>
      <c r="F68" s="1580">
        <v>0</v>
      </c>
      <c r="G68" s="1580">
        <v>0</v>
      </c>
      <c r="H68" s="667">
        <f t="shared" si="6"/>
        <v>0</v>
      </c>
      <c r="I68" s="354">
        <f t="shared" si="5"/>
        <v>0</v>
      </c>
      <c r="J68" s="2426"/>
      <c r="K68" s="2426"/>
      <c r="L68" s="2426"/>
      <c r="M68" s="2427"/>
    </row>
    <row r="69" spans="1:13" ht="30" customHeight="1">
      <c r="A69" s="424">
        <f t="shared" si="7"/>
        <v>31.490000000000016</v>
      </c>
      <c r="B69" s="796" t="s">
        <v>2203</v>
      </c>
      <c r="C69" s="796"/>
      <c r="D69" s="796"/>
      <c r="E69" s="868" t="s">
        <v>111</v>
      </c>
      <c r="F69" s="1580">
        <v>0</v>
      </c>
      <c r="G69" s="1580">
        <v>0</v>
      </c>
      <c r="H69" s="667">
        <f t="shared" si="6"/>
        <v>0</v>
      </c>
      <c r="I69" s="354">
        <f t="shared" si="5"/>
        <v>0</v>
      </c>
      <c r="J69" s="2426"/>
      <c r="K69" s="2426"/>
      <c r="L69" s="2426"/>
      <c r="M69" s="2427"/>
    </row>
    <row r="70" spans="1:13" ht="30" customHeight="1">
      <c r="A70" s="424">
        <f t="shared" si="7"/>
        <v>31.500000000000018</v>
      </c>
      <c r="B70" s="796" t="s">
        <v>2204</v>
      </c>
      <c r="C70" s="796"/>
      <c r="D70" s="796"/>
      <c r="E70" s="868" t="s">
        <v>111</v>
      </c>
      <c r="F70" s="1580">
        <v>0</v>
      </c>
      <c r="G70" s="1580">
        <v>0</v>
      </c>
      <c r="H70" s="667">
        <f t="shared" si="6"/>
        <v>0</v>
      </c>
      <c r="I70" s="354">
        <f t="shared" si="5"/>
        <v>0</v>
      </c>
      <c r="J70" s="2426"/>
      <c r="K70" s="2426"/>
      <c r="L70" s="2426"/>
      <c r="M70" s="2427"/>
    </row>
    <row r="71" spans="1:13" ht="30" customHeight="1">
      <c r="A71" s="424">
        <f t="shared" si="7"/>
        <v>31.510000000000019</v>
      </c>
      <c r="B71" s="796" t="s">
        <v>2205</v>
      </c>
      <c r="C71" s="796"/>
      <c r="D71" s="796"/>
      <c r="E71" s="868" t="s">
        <v>111</v>
      </c>
      <c r="F71" s="1580">
        <v>0</v>
      </c>
      <c r="G71" s="1580">
        <v>0</v>
      </c>
      <c r="H71" s="667">
        <f t="shared" si="6"/>
        <v>0</v>
      </c>
      <c r="I71" s="354">
        <f t="shared" si="5"/>
        <v>0</v>
      </c>
      <c r="J71" s="2426"/>
      <c r="K71" s="2426"/>
      <c r="L71" s="2426"/>
      <c r="M71" s="2427"/>
    </row>
    <row r="72" spans="1:13" ht="30" customHeight="1">
      <c r="A72" s="424">
        <f t="shared" si="7"/>
        <v>31.520000000000021</v>
      </c>
      <c r="B72" s="796" t="s">
        <v>2206</v>
      </c>
      <c r="C72" s="796"/>
      <c r="D72" s="796"/>
      <c r="E72" s="868" t="s">
        <v>111</v>
      </c>
      <c r="F72" s="1580">
        <v>0</v>
      </c>
      <c r="G72" s="1580">
        <v>0</v>
      </c>
      <c r="H72" s="667">
        <f t="shared" si="6"/>
        <v>0</v>
      </c>
      <c r="I72" s="354">
        <f t="shared" si="5"/>
        <v>0</v>
      </c>
      <c r="J72" s="2426"/>
      <c r="K72" s="2426"/>
      <c r="L72" s="2426"/>
      <c r="M72" s="2427"/>
    </row>
    <row r="73" spans="1:13" ht="30" customHeight="1">
      <c r="A73" s="424">
        <f t="shared" si="7"/>
        <v>31.530000000000022</v>
      </c>
      <c r="B73" s="796" t="s">
        <v>193</v>
      </c>
      <c r="C73" s="796"/>
      <c r="D73" s="796"/>
      <c r="E73" s="868" t="s">
        <v>111</v>
      </c>
      <c r="F73" s="1580">
        <v>0</v>
      </c>
      <c r="G73" s="1580">
        <v>0</v>
      </c>
      <c r="H73" s="667">
        <f t="shared" si="6"/>
        <v>0</v>
      </c>
      <c r="I73" s="354">
        <f t="shared" si="5"/>
        <v>0</v>
      </c>
      <c r="J73" s="2426"/>
      <c r="K73" s="2426"/>
      <c r="L73" s="2426"/>
      <c r="M73" s="2427"/>
    </row>
    <row r="74" spans="1:13" ht="30" customHeight="1">
      <c r="A74" s="424">
        <f t="shared" si="7"/>
        <v>31.540000000000024</v>
      </c>
      <c r="B74" s="796" t="s">
        <v>2207</v>
      </c>
      <c r="C74" s="796"/>
      <c r="D74" s="796"/>
      <c r="E74" s="868" t="s">
        <v>111</v>
      </c>
      <c r="F74" s="1580">
        <v>0</v>
      </c>
      <c r="G74" s="1580">
        <v>0</v>
      </c>
      <c r="H74" s="667">
        <f t="shared" si="6"/>
        <v>0</v>
      </c>
      <c r="I74" s="354">
        <f t="shared" si="5"/>
        <v>0</v>
      </c>
      <c r="J74" s="2426"/>
      <c r="K74" s="2426"/>
      <c r="L74" s="2426"/>
      <c r="M74" s="2427"/>
    </row>
    <row r="75" spans="1:13" ht="30" customHeight="1">
      <c r="A75" s="424">
        <f t="shared" si="7"/>
        <v>31.550000000000026</v>
      </c>
      <c r="B75" s="796" t="s">
        <v>2208</v>
      </c>
      <c r="C75" s="796"/>
      <c r="D75" s="796"/>
      <c r="E75" s="868" t="s">
        <v>111</v>
      </c>
      <c r="F75" s="1580">
        <v>0</v>
      </c>
      <c r="G75" s="1580">
        <v>0</v>
      </c>
      <c r="H75" s="667">
        <f t="shared" si="6"/>
        <v>0</v>
      </c>
      <c r="I75" s="354">
        <f t="shared" si="5"/>
        <v>0</v>
      </c>
      <c r="J75" s="2426"/>
      <c r="K75" s="2426"/>
      <c r="L75" s="2426"/>
      <c r="M75" s="2427"/>
    </row>
    <row r="76" spans="1:13" ht="30" customHeight="1">
      <c r="A76" s="424">
        <f t="shared" si="7"/>
        <v>31.560000000000027</v>
      </c>
      <c r="B76" s="796" t="s">
        <v>2209</v>
      </c>
      <c r="C76" s="796"/>
      <c r="D76" s="796"/>
      <c r="E76" s="868" t="s">
        <v>111</v>
      </c>
      <c r="F76" s="1580">
        <v>0</v>
      </c>
      <c r="G76" s="1580">
        <v>0</v>
      </c>
      <c r="H76" s="667">
        <f t="shared" si="6"/>
        <v>0</v>
      </c>
      <c r="I76" s="354">
        <f t="shared" si="5"/>
        <v>0</v>
      </c>
      <c r="J76" s="2426"/>
      <c r="K76" s="2426"/>
      <c r="L76" s="2426"/>
      <c r="M76" s="2427"/>
    </row>
    <row r="77" spans="1:13" ht="30" customHeight="1">
      <c r="A77" s="424">
        <f t="shared" si="7"/>
        <v>31.570000000000029</v>
      </c>
      <c r="B77" s="796" t="s">
        <v>2210</v>
      </c>
      <c r="C77" s="796"/>
      <c r="D77" s="796"/>
      <c r="E77" s="868" t="s">
        <v>111</v>
      </c>
      <c r="F77" s="1580">
        <v>0</v>
      </c>
      <c r="G77" s="1580">
        <v>0</v>
      </c>
      <c r="H77" s="667">
        <f t="shared" si="6"/>
        <v>0</v>
      </c>
      <c r="I77" s="354">
        <f t="shared" si="5"/>
        <v>0</v>
      </c>
      <c r="J77" s="2426"/>
      <c r="K77" s="2426"/>
      <c r="L77" s="2426"/>
      <c r="M77" s="2427"/>
    </row>
    <row r="78" spans="1:13" ht="30" customHeight="1">
      <c r="A78" s="424">
        <f t="shared" si="7"/>
        <v>31.58000000000003</v>
      </c>
      <c r="B78" s="796" t="s">
        <v>197</v>
      </c>
      <c r="C78" s="796"/>
      <c r="D78" s="796"/>
      <c r="E78" s="868" t="s">
        <v>111</v>
      </c>
      <c r="F78" s="1580">
        <v>0</v>
      </c>
      <c r="G78" s="1580">
        <v>0</v>
      </c>
      <c r="H78" s="667">
        <f t="shared" si="6"/>
        <v>0</v>
      </c>
      <c r="I78" s="354">
        <f t="shared" si="5"/>
        <v>0</v>
      </c>
      <c r="J78" s="2426"/>
      <c r="K78" s="2426"/>
      <c r="L78" s="2426"/>
      <c r="M78" s="2427"/>
    </row>
    <row r="79" spans="1:13" ht="30" customHeight="1">
      <c r="A79" s="424">
        <f>A78+0.01</f>
        <v>31.590000000000032</v>
      </c>
      <c r="B79" s="796" t="s">
        <v>187</v>
      </c>
      <c r="C79" s="796"/>
      <c r="D79" s="796"/>
      <c r="E79" s="868" t="s">
        <v>111</v>
      </c>
      <c r="F79" s="1580">
        <v>0</v>
      </c>
      <c r="G79" s="1580">
        <v>0</v>
      </c>
      <c r="H79" s="667">
        <f t="shared" si="6"/>
        <v>0</v>
      </c>
      <c r="I79" s="354">
        <f t="shared" si="5"/>
        <v>0</v>
      </c>
      <c r="J79" s="2426"/>
      <c r="K79" s="2426"/>
      <c r="L79" s="2426"/>
      <c r="M79" s="2427"/>
    </row>
    <row r="80" spans="1:13" ht="30" customHeight="1">
      <c r="A80" s="424">
        <f t="shared" si="7"/>
        <v>31.600000000000033</v>
      </c>
      <c r="B80" s="796" t="s">
        <v>188</v>
      </c>
      <c r="C80" s="796"/>
      <c r="D80" s="796"/>
      <c r="E80" s="868" t="s">
        <v>89</v>
      </c>
      <c r="F80" s="868">
        <v>1</v>
      </c>
      <c r="G80" s="1580">
        <v>0</v>
      </c>
      <c r="H80" s="351"/>
      <c r="I80" s="354">
        <f>ROUND(F80*G80,0)</f>
        <v>0</v>
      </c>
      <c r="J80" s="2426"/>
      <c r="K80" s="2426"/>
      <c r="L80" s="2426"/>
      <c r="M80" s="2427"/>
    </row>
    <row r="81" spans="1:16" ht="30" customHeight="1">
      <c r="A81" s="424">
        <f t="shared" si="7"/>
        <v>31.610000000000035</v>
      </c>
      <c r="B81" s="796" t="s">
        <v>210</v>
      </c>
      <c r="C81" s="796"/>
      <c r="D81" s="796"/>
      <c r="E81" s="868" t="s">
        <v>89</v>
      </c>
      <c r="F81" s="868">
        <v>1</v>
      </c>
      <c r="G81" s="1580">
        <v>0</v>
      </c>
      <c r="H81" s="351"/>
      <c r="I81" s="354">
        <f t="shared" si="5"/>
        <v>0</v>
      </c>
      <c r="J81" s="2426"/>
      <c r="K81" s="2426"/>
      <c r="L81" s="2426"/>
      <c r="M81" s="2427"/>
    </row>
    <row r="82" spans="1:16" ht="30" customHeight="1">
      <c r="A82" s="424">
        <f t="shared" si="7"/>
        <v>31.620000000000037</v>
      </c>
      <c r="B82" s="726" t="s">
        <v>1984</v>
      </c>
      <c r="C82" s="796"/>
      <c r="D82" s="796"/>
      <c r="E82" s="868" t="s">
        <v>89</v>
      </c>
      <c r="F82" s="868">
        <v>1</v>
      </c>
      <c r="G82" s="1580">
        <v>0</v>
      </c>
      <c r="H82" s="351"/>
      <c r="I82" s="354">
        <f>ROUND(F82*G82,0)</f>
        <v>0</v>
      </c>
      <c r="J82" s="2426"/>
      <c r="K82" s="2426"/>
      <c r="L82" s="2426"/>
      <c r="M82" s="2427"/>
    </row>
    <row r="83" spans="1:16" ht="20.100000000000001" customHeight="1">
      <c r="A83" s="2455" t="s">
        <v>327</v>
      </c>
      <c r="B83" s="2456"/>
      <c r="C83" s="2456"/>
      <c r="D83" s="2456"/>
      <c r="E83" s="2456"/>
      <c r="F83" s="2456"/>
      <c r="G83" s="2457"/>
      <c r="H83" s="1114">
        <f>SUM(H58:H82)</f>
        <v>0</v>
      </c>
      <c r="I83" s="391">
        <f>SUM(I58:I82)</f>
        <v>0</v>
      </c>
      <c r="J83" s="2433"/>
      <c r="K83" s="2433"/>
      <c r="L83" s="2433"/>
      <c r="M83" s="2434"/>
    </row>
    <row r="84" spans="1:16" ht="30" customHeight="1" thickBot="1">
      <c r="A84" s="1275">
        <v>31.63</v>
      </c>
      <c r="B84" s="1276" t="s">
        <v>146</v>
      </c>
      <c r="C84" s="1276"/>
      <c r="D84" s="1276"/>
      <c r="E84" s="1249" t="s">
        <v>89</v>
      </c>
      <c r="F84" s="1249">
        <v>1</v>
      </c>
      <c r="G84" s="1581">
        <v>0</v>
      </c>
      <c r="H84" s="355"/>
      <c r="I84" s="356">
        <f>ROUND(F84*G84,0)</f>
        <v>0</v>
      </c>
      <c r="J84" s="2435"/>
      <c r="K84" s="2435"/>
      <c r="L84" s="2435"/>
      <c r="M84" s="2436"/>
      <c r="N84" s="666"/>
      <c r="O84" s="934"/>
    </row>
    <row r="85" spans="1:16" ht="30" customHeight="1">
      <c r="A85" s="1278">
        <v>31.64</v>
      </c>
      <c r="B85" s="1279" t="s">
        <v>777</v>
      </c>
      <c r="C85" s="1279"/>
      <c r="D85" s="1279"/>
      <c r="E85" s="1011"/>
      <c r="F85" s="1011"/>
      <c r="G85" s="1009"/>
      <c r="H85" s="1010"/>
      <c r="I85" s="1306"/>
      <c r="J85" s="2437" t="s">
        <v>435</v>
      </c>
      <c r="K85" s="2437"/>
      <c r="L85" s="2437"/>
      <c r="M85" s="2438"/>
      <c r="N85" s="666"/>
      <c r="O85" s="935"/>
      <c r="P85" s="914"/>
    </row>
    <row r="86" spans="1:16" ht="30" customHeight="1">
      <c r="A86" s="424" t="s">
        <v>1161</v>
      </c>
      <c r="B86" s="796" t="s">
        <v>911</v>
      </c>
      <c r="C86" s="796"/>
      <c r="D86" s="796"/>
      <c r="E86" s="868" t="s">
        <v>157</v>
      </c>
      <c r="F86" s="1580">
        <v>0</v>
      </c>
      <c r="G86" s="1580">
        <v>0</v>
      </c>
      <c r="H86" s="495"/>
      <c r="I86" s="351">
        <f t="shared" ref="I86:I91" si="8">G86*F86</f>
        <v>0</v>
      </c>
      <c r="J86" s="2426"/>
      <c r="K86" s="2426"/>
      <c r="L86" s="2426"/>
      <c r="M86" s="2427"/>
      <c r="N86" s="666"/>
      <c r="O86" s="935"/>
      <c r="P86" s="5"/>
    </row>
    <row r="87" spans="1:16" ht="30" customHeight="1">
      <c r="A87" s="424" t="s">
        <v>1162</v>
      </c>
      <c r="B87" s="726" t="s">
        <v>912</v>
      </c>
      <c r="C87" s="726"/>
      <c r="D87" s="796"/>
      <c r="E87" s="868" t="s">
        <v>157</v>
      </c>
      <c r="F87" s="1580">
        <v>0</v>
      </c>
      <c r="G87" s="1580">
        <v>0</v>
      </c>
      <c r="H87" s="495"/>
      <c r="I87" s="351">
        <f t="shared" si="8"/>
        <v>0</v>
      </c>
      <c r="J87" s="2426"/>
      <c r="K87" s="2426"/>
      <c r="L87" s="2426"/>
      <c r="M87" s="2427"/>
      <c r="N87" s="666"/>
      <c r="O87" s="935"/>
      <c r="P87" s="5"/>
    </row>
    <row r="88" spans="1:16" ht="30" customHeight="1">
      <c r="A88" s="424" t="s">
        <v>1163</v>
      </c>
      <c r="B88" s="726" t="s">
        <v>913</v>
      </c>
      <c r="C88" s="726"/>
      <c r="D88" s="796"/>
      <c r="E88" s="868" t="s">
        <v>157</v>
      </c>
      <c r="F88" s="1580">
        <v>0</v>
      </c>
      <c r="G88" s="1580">
        <v>0</v>
      </c>
      <c r="H88" s="495"/>
      <c r="I88" s="351">
        <f t="shared" si="8"/>
        <v>0</v>
      </c>
      <c r="J88" s="2426"/>
      <c r="K88" s="2426"/>
      <c r="L88" s="2426"/>
      <c r="M88" s="2427"/>
      <c r="N88" s="666"/>
      <c r="O88" s="935"/>
      <c r="P88" s="5"/>
    </row>
    <row r="89" spans="1:16" ht="30" customHeight="1">
      <c r="A89" s="424" t="s">
        <v>1164</v>
      </c>
      <c r="B89" s="796" t="s">
        <v>260</v>
      </c>
      <c r="C89" s="796"/>
      <c r="D89" s="796"/>
      <c r="E89" s="868" t="s">
        <v>157</v>
      </c>
      <c r="F89" s="1580">
        <v>0</v>
      </c>
      <c r="G89" s="1580">
        <v>0</v>
      </c>
      <c r="H89" s="495"/>
      <c r="I89" s="351">
        <f t="shared" si="8"/>
        <v>0</v>
      </c>
      <c r="J89" s="2426"/>
      <c r="K89" s="2426"/>
      <c r="L89" s="2426"/>
      <c r="M89" s="2427"/>
      <c r="N89" s="666"/>
      <c r="O89" s="935"/>
      <c r="P89" s="5"/>
    </row>
    <row r="90" spans="1:16" ht="30" customHeight="1">
      <c r="A90" s="424" t="s">
        <v>1165</v>
      </c>
      <c r="B90" s="796" t="s">
        <v>173</v>
      </c>
      <c r="C90" s="796"/>
      <c r="D90" s="796"/>
      <c r="E90" s="868" t="s">
        <v>157</v>
      </c>
      <c r="F90" s="1580">
        <v>0</v>
      </c>
      <c r="G90" s="1580">
        <v>0</v>
      </c>
      <c r="H90" s="495"/>
      <c r="I90" s="351">
        <f t="shared" si="8"/>
        <v>0</v>
      </c>
      <c r="J90" s="2426"/>
      <c r="K90" s="2426"/>
      <c r="L90" s="2426"/>
      <c r="M90" s="2427"/>
      <c r="P90" s="5"/>
    </row>
    <row r="91" spans="1:16" ht="30" customHeight="1">
      <c r="A91" s="424" t="s">
        <v>1166</v>
      </c>
      <c r="B91" s="796" t="s">
        <v>174</v>
      </c>
      <c r="C91" s="796"/>
      <c r="D91" s="796"/>
      <c r="E91" s="868" t="s">
        <v>157</v>
      </c>
      <c r="F91" s="1580">
        <v>0</v>
      </c>
      <c r="G91" s="1580">
        <v>0</v>
      </c>
      <c r="H91" s="495"/>
      <c r="I91" s="351">
        <f t="shared" si="8"/>
        <v>0</v>
      </c>
      <c r="J91" s="2426"/>
      <c r="K91" s="2426"/>
      <c r="L91" s="2426"/>
      <c r="M91" s="2427"/>
    </row>
    <row r="92" spans="1:16" ht="30" customHeight="1" thickBot="1">
      <c r="A92" s="1281" t="s">
        <v>1167</v>
      </c>
      <c r="B92" s="1282" t="s">
        <v>267</v>
      </c>
      <c r="C92" s="1282"/>
      <c r="D92" s="1283"/>
      <c r="E92" s="1284"/>
      <c r="F92" s="1284"/>
      <c r="G92" s="1285"/>
      <c r="H92" s="1307"/>
      <c r="I92" s="1305">
        <f>SUM(I86:I91)</f>
        <v>0</v>
      </c>
      <c r="J92" s="2439"/>
      <c r="K92" s="2439"/>
      <c r="L92" s="2439"/>
      <c r="M92" s="2440"/>
    </row>
    <row r="93" spans="1:16" ht="30" customHeight="1">
      <c r="A93" s="1286">
        <v>31.65</v>
      </c>
      <c r="B93" s="866" t="s">
        <v>340</v>
      </c>
      <c r="C93" s="866"/>
      <c r="D93" s="866"/>
      <c r="E93" s="524" t="s">
        <v>89</v>
      </c>
      <c r="F93" s="524" t="s">
        <v>948</v>
      </c>
      <c r="G93" s="1628">
        <v>0</v>
      </c>
      <c r="H93" s="500"/>
      <c r="I93" s="832">
        <f>ROUND(G93*$I$83,0)</f>
        <v>0</v>
      </c>
      <c r="J93" s="2441"/>
      <c r="K93" s="2441"/>
      <c r="L93" s="2441"/>
      <c r="M93" s="2442"/>
    </row>
    <row r="94" spans="1:16" ht="30" customHeight="1">
      <c r="A94" s="424">
        <v>31.66</v>
      </c>
      <c r="B94" s="883" t="s">
        <v>98</v>
      </c>
      <c r="C94" s="883"/>
      <c r="D94" s="883"/>
      <c r="E94" s="910" t="s">
        <v>89</v>
      </c>
      <c r="F94" s="868" t="s">
        <v>948</v>
      </c>
      <c r="G94" s="1586">
        <v>0</v>
      </c>
      <c r="H94" s="351"/>
      <c r="I94" s="354">
        <f>ROUND(G94*$I$83,0)</f>
        <v>0</v>
      </c>
      <c r="J94" s="2426"/>
      <c r="K94" s="2426"/>
      <c r="L94" s="2426"/>
      <c r="M94" s="2427"/>
    </row>
    <row r="95" spans="1:16" ht="30" customHeight="1">
      <c r="A95" s="424">
        <v>31.67</v>
      </c>
      <c r="B95" s="865" t="s">
        <v>189</v>
      </c>
      <c r="C95" s="865"/>
      <c r="D95" s="865"/>
      <c r="E95" s="868" t="s">
        <v>89</v>
      </c>
      <c r="F95" s="868" t="s">
        <v>948</v>
      </c>
      <c r="G95" s="1586">
        <v>0</v>
      </c>
      <c r="H95" s="351"/>
      <c r="I95" s="354">
        <f>ROUND(G95*$I$83,0)</f>
        <v>0</v>
      </c>
      <c r="J95" s="2426"/>
      <c r="K95" s="2426"/>
      <c r="L95" s="2426"/>
      <c r="M95" s="2427"/>
    </row>
    <row r="96" spans="1:16" ht="20.100000000000001" customHeight="1">
      <c r="A96" s="2359" t="s">
        <v>198</v>
      </c>
      <c r="B96" s="2360"/>
      <c r="C96" s="2360"/>
      <c r="D96" s="2360"/>
      <c r="E96" s="2360"/>
      <c r="F96" s="2360"/>
      <c r="G96" s="2360"/>
      <c r="H96" s="1114">
        <f>$H$83</f>
        <v>0</v>
      </c>
      <c r="I96" s="391">
        <f>I95+I94+I93+I92+I84+I83</f>
        <v>0</v>
      </c>
      <c r="J96" s="2433"/>
      <c r="K96" s="2433"/>
      <c r="L96" s="2433"/>
      <c r="M96" s="2434"/>
    </row>
    <row r="97" spans="1:13" ht="20.100000000000001" customHeight="1">
      <c r="A97" s="777"/>
      <c r="B97" s="879" t="s">
        <v>243</v>
      </c>
      <c r="C97" s="778"/>
      <c r="D97" s="778"/>
      <c r="E97" s="778"/>
      <c r="F97" s="778"/>
      <c r="G97" s="778"/>
      <c r="H97" s="1308"/>
      <c r="I97" s="1308"/>
      <c r="J97" s="2433"/>
      <c r="K97" s="2433"/>
      <c r="L97" s="2433"/>
      <c r="M97" s="2434"/>
    </row>
    <row r="98" spans="1:13" s="936" customFormat="1" ht="30" customHeight="1">
      <c r="A98" s="787">
        <v>31.68</v>
      </c>
      <c r="B98" s="726" t="s">
        <v>413</v>
      </c>
      <c r="C98" s="726"/>
      <c r="D98" s="726"/>
      <c r="E98" s="871" t="s">
        <v>111</v>
      </c>
      <c r="F98" s="1580">
        <v>0</v>
      </c>
      <c r="G98" s="1580">
        <v>0</v>
      </c>
      <c r="H98" s="667">
        <f>F98</f>
        <v>0</v>
      </c>
      <c r="I98" s="995">
        <f t="shared" ref="I98:I111" si="9">ROUND(F98*G98,0)</f>
        <v>0</v>
      </c>
      <c r="J98" s="2426"/>
      <c r="K98" s="2426"/>
      <c r="L98" s="2426"/>
      <c r="M98" s="2427"/>
    </row>
    <row r="99" spans="1:13" ht="30" customHeight="1">
      <c r="A99" s="424">
        <f>A98+0.01</f>
        <v>31.69</v>
      </c>
      <c r="B99" s="796" t="s">
        <v>2211</v>
      </c>
      <c r="C99" s="796"/>
      <c r="D99" s="796"/>
      <c r="E99" s="868" t="s">
        <v>111</v>
      </c>
      <c r="F99" s="1580">
        <v>0</v>
      </c>
      <c r="G99" s="1580">
        <v>0</v>
      </c>
      <c r="H99" s="667">
        <f t="shared" ref="H99:H107" si="10">F99</f>
        <v>0</v>
      </c>
      <c r="I99" s="354">
        <f t="shared" si="9"/>
        <v>0</v>
      </c>
      <c r="J99" s="2426"/>
      <c r="K99" s="2426"/>
      <c r="L99" s="2426"/>
      <c r="M99" s="2427"/>
    </row>
    <row r="100" spans="1:13" ht="30" customHeight="1">
      <c r="A100" s="424">
        <f t="shared" ref="A100:A111" si="11">A99+0.01</f>
        <v>31.700000000000003</v>
      </c>
      <c r="B100" s="796" t="s">
        <v>2212</v>
      </c>
      <c r="C100" s="796"/>
      <c r="D100" s="796"/>
      <c r="E100" s="868" t="s">
        <v>111</v>
      </c>
      <c r="F100" s="1580">
        <v>0</v>
      </c>
      <c r="G100" s="1580">
        <v>0</v>
      </c>
      <c r="H100" s="667">
        <f t="shared" si="10"/>
        <v>0</v>
      </c>
      <c r="I100" s="354">
        <f t="shared" si="9"/>
        <v>0</v>
      </c>
      <c r="J100" s="2426"/>
      <c r="K100" s="2426"/>
      <c r="L100" s="2426"/>
      <c r="M100" s="2427"/>
    </row>
    <row r="101" spans="1:13" ht="30" customHeight="1">
      <c r="A101" s="424">
        <f t="shared" si="11"/>
        <v>31.710000000000004</v>
      </c>
      <c r="B101" s="796" t="s">
        <v>666</v>
      </c>
      <c r="C101" s="796"/>
      <c r="D101" s="796"/>
      <c r="E101" s="868" t="s">
        <v>111</v>
      </c>
      <c r="F101" s="1580">
        <v>0</v>
      </c>
      <c r="G101" s="1580">
        <v>0</v>
      </c>
      <c r="H101" s="667">
        <f t="shared" si="10"/>
        <v>0</v>
      </c>
      <c r="I101" s="354">
        <f t="shared" si="9"/>
        <v>0</v>
      </c>
      <c r="J101" s="2426"/>
      <c r="K101" s="2426"/>
      <c r="L101" s="2426"/>
      <c r="M101" s="2427"/>
    </row>
    <row r="102" spans="1:13" ht="30" customHeight="1">
      <c r="A102" s="424">
        <f t="shared" si="11"/>
        <v>31.720000000000006</v>
      </c>
      <c r="B102" s="796" t="s">
        <v>2213</v>
      </c>
      <c r="C102" s="796"/>
      <c r="D102" s="796"/>
      <c r="E102" s="868" t="s">
        <v>111</v>
      </c>
      <c r="F102" s="1580">
        <v>0</v>
      </c>
      <c r="G102" s="1580">
        <v>0</v>
      </c>
      <c r="H102" s="667">
        <f t="shared" si="10"/>
        <v>0</v>
      </c>
      <c r="I102" s="354">
        <f t="shared" si="9"/>
        <v>0</v>
      </c>
      <c r="J102" s="2426"/>
      <c r="K102" s="2426"/>
      <c r="L102" s="2426"/>
      <c r="M102" s="2427"/>
    </row>
    <row r="103" spans="1:13" ht="30" customHeight="1">
      <c r="A103" s="424">
        <f t="shared" si="11"/>
        <v>31.730000000000008</v>
      </c>
      <c r="B103" s="796" t="s">
        <v>2214</v>
      </c>
      <c r="C103" s="796"/>
      <c r="D103" s="796"/>
      <c r="E103" s="868" t="s">
        <v>111</v>
      </c>
      <c r="F103" s="1580">
        <v>0</v>
      </c>
      <c r="G103" s="1580">
        <v>0</v>
      </c>
      <c r="H103" s="667">
        <f t="shared" si="10"/>
        <v>0</v>
      </c>
      <c r="I103" s="354">
        <f t="shared" si="9"/>
        <v>0</v>
      </c>
      <c r="J103" s="2426"/>
      <c r="K103" s="2426"/>
      <c r="L103" s="2426"/>
      <c r="M103" s="2427"/>
    </row>
    <row r="104" spans="1:13" ht="30" customHeight="1">
      <c r="A104" s="424">
        <f t="shared" si="11"/>
        <v>31.740000000000009</v>
      </c>
      <c r="B104" s="796" t="s">
        <v>2215</v>
      </c>
      <c r="C104" s="796"/>
      <c r="D104" s="796"/>
      <c r="E104" s="868" t="s">
        <v>111</v>
      </c>
      <c r="F104" s="1580">
        <v>0</v>
      </c>
      <c r="G104" s="1580">
        <v>0</v>
      </c>
      <c r="H104" s="667">
        <f t="shared" si="10"/>
        <v>0</v>
      </c>
      <c r="I104" s="354">
        <f t="shared" si="9"/>
        <v>0</v>
      </c>
      <c r="J104" s="2426"/>
      <c r="K104" s="2426"/>
      <c r="L104" s="2426"/>
      <c r="M104" s="2427"/>
    </row>
    <row r="105" spans="1:13" ht="30" customHeight="1">
      <c r="A105" s="424">
        <f t="shared" si="11"/>
        <v>31.750000000000011</v>
      </c>
      <c r="B105" s="796" t="s">
        <v>2216</v>
      </c>
      <c r="C105" s="796"/>
      <c r="D105" s="796"/>
      <c r="E105" s="868" t="s">
        <v>111</v>
      </c>
      <c r="F105" s="1580">
        <v>0</v>
      </c>
      <c r="G105" s="1580">
        <v>0</v>
      </c>
      <c r="H105" s="667">
        <f t="shared" si="10"/>
        <v>0</v>
      </c>
      <c r="I105" s="354">
        <f t="shared" si="9"/>
        <v>0</v>
      </c>
      <c r="J105" s="2426"/>
      <c r="K105" s="2426"/>
      <c r="L105" s="2426"/>
      <c r="M105" s="2427"/>
    </row>
    <row r="106" spans="1:13" ht="30" customHeight="1">
      <c r="A106" s="424">
        <f t="shared" si="11"/>
        <v>31.760000000000012</v>
      </c>
      <c r="B106" s="796" t="s">
        <v>385</v>
      </c>
      <c r="C106" s="796"/>
      <c r="D106" s="796"/>
      <c r="E106" s="868" t="s">
        <v>111</v>
      </c>
      <c r="F106" s="1580">
        <v>0</v>
      </c>
      <c r="G106" s="1580">
        <v>0</v>
      </c>
      <c r="H106" s="667">
        <f t="shared" si="10"/>
        <v>0</v>
      </c>
      <c r="I106" s="354">
        <f t="shared" si="9"/>
        <v>0</v>
      </c>
      <c r="J106" s="2426"/>
      <c r="K106" s="2426"/>
      <c r="L106" s="2426"/>
      <c r="M106" s="2427"/>
    </row>
    <row r="107" spans="1:13" ht="30" customHeight="1">
      <c r="A107" s="424">
        <f t="shared" si="11"/>
        <v>31.770000000000014</v>
      </c>
      <c r="B107" s="796" t="s">
        <v>200</v>
      </c>
      <c r="C107" s="796"/>
      <c r="D107" s="796"/>
      <c r="E107" s="868" t="s">
        <v>111</v>
      </c>
      <c r="F107" s="1580">
        <v>0</v>
      </c>
      <c r="G107" s="1580">
        <v>0</v>
      </c>
      <c r="H107" s="667">
        <f t="shared" si="10"/>
        <v>0</v>
      </c>
      <c r="I107" s="354">
        <f t="shared" si="9"/>
        <v>0</v>
      </c>
      <c r="J107" s="2426"/>
      <c r="K107" s="2426"/>
      <c r="L107" s="2426"/>
      <c r="M107" s="2427"/>
    </row>
    <row r="108" spans="1:13" ht="30" customHeight="1">
      <c r="A108" s="424">
        <f t="shared" si="11"/>
        <v>31.780000000000015</v>
      </c>
      <c r="B108" s="796" t="s">
        <v>187</v>
      </c>
      <c r="C108" s="796"/>
      <c r="D108" s="796"/>
      <c r="E108" s="868" t="s">
        <v>89</v>
      </c>
      <c r="F108" s="868">
        <v>1</v>
      </c>
      <c r="G108" s="1580">
        <v>0</v>
      </c>
      <c r="H108" s="351"/>
      <c r="I108" s="354">
        <f t="shared" si="9"/>
        <v>0</v>
      </c>
      <c r="J108" s="2426"/>
      <c r="K108" s="2426"/>
      <c r="L108" s="2426"/>
      <c r="M108" s="2427"/>
    </row>
    <row r="109" spans="1:13" ht="30" customHeight="1">
      <c r="A109" s="424">
        <f t="shared" si="11"/>
        <v>31.790000000000017</v>
      </c>
      <c r="B109" s="796" t="s">
        <v>188</v>
      </c>
      <c r="C109" s="796"/>
      <c r="D109" s="796"/>
      <c r="E109" s="868" t="s">
        <v>89</v>
      </c>
      <c r="F109" s="868">
        <v>1</v>
      </c>
      <c r="G109" s="1580">
        <v>0</v>
      </c>
      <c r="H109" s="351"/>
      <c r="I109" s="354">
        <f>ROUND(F109*G109,0)</f>
        <v>0</v>
      </c>
      <c r="J109" s="2426"/>
      <c r="K109" s="2426"/>
      <c r="L109" s="2426"/>
      <c r="M109" s="2427"/>
    </row>
    <row r="110" spans="1:13" ht="30" customHeight="1">
      <c r="A110" s="424">
        <f t="shared" si="11"/>
        <v>31.800000000000018</v>
      </c>
      <c r="B110" s="796" t="s">
        <v>210</v>
      </c>
      <c r="C110" s="796"/>
      <c r="D110" s="796"/>
      <c r="E110" s="868" t="s">
        <v>89</v>
      </c>
      <c r="F110" s="868">
        <v>1</v>
      </c>
      <c r="G110" s="1580">
        <v>0</v>
      </c>
      <c r="H110" s="351"/>
      <c r="I110" s="354">
        <f t="shared" si="9"/>
        <v>0</v>
      </c>
      <c r="J110" s="2426"/>
      <c r="K110" s="2426"/>
      <c r="L110" s="2426"/>
      <c r="M110" s="2427"/>
    </row>
    <row r="111" spans="1:13" ht="30" customHeight="1">
      <c r="A111" s="424">
        <f t="shared" si="11"/>
        <v>31.81000000000002</v>
      </c>
      <c r="B111" s="726" t="s">
        <v>1984</v>
      </c>
      <c r="C111" s="796"/>
      <c r="D111" s="796"/>
      <c r="E111" s="868" t="s">
        <v>89</v>
      </c>
      <c r="F111" s="868">
        <v>1</v>
      </c>
      <c r="G111" s="1580">
        <v>0</v>
      </c>
      <c r="H111" s="351"/>
      <c r="I111" s="354">
        <f t="shared" si="9"/>
        <v>0</v>
      </c>
      <c r="J111" s="2426"/>
      <c r="K111" s="2426"/>
      <c r="L111" s="2426"/>
      <c r="M111" s="2427"/>
    </row>
    <row r="112" spans="1:13" ht="20.100000000000001" customHeight="1">
      <c r="A112" s="2455" t="s">
        <v>696</v>
      </c>
      <c r="B112" s="2456"/>
      <c r="C112" s="2456"/>
      <c r="D112" s="2456"/>
      <c r="E112" s="2456"/>
      <c r="F112" s="2456"/>
      <c r="G112" s="2457"/>
      <c r="H112" s="1114">
        <f>SUM(H98:H111)</f>
        <v>0</v>
      </c>
      <c r="I112" s="391">
        <f>SUM(I98:I111)</f>
        <v>0</v>
      </c>
      <c r="J112" s="2433"/>
      <c r="K112" s="2433"/>
      <c r="L112" s="2433"/>
      <c r="M112" s="2434"/>
    </row>
    <row r="113" spans="1:15" ht="30" customHeight="1" thickBot="1">
      <c r="A113" s="1275">
        <v>31.82</v>
      </c>
      <c r="B113" s="1276" t="s">
        <v>146</v>
      </c>
      <c r="C113" s="1276"/>
      <c r="D113" s="1276"/>
      <c r="E113" s="1249" t="s">
        <v>89</v>
      </c>
      <c r="F113" s="1249">
        <v>1</v>
      </c>
      <c r="G113" s="1581">
        <v>0</v>
      </c>
      <c r="H113" s="355"/>
      <c r="I113" s="356">
        <f>ROUND(F113*G113,0)</f>
        <v>0</v>
      </c>
      <c r="J113" s="2435"/>
      <c r="K113" s="2435"/>
      <c r="L113" s="2435"/>
      <c r="M113" s="2436"/>
      <c r="N113" s="666"/>
      <c r="O113" s="934"/>
    </row>
    <row r="114" spans="1:15" ht="30" customHeight="1">
      <c r="A114" s="1278">
        <v>31.83</v>
      </c>
      <c r="B114" s="1279" t="s">
        <v>777</v>
      </c>
      <c r="C114" s="1279"/>
      <c r="D114" s="1279"/>
      <c r="E114" s="1011"/>
      <c r="F114" s="1011"/>
      <c r="G114" s="1009"/>
      <c r="H114" s="1010"/>
      <c r="I114" s="1306"/>
      <c r="J114" s="2437" t="s">
        <v>435</v>
      </c>
      <c r="K114" s="2437"/>
      <c r="L114" s="2437"/>
      <c r="M114" s="2438"/>
      <c r="N114" s="666"/>
      <c r="O114" s="935"/>
    </row>
    <row r="115" spans="1:15" ht="30" customHeight="1">
      <c r="A115" s="424" t="s">
        <v>1168</v>
      </c>
      <c r="B115" s="796" t="s">
        <v>911</v>
      </c>
      <c r="C115" s="796"/>
      <c r="D115" s="796"/>
      <c r="E115" s="868" t="s">
        <v>157</v>
      </c>
      <c r="F115" s="1580">
        <v>0</v>
      </c>
      <c r="G115" s="1580">
        <v>0</v>
      </c>
      <c r="H115" s="495"/>
      <c r="I115" s="351">
        <f t="shared" ref="I115:I120" si="12">G115*F115</f>
        <v>0</v>
      </c>
      <c r="J115" s="2426"/>
      <c r="K115" s="2426"/>
      <c r="L115" s="2426"/>
      <c r="M115" s="2427"/>
      <c r="N115" s="666"/>
      <c r="O115" s="935"/>
    </row>
    <row r="116" spans="1:15" ht="30" customHeight="1">
      <c r="A116" s="424" t="s">
        <v>1169</v>
      </c>
      <c r="B116" s="726" t="s">
        <v>912</v>
      </c>
      <c r="C116" s="726"/>
      <c r="D116" s="796"/>
      <c r="E116" s="868" t="s">
        <v>157</v>
      </c>
      <c r="F116" s="1580">
        <v>0</v>
      </c>
      <c r="G116" s="1580">
        <v>0</v>
      </c>
      <c r="H116" s="495"/>
      <c r="I116" s="351">
        <f t="shared" si="12"/>
        <v>0</v>
      </c>
      <c r="J116" s="2426"/>
      <c r="K116" s="2426"/>
      <c r="L116" s="2426"/>
      <c r="M116" s="2427"/>
      <c r="N116" s="666"/>
      <c r="O116" s="935"/>
    </row>
    <row r="117" spans="1:15" ht="30" customHeight="1">
      <c r="A117" s="424" t="s">
        <v>1170</v>
      </c>
      <c r="B117" s="726" t="s">
        <v>913</v>
      </c>
      <c r="C117" s="726"/>
      <c r="D117" s="796"/>
      <c r="E117" s="868" t="s">
        <v>157</v>
      </c>
      <c r="F117" s="1580">
        <v>0</v>
      </c>
      <c r="G117" s="1580">
        <v>0</v>
      </c>
      <c r="H117" s="495"/>
      <c r="I117" s="351">
        <f t="shared" si="12"/>
        <v>0</v>
      </c>
      <c r="J117" s="2426"/>
      <c r="K117" s="2426"/>
      <c r="L117" s="2426"/>
      <c r="M117" s="2427"/>
      <c r="N117" s="666"/>
      <c r="O117" s="935"/>
    </row>
    <row r="118" spans="1:15" ht="30" customHeight="1">
      <c r="A118" s="424" t="s">
        <v>1171</v>
      </c>
      <c r="B118" s="796" t="s">
        <v>260</v>
      </c>
      <c r="C118" s="796"/>
      <c r="D118" s="796"/>
      <c r="E118" s="868" t="s">
        <v>157</v>
      </c>
      <c r="F118" s="1580">
        <v>0</v>
      </c>
      <c r="G118" s="1580">
        <v>0</v>
      </c>
      <c r="H118" s="495"/>
      <c r="I118" s="351">
        <f t="shared" si="12"/>
        <v>0</v>
      </c>
      <c r="J118" s="2426"/>
      <c r="K118" s="2426"/>
      <c r="L118" s="2426"/>
      <c r="M118" s="2427"/>
      <c r="N118" s="666"/>
      <c r="O118" s="935"/>
    </row>
    <row r="119" spans="1:15" ht="30" customHeight="1">
      <c r="A119" s="424" t="s">
        <v>1172</v>
      </c>
      <c r="B119" s="796" t="s">
        <v>173</v>
      </c>
      <c r="C119" s="796"/>
      <c r="D119" s="796"/>
      <c r="E119" s="868" t="s">
        <v>157</v>
      </c>
      <c r="F119" s="1580">
        <v>0</v>
      </c>
      <c r="G119" s="1580">
        <v>0</v>
      </c>
      <c r="H119" s="495"/>
      <c r="I119" s="351">
        <f t="shared" si="12"/>
        <v>0</v>
      </c>
      <c r="J119" s="2426"/>
      <c r="K119" s="2426"/>
      <c r="L119" s="2426"/>
      <c r="M119" s="2427"/>
    </row>
    <row r="120" spans="1:15" ht="30" customHeight="1">
      <c r="A120" s="424" t="s">
        <v>1173</v>
      </c>
      <c r="B120" s="796" t="s">
        <v>174</v>
      </c>
      <c r="C120" s="796"/>
      <c r="D120" s="796"/>
      <c r="E120" s="868" t="s">
        <v>157</v>
      </c>
      <c r="F120" s="1580">
        <v>0</v>
      </c>
      <c r="G120" s="1580">
        <v>0</v>
      </c>
      <c r="H120" s="495"/>
      <c r="I120" s="351">
        <f t="shared" si="12"/>
        <v>0</v>
      </c>
      <c r="J120" s="2426"/>
      <c r="K120" s="2426"/>
      <c r="L120" s="2426"/>
      <c r="M120" s="2427"/>
    </row>
    <row r="121" spans="1:15" ht="30" customHeight="1" thickBot="1">
      <c r="A121" s="1281" t="s">
        <v>1174</v>
      </c>
      <c r="B121" s="1282" t="s">
        <v>267</v>
      </c>
      <c r="C121" s="1282"/>
      <c r="D121" s="1283"/>
      <c r="E121" s="1284"/>
      <c r="F121" s="1284"/>
      <c r="G121" s="1285"/>
      <c r="H121" s="1307"/>
      <c r="I121" s="1305">
        <f>SUM(I115:I120)</f>
        <v>0</v>
      </c>
      <c r="J121" s="2439"/>
      <c r="K121" s="2439"/>
      <c r="L121" s="2439"/>
      <c r="M121" s="2440"/>
    </row>
    <row r="122" spans="1:15" ht="30" customHeight="1">
      <c r="A122" s="1286">
        <v>31.84</v>
      </c>
      <c r="B122" s="866" t="s">
        <v>340</v>
      </c>
      <c r="C122" s="866"/>
      <c r="D122" s="866"/>
      <c r="E122" s="524" t="s">
        <v>89</v>
      </c>
      <c r="F122" s="524" t="s">
        <v>948</v>
      </c>
      <c r="G122" s="1628">
        <v>0</v>
      </c>
      <c r="H122" s="500"/>
      <c r="I122" s="832">
        <f>ROUND(G122*$I$112,0)</f>
        <v>0</v>
      </c>
      <c r="J122" s="2441"/>
      <c r="K122" s="2441"/>
      <c r="L122" s="2441"/>
      <c r="M122" s="2442"/>
    </row>
    <row r="123" spans="1:15" ht="30" customHeight="1">
      <c r="A123" s="424">
        <v>31.85</v>
      </c>
      <c r="B123" s="883" t="s">
        <v>98</v>
      </c>
      <c r="C123" s="883"/>
      <c r="D123" s="883"/>
      <c r="E123" s="910" t="s">
        <v>89</v>
      </c>
      <c r="F123" s="868" t="s">
        <v>948</v>
      </c>
      <c r="G123" s="1586">
        <v>0</v>
      </c>
      <c r="H123" s="351"/>
      <c r="I123" s="354">
        <f>ROUND(G123*$I$112,0)</f>
        <v>0</v>
      </c>
      <c r="J123" s="2426"/>
      <c r="K123" s="2426"/>
      <c r="L123" s="2426"/>
      <c r="M123" s="2427"/>
    </row>
    <row r="124" spans="1:15" ht="30" customHeight="1">
      <c r="A124" s="424">
        <v>31.86</v>
      </c>
      <c r="B124" s="865" t="s">
        <v>189</v>
      </c>
      <c r="C124" s="865"/>
      <c r="D124" s="865"/>
      <c r="E124" s="868" t="s">
        <v>89</v>
      </c>
      <c r="F124" s="868" t="s">
        <v>948</v>
      </c>
      <c r="G124" s="1586">
        <v>0</v>
      </c>
      <c r="H124" s="351"/>
      <c r="I124" s="354">
        <f>ROUND(G124*$I$112,0)</f>
        <v>0</v>
      </c>
      <c r="J124" s="2426"/>
      <c r="K124" s="2426"/>
      <c r="L124" s="2426"/>
      <c r="M124" s="2427"/>
    </row>
    <row r="125" spans="1:15" ht="20.100000000000001" customHeight="1">
      <c r="A125" s="2359" t="s">
        <v>201</v>
      </c>
      <c r="B125" s="2360"/>
      <c r="C125" s="2360"/>
      <c r="D125" s="2360"/>
      <c r="E125" s="2360"/>
      <c r="F125" s="2360"/>
      <c r="G125" s="2360"/>
      <c r="H125" s="1114">
        <f>$H$112</f>
        <v>0</v>
      </c>
      <c r="I125" s="391">
        <f>I124+I123+I122+I121+I113+I112</f>
        <v>0</v>
      </c>
      <c r="J125" s="2433"/>
      <c r="K125" s="2433"/>
      <c r="L125" s="2433"/>
      <c r="M125" s="2434"/>
    </row>
    <row r="126" spans="1:15" ht="20.100000000000001" customHeight="1">
      <c r="A126" s="777"/>
      <c r="B126" s="879" t="s">
        <v>244</v>
      </c>
      <c r="C126" s="778"/>
      <c r="D126" s="778"/>
      <c r="E126" s="778"/>
      <c r="F126" s="778"/>
      <c r="G126" s="778"/>
      <c r="H126" s="1308"/>
      <c r="I126" s="1308"/>
      <c r="J126" s="2433"/>
      <c r="K126" s="2433"/>
      <c r="L126" s="2433"/>
      <c r="M126" s="2434"/>
    </row>
    <row r="127" spans="1:15" ht="30" customHeight="1">
      <c r="A127" s="424">
        <v>31.87</v>
      </c>
      <c r="B127" s="784" t="s">
        <v>413</v>
      </c>
      <c r="C127" s="784"/>
      <c r="D127" s="726"/>
      <c r="E127" s="868" t="s">
        <v>111</v>
      </c>
      <c r="F127" s="1580">
        <v>0</v>
      </c>
      <c r="G127" s="1580">
        <v>0</v>
      </c>
      <c r="H127" s="667">
        <f t="shared" ref="H127:H133" si="13">F127</f>
        <v>0</v>
      </c>
      <c r="I127" s="354">
        <f t="shared" ref="I127:I133" si="14">ROUND(F127*G127,0)</f>
        <v>0</v>
      </c>
      <c r="J127" s="2426"/>
      <c r="K127" s="2426"/>
      <c r="L127" s="2426"/>
      <c r="M127" s="2427"/>
    </row>
    <row r="128" spans="1:15" ht="30" customHeight="1">
      <c r="A128" s="424">
        <f>A127+0.01</f>
        <v>31.880000000000003</v>
      </c>
      <c r="B128" s="518" t="s">
        <v>2211</v>
      </c>
      <c r="C128" s="518"/>
      <c r="D128" s="796"/>
      <c r="E128" s="868" t="s">
        <v>111</v>
      </c>
      <c r="F128" s="1580">
        <v>0</v>
      </c>
      <c r="G128" s="1580">
        <v>0</v>
      </c>
      <c r="H128" s="667">
        <f t="shared" si="13"/>
        <v>0</v>
      </c>
      <c r="I128" s="354">
        <f t="shared" si="14"/>
        <v>0</v>
      </c>
      <c r="J128" s="2426"/>
      <c r="K128" s="2426"/>
      <c r="L128" s="2426"/>
      <c r="M128" s="2427"/>
    </row>
    <row r="129" spans="1:15" ht="30" customHeight="1">
      <c r="A129" s="424">
        <f t="shared" ref="A129:A136" si="15">A128+0.01</f>
        <v>31.890000000000004</v>
      </c>
      <c r="B129" s="518" t="s">
        <v>2212</v>
      </c>
      <c r="C129" s="518"/>
      <c r="D129" s="796"/>
      <c r="E129" s="868" t="s">
        <v>111</v>
      </c>
      <c r="F129" s="1580">
        <v>0</v>
      </c>
      <c r="G129" s="1580">
        <v>0</v>
      </c>
      <c r="H129" s="667">
        <f t="shared" si="13"/>
        <v>0</v>
      </c>
      <c r="I129" s="354">
        <f t="shared" si="14"/>
        <v>0</v>
      </c>
      <c r="J129" s="2426"/>
      <c r="K129" s="2426"/>
      <c r="L129" s="2426"/>
      <c r="M129" s="2427"/>
    </row>
    <row r="130" spans="1:15" ht="30" customHeight="1">
      <c r="A130" s="424">
        <f t="shared" si="15"/>
        <v>31.900000000000006</v>
      </c>
      <c r="B130" s="518" t="s">
        <v>2217</v>
      </c>
      <c r="C130" s="518"/>
      <c r="D130" s="796"/>
      <c r="E130" s="868" t="s">
        <v>111</v>
      </c>
      <c r="F130" s="1580">
        <v>0</v>
      </c>
      <c r="G130" s="1580">
        <v>0</v>
      </c>
      <c r="H130" s="667">
        <f t="shared" si="13"/>
        <v>0</v>
      </c>
      <c r="I130" s="354">
        <f t="shared" si="14"/>
        <v>0</v>
      </c>
      <c r="J130" s="2426"/>
      <c r="K130" s="2426"/>
      <c r="L130" s="2426"/>
      <c r="M130" s="2427"/>
    </row>
    <row r="131" spans="1:15" ht="30" customHeight="1">
      <c r="A131" s="424">
        <f t="shared" si="15"/>
        <v>31.910000000000007</v>
      </c>
      <c r="B131" s="518" t="s">
        <v>2218</v>
      </c>
      <c r="C131" s="518"/>
      <c r="D131" s="796"/>
      <c r="E131" s="868" t="s">
        <v>111</v>
      </c>
      <c r="F131" s="1580">
        <v>0</v>
      </c>
      <c r="G131" s="1580">
        <v>0</v>
      </c>
      <c r="H131" s="667">
        <f t="shared" si="13"/>
        <v>0</v>
      </c>
      <c r="I131" s="354">
        <f t="shared" si="14"/>
        <v>0</v>
      </c>
      <c r="J131" s="2426"/>
      <c r="K131" s="2426"/>
      <c r="L131" s="2426"/>
      <c r="M131" s="2427"/>
    </row>
    <row r="132" spans="1:15" ht="30" customHeight="1">
      <c r="A132" s="424">
        <f t="shared" si="15"/>
        <v>31.920000000000009</v>
      </c>
      <c r="B132" s="518" t="s">
        <v>666</v>
      </c>
      <c r="C132" s="518"/>
      <c r="D132" s="796"/>
      <c r="E132" s="868" t="s">
        <v>111</v>
      </c>
      <c r="F132" s="1580">
        <v>0</v>
      </c>
      <c r="G132" s="1580">
        <v>0</v>
      </c>
      <c r="H132" s="667">
        <f t="shared" si="13"/>
        <v>0</v>
      </c>
      <c r="I132" s="354">
        <f t="shared" si="14"/>
        <v>0</v>
      </c>
      <c r="J132" s="2426"/>
      <c r="K132" s="2426"/>
      <c r="L132" s="2426"/>
      <c r="M132" s="2427"/>
    </row>
    <row r="133" spans="1:15" ht="30" customHeight="1">
      <c r="A133" s="424">
        <f t="shared" si="15"/>
        <v>31.93000000000001</v>
      </c>
      <c r="B133" s="518" t="s">
        <v>187</v>
      </c>
      <c r="C133" s="518"/>
      <c r="D133" s="796"/>
      <c r="E133" s="868" t="s">
        <v>111</v>
      </c>
      <c r="F133" s="1580">
        <v>0</v>
      </c>
      <c r="G133" s="1580">
        <v>0</v>
      </c>
      <c r="H133" s="667">
        <f t="shared" si="13"/>
        <v>0</v>
      </c>
      <c r="I133" s="354">
        <f t="shared" si="14"/>
        <v>0</v>
      </c>
      <c r="J133" s="2426"/>
      <c r="K133" s="2426"/>
      <c r="L133" s="2426"/>
      <c r="M133" s="2427"/>
    </row>
    <row r="134" spans="1:15" ht="30" customHeight="1">
      <c r="A134" s="424">
        <f t="shared" si="15"/>
        <v>31.940000000000012</v>
      </c>
      <c r="B134" s="518" t="s">
        <v>188</v>
      </c>
      <c r="C134" s="518"/>
      <c r="D134" s="796"/>
      <c r="E134" s="868" t="s">
        <v>89</v>
      </c>
      <c r="F134" s="868">
        <v>1</v>
      </c>
      <c r="G134" s="1580">
        <v>0</v>
      </c>
      <c r="H134" s="351"/>
      <c r="I134" s="354">
        <f>ROUND(F134*G134,0)</f>
        <v>0</v>
      </c>
      <c r="J134" s="2426"/>
      <c r="K134" s="2426"/>
      <c r="L134" s="2426"/>
      <c r="M134" s="2427"/>
    </row>
    <row r="135" spans="1:15" ht="30" customHeight="1">
      <c r="A135" s="424">
        <f t="shared" si="15"/>
        <v>31.950000000000014</v>
      </c>
      <c r="B135" s="518" t="s">
        <v>210</v>
      </c>
      <c r="C135" s="518"/>
      <c r="D135" s="796"/>
      <c r="E135" s="868" t="s">
        <v>89</v>
      </c>
      <c r="F135" s="868">
        <v>1</v>
      </c>
      <c r="G135" s="1580">
        <v>0</v>
      </c>
      <c r="H135" s="351"/>
      <c r="I135" s="354">
        <f>ROUND(F135*G135,0)</f>
        <v>0</v>
      </c>
      <c r="J135" s="2426"/>
      <c r="K135" s="2426"/>
      <c r="L135" s="2426"/>
      <c r="M135" s="2427"/>
    </row>
    <row r="136" spans="1:15" ht="30" customHeight="1">
      <c r="A136" s="424">
        <f t="shared" si="15"/>
        <v>31.960000000000015</v>
      </c>
      <c r="B136" s="726" t="s">
        <v>1984</v>
      </c>
      <c r="C136" s="518"/>
      <c r="D136" s="796"/>
      <c r="E136" s="868" t="s">
        <v>89</v>
      </c>
      <c r="F136" s="868">
        <v>1</v>
      </c>
      <c r="G136" s="1580">
        <v>0</v>
      </c>
      <c r="H136" s="351"/>
      <c r="I136" s="354">
        <f>ROUND(F136*G136,0)</f>
        <v>0</v>
      </c>
      <c r="J136" s="2426"/>
      <c r="K136" s="2426"/>
      <c r="L136" s="2426"/>
      <c r="M136" s="2427"/>
    </row>
    <row r="137" spans="1:15" ht="20.100000000000001" customHeight="1">
      <c r="A137" s="2455" t="s">
        <v>697</v>
      </c>
      <c r="B137" s="2456"/>
      <c r="C137" s="2456"/>
      <c r="D137" s="2456"/>
      <c r="E137" s="2456"/>
      <c r="F137" s="2456"/>
      <c r="G137" s="2457"/>
      <c r="H137" s="1114">
        <f>SUM(H127:H136)</f>
        <v>0</v>
      </c>
      <c r="I137" s="391">
        <f>SUM(I127:I136)</f>
        <v>0</v>
      </c>
      <c r="J137" s="2433"/>
      <c r="K137" s="2433"/>
      <c r="L137" s="2433"/>
      <c r="M137" s="2434"/>
    </row>
    <row r="138" spans="1:15" ht="30" customHeight="1" thickBot="1">
      <c r="A138" s="1275">
        <v>31.97</v>
      </c>
      <c r="B138" s="1276" t="s">
        <v>146</v>
      </c>
      <c r="C138" s="1276"/>
      <c r="D138" s="1276"/>
      <c r="E138" s="1249" t="s">
        <v>89</v>
      </c>
      <c r="F138" s="1249">
        <v>1</v>
      </c>
      <c r="G138" s="1581">
        <v>0</v>
      </c>
      <c r="H138" s="355"/>
      <c r="I138" s="356">
        <f>ROUND(F138*G138,0)</f>
        <v>0</v>
      </c>
      <c r="J138" s="2435"/>
      <c r="K138" s="2435"/>
      <c r="L138" s="2435"/>
      <c r="M138" s="2436"/>
      <c r="N138" s="666"/>
      <c r="O138" s="934"/>
    </row>
    <row r="139" spans="1:15" ht="30" customHeight="1">
      <c r="A139" s="1278">
        <v>31.98</v>
      </c>
      <c r="B139" s="1279" t="s">
        <v>777</v>
      </c>
      <c r="C139" s="1279"/>
      <c r="D139" s="1279"/>
      <c r="E139" s="1011"/>
      <c r="F139" s="1011"/>
      <c r="G139" s="1009"/>
      <c r="H139" s="1010"/>
      <c r="I139" s="1306"/>
      <c r="J139" s="2437" t="s">
        <v>435</v>
      </c>
      <c r="K139" s="2437"/>
      <c r="L139" s="2437"/>
      <c r="M139" s="2438"/>
      <c r="N139" s="666"/>
      <c r="O139" s="935"/>
    </row>
    <row r="140" spans="1:15" ht="30" customHeight="1">
      <c r="A140" s="424" t="s">
        <v>1175</v>
      </c>
      <c r="B140" s="796" t="s">
        <v>911</v>
      </c>
      <c r="C140" s="796"/>
      <c r="D140" s="796"/>
      <c r="E140" s="868" t="s">
        <v>157</v>
      </c>
      <c r="F140" s="1580">
        <v>0</v>
      </c>
      <c r="G140" s="1580">
        <v>0</v>
      </c>
      <c r="H140" s="495"/>
      <c r="I140" s="351">
        <f t="shared" ref="I140:I145" si="16">G140*F140</f>
        <v>0</v>
      </c>
      <c r="J140" s="2426"/>
      <c r="K140" s="2426"/>
      <c r="L140" s="2426"/>
      <c r="M140" s="2427"/>
      <c r="N140" s="666"/>
      <c r="O140" s="935"/>
    </row>
    <row r="141" spans="1:15" ht="30" customHeight="1">
      <c r="A141" s="424" t="s">
        <v>1176</v>
      </c>
      <c r="B141" s="726" t="s">
        <v>912</v>
      </c>
      <c r="C141" s="726"/>
      <c r="D141" s="796"/>
      <c r="E141" s="868" t="s">
        <v>157</v>
      </c>
      <c r="F141" s="1580">
        <v>0</v>
      </c>
      <c r="G141" s="1580">
        <v>0</v>
      </c>
      <c r="H141" s="495"/>
      <c r="I141" s="351">
        <f t="shared" si="16"/>
        <v>0</v>
      </c>
      <c r="J141" s="2426"/>
      <c r="K141" s="2426"/>
      <c r="L141" s="2426"/>
      <c r="M141" s="2427"/>
      <c r="N141" s="666"/>
      <c r="O141" s="935"/>
    </row>
    <row r="142" spans="1:15" ht="30" customHeight="1">
      <c r="A142" s="424" t="s">
        <v>1177</v>
      </c>
      <c r="B142" s="726" t="s">
        <v>913</v>
      </c>
      <c r="C142" s="726"/>
      <c r="D142" s="796"/>
      <c r="E142" s="868" t="s">
        <v>157</v>
      </c>
      <c r="F142" s="1580">
        <v>0</v>
      </c>
      <c r="G142" s="1580">
        <v>0</v>
      </c>
      <c r="H142" s="495"/>
      <c r="I142" s="351">
        <f t="shared" si="16"/>
        <v>0</v>
      </c>
      <c r="J142" s="2426"/>
      <c r="K142" s="2426"/>
      <c r="L142" s="2426"/>
      <c r="M142" s="2427"/>
      <c r="N142" s="666"/>
      <c r="O142" s="935"/>
    </row>
    <row r="143" spans="1:15" ht="30" customHeight="1">
      <c r="A143" s="424" t="s">
        <v>1178</v>
      </c>
      <c r="B143" s="796" t="s">
        <v>260</v>
      </c>
      <c r="C143" s="796"/>
      <c r="D143" s="796"/>
      <c r="E143" s="868" t="s">
        <v>157</v>
      </c>
      <c r="F143" s="1580">
        <v>0</v>
      </c>
      <c r="G143" s="1580">
        <v>0</v>
      </c>
      <c r="H143" s="495"/>
      <c r="I143" s="351">
        <f t="shared" si="16"/>
        <v>0</v>
      </c>
      <c r="J143" s="2426"/>
      <c r="K143" s="2426"/>
      <c r="L143" s="2426"/>
      <c r="M143" s="2427"/>
      <c r="N143" s="666"/>
      <c r="O143" s="935"/>
    </row>
    <row r="144" spans="1:15" ht="30" customHeight="1">
      <c r="A144" s="424" t="s">
        <v>1179</v>
      </c>
      <c r="B144" s="796" t="s">
        <v>173</v>
      </c>
      <c r="C144" s="796"/>
      <c r="D144" s="796"/>
      <c r="E144" s="868" t="s">
        <v>157</v>
      </c>
      <c r="F144" s="1580">
        <v>0</v>
      </c>
      <c r="G144" s="1580">
        <v>0</v>
      </c>
      <c r="H144" s="495"/>
      <c r="I144" s="351">
        <f t="shared" si="16"/>
        <v>0</v>
      </c>
      <c r="J144" s="2426"/>
      <c r="K144" s="2426"/>
      <c r="L144" s="2426"/>
      <c r="M144" s="2427"/>
    </row>
    <row r="145" spans="1:13" ht="30" customHeight="1">
      <c r="A145" s="424" t="s">
        <v>1180</v>
      </c>
      <c r="B145" s="796" t="s">
        <v>174</v>
      </c>
      <c r="C145" s="796"/>
      <c r="D145" s="796"/>
      <c r="E145" s="868" t="s">
        <v>157</v>
      </c>
      <c r="F145" s="1580">
        <v>0</v>
      </c>
      <c r="G145" s="1580">
        <v>0</v>
      </c>
      <c r="H145" s="495"/>
      <c r="I145" s="351">
        <f t="shared" si="16"/>
        <v>0</v>
      </c>
      <c r="J145" s="2426"/>
      <c r="K145" s="2426"/>
      <c r="L145" s="2426"/>
      <c r="M145" s="2427"/>
    </row>
    <row r="146" spans="1:13" ht="30" customHeight="1" thickBot="1">
      <c r="A146" s="1281" t="s">
        <v>1181</v>
      </c>
      <c r="B146" s="1282" t="s">
        <v>267</v>
      </c>
      <c r="C146" s="1282"/>
      <c r="D146" s="1283"/>
      <c r="E146" s="1284"/>
      <c r="F146" s="1284"/>
      <c r="G146" s="1285"/>
      <c r="H146" s="1307"/>
      <c r="I146" s="1305">
        <f>SUM(I140:I145)</f>
        <v>0</v>
      </c>
      <c r="J146" s="2439"/>
      <c r="K146" s="2439"/>
      <c r="L146" s="2439"/>
      <c r="M146" s="2440"/>
    </row>
    <row r="147" spans="1:13" ht="30" customHeight="1">
      <c r="A147" s="1286">
        <v>31.99</v>
      </c>
      <c r="B147" s="866" t="s">
        <v>340</v>
      </c>
      <c r="C147" s="866"/>
      <c r="D147" s="866"/>
      <c r="E147" s="524" t="s">
        <v>89</v>
      </c>
      <c r="F147" s="524" t="s">
        <v>948</v>
      </c>
      <c r="G147" s="1628">
        <v>0</v>
      </c>
      <c r="H147" s="500"/>
      <c r="I147" s="832">
        <f>ROUND(G147*$I$137,0)</f>
        <v>0</v>
      </c>
      <c r="J147" s="2441"/>
      <c r="K147" s="2441"/>
      <c r="L147" s="2441"/>
      <c r="M147" s="2442"/>
    </row>
    <row r="148" spans="1:13" ht="30" customHeight="1">
      <c r="A148" s="1287">
        <v>31.1</v>
      </c>
      <c r="B148" s="883" t="s">
        <v>98</v>
      </c>
      <c r="C148" s="883"/>
      <c r="D148" s="883"/>
      <c r="E148" s="910" t="s">
        <v>89</v>
      </c>
      <c r="F148" s="868" t="s">
        <v>948</v>
      </c>
      <c r="G148" s="1586">
        <v>0</v>
      </c>
      <c r="H148" s="351"/>
      <c r="I148" s="354">
        <f>ROUND(G148*$I$137,0)</f>
        <v>0</v>
      </c>
      <c r="J148" s="2426"/>
      <c r="K148" s="2426"/>
      <c r="L148" s="2426"/>
      <c r="M148" s="2427"/>
    </row>
    <row r="149" spans="1:13" ht="30" customHeight="1">
      <c r="A149" s="1287">
        <v>31.100999999999999</v>
      </c>
      <c r="B149" s="865" t="s">
        <v>189</v>
      </c>
      <c r="C149" s="865"/>
      <c r="D149" s="865"/>
      <c r="E149" s="868" t="s">
        <v>89</v>
      </c>
      <c r="F149" s="868" t="s">
        <v>948</v>
      </c>
      <c r="G149" s="1586">
        <v>0</v>
      </c>
      <c r="H149" s="351"/>
      <c r="I149" s="354">
        <f>ROUND(G149*$I$137,0)</f>
        <v>0</v>
      </c>
      <c r="J149" s="2426"/>
      <c r="K149" s="2426"/>
      <c r="L149" s="2426"/>
      <c r="M149" s="2427"/>
    </row>
    <row r="150" spans="1:13" ht="20.100000000000001" customHeight="1">
      <c r="A150" s="2359" t="s">
        <v>202</v>
      </c>
      <c r="B150" s="2360"/>
      <c r="C150" s="2360"/>
      <c r="D150" s="2360"/>
      <c r="E150" s="2360"/>
      <c r="F150" s="2360"/>
      <c r="G150" s="2360"/>
      <c r="H150" s="1114">
        <f>$H$137</f>
        <v>0</v>
      </c>
      <c r="I150" s="391">
        <f>I149+I148+I147+I146+I138+I137</f>
        <v>0</v>
      </c>
      <c r="J150" s="2433"/>
      <c r="K150" s="2433"/>
      <c r="L150" s="2433"/>
      <c r="M150" s="2434"/>
    </row>
    <row r="151" spans="1:13" ht="20.100000000000001" customHeight="1">
      <c r="A151" s="777"/>
      <c r="B151" s="879" t="s">
        <v>245</v>
      </c>
      <c r="C151" s="778"/>
      <c r="D151" s="778"/>
      <c r="E151" s="778"/>
      <c r="F151" s="778"/>
      <c r="G151" s="778"/>
      <c r="H151" s="1308"/>
      <c r="I151" s="1308"/>
      <c r="J151" s="2433"/>
      <c r="K151" s="2433"/>
      <c r="L151" s="2433"/>
      <c r="M151" s="2434"/>
    </row>
    <row r="152" spans="1:13" ht="30" customHeight="1">
      <c r="A152" s="1287">
        <v>31.102</v>
      </c>
      <c r="B152" s="726" t="s">
        <v>413</v>
      </c>
      <c r="C152" s="726"/>
      <c r="D152" s="726"/>
      <c r="E152" s="868" t="s">
        <v>111</v>
      </c>
      <c r="F152" s="1580">
        <v>0</v>
      </c>
      <c r="G152" s="1580">
        <v>0</v>
      </c>
      <c r="H152" s="667">
        <f>F152</f>
        <v>0</v>
      </c>
      <c r="I152" s="354">
        <f t="shared" ref="I152:I159" si="17">ROUND(F152*G152,0)</f>
        <v>0</v>
      </c>
      <c r="J152" s="2426"/>
      <c r="K152" s="2426"/>
      <c r="L152" s="2426"/>
      <c r="M152" s="2427"/>
    </row>
    <row r="153" spans="1:13" ht="30" customHeight="1">
      <c r="A153" s="1287">
        <f>A152+0.001</f>
        <v>31.103000000000002</v>
      </c>
      <c r="B153" s="796" t="s">
        <v>203</v>
      </c>
      <c r="C153" s="796"/>
      <c r="D153" s="796"/>
      <c r="E153" s="868" t="s">
        <v>111</v>
      </c>
      <c r="F153" s="1580">
        <v>0</v>
      </c>
      <c r="G153" s="1580">
        <v>0</v>
      </c>
      <c r="H153" s="667">
        <f>F153</f>
        <v>0</v>
      </c>
      <c r="I153" s="354">
        <f t="shared" si="17"/>
        <v>0</v>
      </c>
      <c r="J153" s="2426"/>
      <c r="K153" s="2426"/>
      <c r="L153" s="2426"/>
      <c r="M153" s="2427"/>
    </row>
    <row r="154" spans="1:13" ht="30" customHeight="1">
      <c r="A154" s="1287">
        <f t="shared" ref="A154:A159" si="18">A153+0.001</f>
        <v>31.104000000000003</v>
      </c>
      <c r="B154" s="726" t="s">
        <v>678</v>
      </c>
      <c r="C154" s="726"/>
      <c r="D154" s="796"/>
      <c r="E154" s="868" t="s">
        <v>111</v>
      </c>
      <c r="F154" s="1580">
        <v>0</v>
      </c>
      <c r="G154" s="1580">
        <v>0</v>
      </c>
      <c r="H154" s="667">
        <f>F154</f>
        <v>0</v>
      </c>
      <c r="I154" s="354">
        <f t="shared" si="17"/>
        <v>0</v>
      </c>
      <c r="J154" s="2426"/>
      <c r="K154" s="2426"/>
      <c r="L154" s="2426"/>
      <c r="M154" s="2427"/>
    </row>
    <row r="155" spans="1:13" ht="30" customHeight="1">
      <c r="A155" s="1287">
        <f t="shared" si="18"/>
        <v>31.105000000000004</v>
      </c>
      <c r="B155" s="796" t="s">
        <v>204</v>
      </c>
      <c r="C155" s="796"/>
      <c r="D155" s="796"/>
      <c r="E155" s="868" t="s">
        <v>111</v>
      </c>
      <c r="F155" s="1580">
        <v>0</v>
      </c>
      <c r="G155" s="1580">
        <v>0</v>
      </c>
      <c r="H155" s="667">
        <f>F155</f>
        <v>0</v>
      </c>
      <c r="I155" s="354">
        <f t="shared" si="17"/>
        <v>0</v>
      </c>
      <c r="J155" s="2426"/>
      <c r="K155" s="2426"/>
      <c r="L155" s="2426"/>
      <c r="M155" s="2427"/>
    </row>
    <row r="156" spans="1:13" ht="30" customHeight="1">
      <c r="A156" s="1287">
        <f t="shared" si="18"/>
        <v>31.106000000000005</v>
      </c>
      <c r="B156" s="796" t="s">
        <v>187</v>
      </c>
      <c r="C156" s="796"/>
      <c r="D156" s="796"/>
      <c r="E156" s="868" t="s">
        <v>111</v>
      </c>
      <c r="F156" s="1580">
        <v>0</v>
      </c>
      <c r="G156" s="1580">
        <v>0</v>
      </c>
      <c r="H156" s="667">
        <f>F156</f>
        <v>0</v>
      </c>
      <c r="I156" s="354">
        <f t="shared" si="17"/>
        <v>0</v>
      </c>
      <c r="J156" s="2426"/>
      <c r="K156" s="2426"/>
      <c r="L156" s="2426"/>
      <c r="M156" s="2427"/>
    </row>
    <row r="157" spans="1:13" ht="30" customHeight="1">
      <c r="A157" s="1287">
        <f t="shared" si="18"/>
        <v>31.107000000000006</v>
      </c>
      <c r="B157" s="796" t="s">
        <v>188</v>
      </c>
      <c r="C157" s="796"/>
      <c r="D157" s="796"/>
      <c r="E157" s="868" t="s">
        <v>89</v>
      </c>
      <c r="F157" s="868">
        <v>1</v>
      </c>
      <c r="G157" s="1611">
        <v>0</v>
      </c>
      <c r="H157" s="351"/>
      <c r="I157" s="354">
        <f t="shared" si="17"/>
        <v>0</v>
      </c>
      <c r="J157" s="2426"/>
      <c r="K157" s="2426"/>
      <c r="L157" s="2426"/>
      <c r="M157" s="2427"/>
    </row>
    <row r="158" spans="1:13" ht="30" customHeight="1">
      <c r="A158" s="1287">
        <f t="shared" si="18"/>
        <v>31.108000000000008</v>
      </c>
      <c r="B158" s="796" t="s">
        <v>210</v>
      </c>
      <c r="C158" s="796"/>
      <c r="D158" s="796"/>
      <c r="E158" s="868" t="s">
        <v>89</v>
      </c>
      <c r="F158" s="868">
        <v>1</v>
      </c>
      <c r="G158" s="1611">
        <v>0</v>
      </c>
      <c r="H158" s="351"/>
      <c r="I158" s="354">
        <f t="shared" si="17"/>
        <v>0</v>
      </c>
      <c r="J158" s="2426"/>
      <c r="K158" s="2426"/>
      <c r="L158" s="2426"/>
      <c r="M158" s="2427"/>
    </row>
    <row r="159" spans="1:13" ht="30" customHeight="1">
      <c r="A159" s="1287">
        <f t="shared" si="18"/>
        <v>31.109000000000009</v>
      </c>
      <c r="B159" s="726" t="s">
        <v>1984</v>
      </c>
      <c r="C159" s="796"/>
      <c r="D159" s="796"/>
      <c r="E159" s="868" t="s">
        <v>89</v>
      </c>
      <c r="F159" s="868">
        <v>1</v>
      </c>
      <c r="G159" s="1611">
        <v>0</v>
      </c>
      <c r="H159" s="351"/>
      <c r="I159" s="354">
        <f t="shared" si="17"/>
        <v>0</v>
      </c>
      <c r="J159" s="2426"/>
      <c r="K159" s="2426"/>
      <c r="L159" s="2426"/>
      <c r="M159" s="2427"/>
    </row>
    <row r="160" spans="1:13" ht="20.100000000000001" customHeight="1">
      <c r="A160" s="2455" t="s">
        <v>698</v>
      </c>
      <c r="B160" s="2456"/>
      <c r="C160" s="2456"/>
      <c r="D160" s="2456"/>
      <c r="E160" s="2456"/>
      <c r="F160" s="2456"/>
      <c r="G160" s="2457"/>
      <c r="H160" s="1114">
        <f>SUM(H152:H159)</f>
        <v>0</v>
      </c>
      <c r="I160" s="391">
        <f>SUM(I152:I159)</f>
        <v>0</v>
      </c>
      <c r="J160" s="2433"/>
      <c r="K160" s="2433"/>
      <c r="L160" s="2433"/>
      <c r="M160" s="2434"/>
    </row>
    <row r="161" spans="1:15" ht="30" customHeight="1" thickBot="1">
      <c r="A161" s="1288">
        <v>31.11</v>
      </c>
      <c r="B161" s="1276" t="s">
        <v>146</v>
      </c>
      <c r="C161" s="1276"/>
      <c r="D161" s="1276"/>
      <c r="E161" s="1249" t="s">
        <v>89</v>
      </c>
      <c r="F161" s="1249">
        <v>1</v>
      </c>
      <c r="G161" s="1629">
        <v>0</v>
      </c>
      <c r="H161" s="355"/>
      <c r="I161" s="356">
        <f>ROUND(F161*G161,0)</f>
        <v>0</v>
      </c>
      <c r="J161" s="2435"/>
      <c r="K161" s="2435"/>
      <c r="L161" s="2435"/>
      <c r="M161" s="2436"/>
      <c r="N161" s="666"/>
      <c r="O161" s="934"/>
    </row>
    <row r="162" spans="1:15" ht="30" customHeight="1">
      <c r="A162" s="1289">
        <v>31.111000000000001</v>
      </c>
      <c r="B162" s="1279" t="s">
        <v>777</v>
      </c>
      <c r="C162" s="1279"/>
      <c r="D162" s="1279"/>
      <c r="E162" s="1011"/>
      <c r="F162" s="1011"/>
      <c r="G162" s="1290"/>
      <c r="H162" s="1010"/>
      <c r="I162" s="1306"/>
      <c r="J162" s="2437" t="s">
        <v>435</v>
      </c>
      <c r="K162" s="2437"/>
      <c r="L162" s="2437"/>
      <c r="M162" s="2438"/>
      <c r="N162" s="666"/>
      <c r="O162" s="935"/>
    </row>
    <row r="163" spans="1:15" ht="30" customHeight="1">
      <c r="A163" s="424" t="s">
        <v>1182</v>
      </c>
      <c r="B163" s="796" t="s">
        <v>911</v>
      </c>
      <c r="C163" s="796"/>
      <c r="D163" s="796"/>
      <c r="E163" s="868" t="s">
        <v>157</v>
      </c>
      <c r="F163" s="1580">
        <v>0</v>
      </c>
      <c r="G163" s="1580">
        <v>0</v>
      </c>
      <c r="H163" s="495"/>
      <c r="I163" s="351">
        <f t="shared" ref="I163:I168" si="19">G163*F163</f>
        <v>0</v>
      </c>
      <c r="J163" s="2426"/>
      <c r="K163" s="2426"/>
      <c r="L163" s="2426"/>
      <c r="M163" s="2427"/>
      <c r="N163" s="666"/>
      <c r="O163" s="935"/>
    </row>
    <row r="164" spans="1:15" ht="30" customHeight="1">
      <c r="A164" s="424" t="s">
        <v>1183</v>
      </c>
      <c r="B164" s="726" t="s">
        <v>912</v>
      </c>
      <c r="C164" s="726"/>
      <c r="D164" s="796"/>
      <c r="E164" s="868" t="s">
        <v>157</v>
      </c>
      <c r="F164" s="1580">
        <v>0</v>
      </c>
      <c r="G164" s="1580">
        <v>0</v>
      </c>
      <c r="H164" s="495"/>
      <c r="I164" s="351">
        <f t="shared" si="19"/>
        <v>0</v>
      </c>
      <c r="J164" s="2426"/>
      <c r="K164" s="2426"/>
      <c r="L164" s="2426"/>
      <c r="M164" s="2427"/>
      <c r="N164" s="666"/>
      <c r="O164" s="935"/>
    </row>
    <row r="165" spans="1:15" ht="30" customHeight="1">
      <c r="A165" s="424" t="s">
        <v>1184</v>
      </c>
      <c r="B165" s="726" t="s">
        <v>913</v>
      </c>
      <c r="C165" s="726"/>
      <c r="D165" s="796"/>
      <c r="E165" s="868" t="s">
        <v>157</v>
      </c>
      <c r="F165" s="1580">
        <v>0</v>
      </c>
      <c r="G165" s="1580">
        <v>0</v>
      </c>
      <c r="H165" s="495"/>
      <c r="I165" s="351">
        <f t="shared" si="19"/>
        <v>0</v>
      </c>
      <c r="J165" s="2426"/>
      <c r="K165" s="2426"/>
      <c r="L165" s="2426"/>
      <c r="M165" s="2427"/>
      <c r="N165" s="666"/>
      <c r="O165" s="935"/>
    </row>
    <row r="166" spans="1:15" ht="30" customHeight="1">
      <c r="A166" s="424" t="s">
        <v>1185</v>
      </c>
      <c r="B166" s="796" t="s">
        <v>260</v>
      </c>
      <c r="C166" s="796"/>
      <c r="D166" s="796"/>
      <c r="E166" s="868" t="s">
        <v>157</v>
      </c>
      <c r="F166" s="1580">
        <v>0</v>
      </c>
      <c r="G166" s="1580">
        <v>0</v>
      </c>
      <c r="H166" s="495"/>
      <c r="I166" s="351">
        <f t="shared" si="19"/>
        <v>0</v>
      </c>
      <c r="J166" s="2426"/>
      <c r="K166" s="2426"/>
      <c r="L166" s="2426"/>
      <c r="M166" s="2427"/>
      <c r="N166" s="666"/>
      <c r="O166" s="935"/>
    </row>
    <row r="167" spans="1:15" ht="30" customHeight="1">
      <c r="A167" s="424" t="s">
        <v>1186</v>
      </c>
      <c r="B167" s="796" t="s">
        <v>173</v>
      </c>
      <c r="C167" s="796"/>
      <c r="D167" s="796"/>
      <c r="E167" s="868" t="s">
        <v>157</v>
      </c>
      <c r="F167" s="1580">
        <v>0</v>
      </c>
      <c r="G167" s="1580">
        <v>0</v>
      </c>
      <c r="H167" s="495"/>
      <c r="I167" s="351">
        <f t="shared" si="19"/>
        <v>0</v>
      </c>
      <c r="J167" s="2426"/>
      <c r="K167" s="2426"/>
      <c r="L167" s="2426"/>
      <c r="M167" s="2427"/>
    </row>
    <row r="168" spans="1:15" ht="30" customHeight="1">
      <c r="A168" s="424" t="s">
        <v>1187</v>
      </c>
      <c r="B168" s="796" t="s">
        <v>174</v>
      </c>
      <c r="C168" s="796"/>
      <c r="D168" s="796"/>
      <c r="E168" s="868" t="s">
        <v>157</v>
      </c>
      <c r="F168" s="1580">
        <v>0</v>
      </c>
      <c r="G168" s="1580">
        <v>0</v>
      </c>
      <c r="H168" s="495"/>
      <c r="I168" s="351">
        <f t="shared" si="19"/>
        <v>0</v>
      </c>
      <c r="J168" s="2426"/>
      <c r="K168" s="2426"/>
      <c r="L168" s="2426"/>
      <c r="M168" s="2427"/>
    </row>
    <row r="169" spans="1:15" ht="30" customHeight="1" thickBot="1">
      <c r="A169" s="1281" t="s">
        <v>1188</v>
      </c>
      <c r="B169" s="1282" t="s">
        <v>267</v>
      </c>
      <c r="C169" s="1282"/>
      <c r="D169" s="1283"/>
      <c r="E169" s="1284"/>
      <c r="F169" s="1284"/>
      <c r="G169" s="1285"/>
      <c r="H169" s="1307"/>
      <c r="I169" s="1305">
        <f>SUM(I163:I168)</f>
        <v>0</v>
      </c>
      <c r="J169" s="2439"/>
      <c r="K169" s="2439"/>
      <c r="L169" s="2439"/>
      <c r="M169" s="2440"/>
    </row>
    <row r="170" spans="1:15" ht="30" customHeight="1">
      <c r="A170" s="1303">
        <v>31.111999999999998</v>
      </c>
      <c r="B170" s="866" t="s">
        <v>340</v>
      </c>
      <c r="C170" s="866"/>
      <c r="D170" s="866"/>
      <c r="E170" s="524" t="s">
        <v>89</v>
      </c>
      <c r="F170" s="524" t="s">
        <v>948</v>
      </c>
      <c r="G170" s="1628">
        <v>0</v>
      </c>
      <c r="H170" s="500"/>
      <c r="I170" s="832">
        <f>ROUND(G170*$I$160,0)</f>
        <v>0</v>
      </c>
      <c r="J170" s="2441"/>
      <c r="K170" s="2441"/>
      <c r="L170" s="2441"/>
      <c r="M170" s="2442"/>
    </row>
    <row r="171" spans="1:15" ht="30" customHeight="1">
      <c r="A171" s="1287">
        <v>31.113</v>
      </c>
      <c r="B171" s="883" t="s">
        <v>98</v>
      </c>
      <c r="C171" s="883"/>
      <c r="D171" s="883"/>
      <c r="E171" s="910" t="s">
        <v>89</v>
      </c>
      <c r="F171" s="868" t="s">
        <v>948</v>
      </c>
      <c r="G171" s="1586">
        <v>0</v>
      </c>
      <c r="H171" s="351"/>
      <c r="I171" s="354">
        <f>ROUND(G171*$I$160,0)</f>
        <v>0</v>
      </c>
      <c r="J171" s="2426"/>
      <c r="K171" s="2426"/>
      <c r="L171" s="2426"/>
      <c r="M171" s="2427"/>
    </row>
    <row r="172" spans="1:15" ht="30" customHeight="1">
      <c r="A172" s="1287">
        <v>31.114000000000001</v>
      </c>
      <c r="B172" s="865" t="s">
        <v>189</v>
      </c>
      <c r="C172" s="865"/>
      <c r="D172" s="865"/>
      <c r="E172" s="868" t="s">
        <v>89</v>
      </c>
      <c r="F172" s="868" t="s">
        <v>948</v>
      </c>
      <c r="G172" s="1586">
        <v>0</v>
      </c>
      <c r="H172" s="351"/>
      <c r="I172" s="354">
        <f>ROUND(G172*$I$160,0)</f>
        <v>0</v>
      </c>
      <c r="J172" s="2426"/>
      <c r="K172" s="2426"/>
      <c r="L172" s="2426"/>
      <c r="M172" s="2427"/>
    </row>
    <row r="173" spans="1:15" ht="20.100000000000001" customHeight="1">
      <c r="A173" s="2359" t="s">
        <v>190</v>
      </c>
      <c r="B173" s="2360"/>
      <c r="C173" s="2360"/>
      <c r="D173" s="2360"/>
      <c r="E173" s="2360"/>
      <c r="F173" s="2360"/>
      <c r="G173" s="2360"/>
      <c r="H173" s="1114">
        <f>$H$160</f>
        <v>0</v>
      </c>
      <c r="I173" s="391">
        <f>I172+I171+I170+I169+I161+I160</f>
        <v>0</v>
      </c>
      <c r="J173" s="2433"/>
      <c r="K173" s="2433"/>
      <c r="L173" s="2433"/>
      <c r="M173" s="2434"/>
    </row>
    <row r="174" spans="1:15" ht="20.100000000000001" customHeight="1">
      <c r="A174" s="777"/>
      <c r="B174" s="879" t="s">
        <v>246</v>
      </c>
      <c r="C174" s="778"/>
      <c r="D174" s="778"/>
      <c r="E174" s="778"/>
      <c r="F174" s="778"/>
      <c r="G174" s="778"/>
      <c r="H174" s="1308"/>
      <c r="I174" s="1308"/>
      <c r="J174" s="2433"/>
      <c r="K174" s="2433"/>
      <c r="L174" s="2433"/>
      <c r="M174" s="2434"/>
    </row>
    <row r="175" spans="1:15" ht="30" customHeight="1">
      <c r="A175" s="1287">
        <v>31.114999999999998</v>
      </c>
      <c r="B175" s="726" t="s">
        <v>413</v>
      </c>
      <c r="C175" s="726"/>
      <c r="D175" s="726"/>
      <c r="E175" s="868" t="s">
        <v>111</v>
      </c>
      <c r="F175" s="1580">
        <v>0</v>
      </c>
      <c r="G175" s="1580">
        <v>0</v>
      </c>
      <c r="H175" s="667">
        <f t="shared" ref="H175:H190" si="20">F175</f>
        <v>0</v>
      </c>
      <c r="I175" s="354">
        <f t="shared" ref="I175:I195" si="21">ROUND(F175*G175,0)</f>
        <v>0</v>
      </c>
      <c r="J175" s="2426"/>
      <c r="K175" s="2426"/>
      <c r="L175" s="2426"/>
      <c r="M175" s="2427"/>
    </row>
    <row r="176" spans="1:15" ht="30" customHeight="1">
      <c r="A176" s="1287">
        <f>A175+0.001</f>
        <v>31.116</v>
      </c>
      <c r="B176" s="796" t="s">
        <v>386</v>
      </c>
      <c r="C176" s="796"/>
      <c r="D176" s="796"/>
      <c r="E176" s="868" t="s">
        <v>111</v>
      </c>
      <c r="F176" s="1580">
        <v>0</v>
      </c>
      <c r="G176" s="1580">
        <v>0</v>
      </c>
      <c r="H176" s="667">
        <f t="shared" si="20"/>
        <v>0</v>
      </c>
      <c r="I176" s="354">
        <f t="shared" si="21"/>
        <v>0</v>
      </c>
      <c r="J176" s="2426"/>
      <c r="K176" s="2426"/>
      <c r="L176" s="2426"/>
      <c r="M176" s="2427"/>
    </row>
    <row r="177" spans="1:13" ht="30" customHeight="1">
      <c r="A177" s="1287">
        <f t="shared" ref="A177:A195" si="22">A176+0.001</f>
        <v>31.117000000000001</v>
      </c>
      <c r="B177" s="796" t="s">
        <v>773</v>
      </c>
      <c r="C177" s="796"/>
      <c r="D177" s="796"/>
      <c r="E177" s="868" t="s">
        <v>111</v>
      </c>
      <c r="F177" s="1580">
        <v>0</v>
      </c>
      <c r="G177" s="1580">
        <v>0</v>
      </c>
      <c r="H177" s="667">
        <f t="shared" si="20"/>
        <v>0</v>
      </c>
      <c r="I177" s="354">
        <f t="shared" si="21"/>
        <v>0</v>
      </c>
      <c r="J177" s="2426"/>
      <c r="K177" s="2426"/>
      <c r="L177" s="2426"/>
      <c r="M177" s="2427"/>
    </row>
    <row r="178" spans="1:13" ht="30" customHeight="1">
      <c r="A178" s="1287">
        <f t="shared" si="22"/>
        <v>31.118000000000002</v>
      </c>
      <c r="B178" s="796" t="s">
        <v>2219</v>
      </c>
      <c r="C178" s="796"/>
      <c r="D178" s="796"/>
      <c r="E178" s="868" t="s">
        <v>111</v>
      </c>
      <c r="F178" s="1580">
        <v>0</v>
      </c>
      <c r="G178" s="1580">
        <v>0</v>
      </c>
      <c r="H178" s="667">
        <f t="shared" si="20"/>
        <v>0</v>
      </c>
      <c r="I178" s="354">
        <f t="shared" si="21"/>
        <v>0</v>
      </c>
      <c r="J178" s="2426"/>
      <c r="K178" s="2426"/>
      <c r="L178" s="2426"/>
      <c r="M178" s="2427"/>
    </row>
    <row r="179" spans="1:13" ht="30" customHeight="1">
      <c r="A179" s="1287">
        <f t="shared" si="22"/>
        <v>31.119000000000003</v>
      </c>
      <c r="B179" s="796" t="s">
        <v>2220</v>
      </c>
      <c r="C179" s="796"/>
      <c r="D179" s="796"/>
      <c r="E179" s="868" t="s">
        <v>111</v>
      </c>
      <c r="F179" s="1580">
        <v>0</v>
      </c>
      <c r="G179" s="1580">
        <v>0</v>
      </c>
      <c r="H179" s="667">
        <f t="shared" si="20"/>
        <v>0</v>
      </c>
      <c r="I179" s="354">
        <f t="shared" si="21"/>
        <v>0</v>
      </c>
      <c r="J179" s="2426"/>
      <c r="K179" s="2426"/>
      <c r="L179" s="2426"/>
      <c r="M179" s="2427"/>
    </row>
    <row r="180" spans="1:13" ht="30" customHeight="1">
      <c r="A180" s="1287">
        <f t="shared" si="22"/>
        <v>31.120000000000005</v>
      </c>
      <c r="B180" s="796" t="s">
        <v>715</v>
      </c>
      <c r="C180" s="796"/>
      <c r="D180" s="796"/>
      <c r="E180" s="868" t="s">
        <v>111</v>
      </c>
      <c r="F180" s="1580">
        <v>0</v>
      </c>
      <c r="G180" s="1580">
        <v>0</v>
      </c>
      <c r="H180" s="667">
        <f t="shared" si="20"/>
        <v>0</v>
      </c>
      <c r="I180" s="354">
        <f t="shared" si="21"/>
        <v>0</v>
      </c>
      <c r="J180" s="2426"/>
      <c r="K180" s="2426"/>
      <c r="L180" s="2426"/>
      <c r="M180" s="2427"/>
    </row>
    <row r="181" spans="1:13" ht="30" customHeight="1">
      <c r="A181" s="1287">
        <f t="shared" si="22"/>
        <v>31.121000000000006</v>
      </c>
      <c r="B181" s="796" t="s">
        <v>207</v>
      </c>
      <c r="C181" s="796"/>
      <c r="D181" s="796"/>
      <c r="E181" s="868" t="s">
        <v>111</v>
      </c>
      <c r="F181" s="1580">
        <v>0</v>
      </c>
      <c r="G181" s="1580">
        <v>0</v>
      </c>
      <c r="H181" s="667">
        <f t="shared" si="20"/>
        <v>0</v>
      </c>
      <c r="I181" s="354">
        <f t="shared" si="21"/>
        <v>0</v>
      </c>
      <c r="J181" s="2426"/>
      <c r="K181" s="2426"/>
      <c r="L181" s="2426"/>
      <c r="M181" s="2427"/>
    </row>
    <row r="182" spans="1:13" ht="30" customHeight="1">
      <c r="A182" s="1287">
        <f t="shared" si="22"/>
        <v>31.122000000000007</v>
      </c>
      <c r="B182" s="796" t="s">
        <v>2221</v>
      </c>
      <c r="C182" s="796"/>
      <c r="D182" s="796"/>
      <c r="E182" s="868" t="s">
        <v>111</v>
      </c>
      <c r="F182" s="1580">
        <v>0</v>
      </c>
      <c r="G182" s="1580">
        <v>0</v>
      </c>
      <c r="H182" s="667">
        <f t="shared" si="20"/>
        <v>0</v>
      </c>
      <c r="I182" s="354">
        <f t="shared" si="21"/>
        <v>0</v>
      </c>
      <c r="J182" s="2426"/>
      <c r="K182" s="2426"/>
      <c r="L182" s="2426"/>
      <c r="M182" s="2427"/>
    </row>
    <row r="183" spans="1:13" ht="30" customHeight="1">
      <c r="A183" s="1287">
        <f t="shared" si="22"/>
        <v>31.123000000000008</v>
      </c>
      <c r="B183" s="796" t="s">
        <v>2222</v>
      </c>
      <c r="C183" s="796"/>
      <c r="D183" s="796"/>
      <c r="E183" s="868" t="s">
        <v>111</v>
      </c>
      <c r="F183" s="1580">
        <v>0</v>
      </c>
      <c r="G183" s="1580">
        <v>0</v>
      </c>
      <c r="H183" s="667">
        <f t="shared" si="20"/>
        <v>0</v>
      </c>
      <c r="I183" s="354">
        <f t="shared" si="21"/>
        <v>0</v>
      </c>
      <c r="J183" s="2426"/>
      <c r="K183" s="2426"/>
      <c r="L183" s="2426"/>
      <c r="M183" s="2427"/>
    </row>
    <row r="184" spans="1:13" ht="30" customHeight="1">
      <c r="A184" s="1287">
        <f t="shared" si="22"/>
        <v>31.124000000000009</v>
      </c>
      <c r="B184" s="796" t="s">
        <v>2223</v>
      </c>
      <c r="C184" s="796"/>
      <c r="D184" s="796"/>
      <c r="E184" s="868" t="s">
        <v>111</v>
      </c>
      <c r="F184" s="1580">
        <v>0</v>
      </c>
      <c r="G184" s="1580">
        <v>0</v>
      </c>
      <c r="H184" s="667">
        <f t="shared" si="20"/>
        <v>0</v>
      </c>
      <c r="I184" s="354">
        <f t="shared" si="21"/>
        <v>0</v>
      </c>
      <c r="J184" s="2426"/>
      <c r="K184" s="2426"/>
      <c r="L184" s="2426"/>
      <c r="M184" s="2427"/>
    </row>
    <row r="185" spans="1:13" ht="30" customHeight="1">
      <c r="A185" s="1287">
        <f t="shared" si="22"/>
        <v>31.125000000000011</v>
      </c>
      <c r="B185" s="796" t="s">
        <v>2224</v>
      </c>
      <c r="C185" s="796"/>
      <c r="D185" s="796"/>
      <c r="E185" s="868" t="s">
        <v>111</v>
      </c>
      <c r="F185" s="1580">
        <v>0</v>
      </c>
      <c r="G185" s="1580">
        <v>0</v>
      </c>
      <c r="H185" s="667">
        <f t="shared" si="20"/>
        <v>0</v>
      </c>
      <c r="I185" s="354">
        <f t="shared" si="21"/>
        <v>0</v>
      </c>
      <c r="J185" s="2426"/>
      <c r="K185" s="2426"/>
      <c r="L185" s="2426"/>
      <c r="M185" s="2427"/>
    </row>
    <row r="186" spans="1:13" ht="30" customHeight="1">
      <c r="A186" s="1287">
        <f t="shared" si="22"/>
        <v>31.126000000000012</v>
      </c>
      <c r="B186" s="796" t="s">
        <v>2225</v>
      </c>
      <c r="C186" s="796"/>
      <c r="D186" s="796"/>
      <c r="E186" s="868" t="s">
        <v>111</v>
      </c>
      <c r="F186" s="1580">
        <v>0</v>
      </c>
      <c r="G186" s="1580">
        <v>0</v>
      </c>
      <c r="H186" s="667">
        <f t="shared" si="20"/>
        <v>0</v>
      </c>
      <c r="I186" s="354">
        <f t="shared" si="21"/>
        <v>0</v>
      </c>
      <c r="J186" s="2426"/>
      <c r="K186" s="2426"/>
      <c r="L186" s="2426"/>
      <c r="M186" s="2427"/>
    </row>
    <row r="187" spans="1:13" ht="30" customHeight="1">
      <c r="A187" s="1287">
        <f t="shared" si="22"/>
        <v>31.127000000000013</v>
      </c>
      <c r="B187" s="796" t="s">
        <v>2226</v>
      </c>
      <c r="C187" s="796"/>
      <c r="D187" s="796"/>
      <c r="E187" s="868" t="s">
        <v>111</v>
      </c>
      <c r="F187" s="1580">
        <v>0</v>
      </c>
      <c r="G187" s="1580">
        <v>0</v>
      </c>
      <c r="H187" s="667">
        <f t="shared" si="20"/>
        <v>0</v>
      </c>
      <c r="I187" s="354">
        <f t="shared" si="21"/>
        <v>0</v>
      </c>
      <c r="J187" s="2426"/>
      <c r="K187" s="2426"/>
      <c r="L187" s="2426"/>
      <c r="M187" s="2427"/>
    </row>
    <row r="188" spans="1:13" ht="30" customHeight="1">
      <c r="A188" s="1287">
        <f t="shared" si="22"/>
        <v>31.128000000000014</v>
      </c>
      <c r="B188" s="796" t="s">
        <v>2227</v>
      </c>
      <c r="C188" s="796"/>
      <c r="D188" s="796"/>
      <c r="E188" s="868" t="s">
        <v>111</v>
      </c>
      <c r="F188" s="1580">
        <v>0</v>
      </c>
      <c r="G188" s="1580">
        <v>0</v>
      </c>
      <c r="H188" s="667">
        <f t="shared" si="20"/>
        <v>0</v>
      </c>
      <c r="I188" s="354">
        <f t="shared" si="21"/>
        <v>0</v>
      </c>
      <c r="J188" s="2426"/>
      <c r="K188" s="2426"/>
      <c r="L188" s="2426"/>
      <c r="M188" s="2427"/>
    </row>
    <row r="189" spans="1:13" ht="30" customHeight="1">
      <c r="A189" s="1287">
        <f t="shared" si="22"/>
        <v>31.129000000000016</v>
      </c>
      <c r="B189" s="796" t="s">
        <v>2228</v>
      </c>
      <c r="C189" s="796"/>
      <c r="D189" s="796"/>
      <c r="E189" s="868" t="s">
        <v>111</v>
      </c>
      <c r="F189" s="1580">
        <v>0</v>
      </c>
      <c r="G189" s="1580">
        <v>0</v>
      </c>
      <c r="H189" s="667">
        <f t="shared" si="20"/>
        <v>0</v>
      </c>
      <c r="I189" s="354">
        <f t="shared" si="21"/>
        <v>0</v>
      </c>
      <c r="J189" s="2426"/>
      <c r="K189" s="2426"/>
      <c r="L189" s="2426"/>
      <c r="M189" s="2427"/>
    </row>
    <row r="190" spans="1:13" ht="30" customHeight="1">
      <c r="A190" s="1287">
        <f>A189+0.001</f>
        <v>31.130000000000017</v>
      </c>
      <c r="B190" s="796" t="s">
        <v>968</v>
      </c>
      <c r="C190" s="796"/>
      <c r="D190" s="796"/>
      <c r="E190" s="868" t="s">
        <v>111</v>
      </c>
      <c r="F190" s="1580">
        <v>0</v>
      </c>
      <c r="G190" s="1580">
        <v>0</v>
      </c>
      <c r="H190" s="667">
        <f t="shared" si="20"/>
        <v>0</v>
      </c>
      <c r="I190" s="354">
        <f t="shared" si="21"/>
        <v>0</v>
      </c>
      <c r="J190" s="2426"/>
      <c r="K190" s="2426"/>
      <c r="L190" s="2426"/>
      <c r="M190" s="2427"/>
    </row>
    <row r="191" spans="1:13" ht="30" customHeight="1">
      <c r="A191" s="1287">
        <f t="shared" si="22"/>
        <v>31.131000000000018</v>
      </c>
      <c r="B191" s="796" t="s">
        <v>187</v>
      </c>
      <c r="C191" s="796"/>
      <c r="D191" s="796"/>
      <c r="E191" s="868" t="s">
        <v>89</v>
      </c>
      <c r="F191" s="868">
        <v>1</v>
      </c>
      <c r="G191" s="1580">
        <v>0</v>
      </c>
      <c r="H191" s="351"/>
      <c r="I191" s="354">
        <f t="shared" si="21"/>
        <v>0</v>
      </c>
      <c r="J191" s="2426"/>
      <c r="K191" s="2426"/>
      <c r="L191" s="2426"/>
      <c r="M191" s="2427"/>
    </row>
    <row r="192" spans="1:13" ht="30" customHeight="1">
      <c r="A192" s="1287">
        <f t="shared" si="22"/>
        <v>31.132000000000019</v>
      </c>
      <c r="B192" s="796" t="s">
        <v>208</v>
      </c>
      <c r="C192" s="796"/>
      <c r="D192" s="796"/>
      <c r="E192" s="868" t="s">
        <v>89</v>
      </c>
      <c r="F192" s="868">
        <v>1</v>
      </c>
      <c r="G192" s="1580">
        <v>0</v>
      </c>
      <c r="H192" s="351"/>
      <c r="I192" s="354">
        <f>ROUND(F192*G192,0)</f>
        <v>0</v>
      </c>
      <c r="J192" s="2426"/>
      <c r="K192" s="2426"/>
      <c r="L192" s="2426"/>
      <c r="M192" s="2427"/>
    </row>
    <row r="193" spans="1:15" ht="30" customHeight="1">
      <c r="A193" s="1287">
        <f t="shared" si="22"/>
        <v>31.13300000000002</v>
      </c>
      <c r="B193" s="796" t="s">
        <v>188</v>
      </c>
      <c r="C193" s="796"/>
      <c r="D193" s="796"/>
      <c r="E193" s="868" t="s">
        <v>89</v>
      </c>
      <c r="F193" s="868">
        <v>1</v>
      </c>
      <c r="G193" s="1580">
        <v>0</v>
      </c>
      <c r="H193" s="351"/>
      <c r="I193" s="354">
        <f t="shared" si="21"/>
        <v>0</v>
      </c>
      <c r="J193" s="2426"/>
      <c r="K193" s="2426"/>
      <c r="L193" s="2426"/>
      <c r="M193" s="2427"/>
    </row>
    <row r="194" spans="1:15" ht="30" customHeight="1">
      <c r="A194" s="1287">
        <f t="shared" si="22"/>
        <v>31.134000000000022</v>
      </c>
      <c r="B194" s="796" t="s">
        <v>210</v>
      </c>
      <c r="C194" s="796"/>
      <c r="D194" s="796"/>
      <c r="E194" s="868" t="s">
        <v>89</v>
      </c>
      <c r="F194" s="868">
        <v>1</v>
      </c>
      <c r="G194" s="1580">
        <v>0</v>
      </c>
      <c r="H194" s="351"/>
      <c r="I194" s="354">
        <f t="shared" si="21"/>
        <v>0</v>
      </c>
      <c r="J194" s="2426"/>
      <c r="K194" s="2426"/>
      <c r="L194" s="2426"/>
      <c r="M194" s="2427"/>
    </row>
    <row r="195" spans="1:15" ht="30" customHeight="1">
      <c r="A195" s="1287">
        <f t="shared" si="22"/>
        <v>31.135000000000023</v>
      </c>
      <c r="B195" s="726" t="s">
        <v>1984</v>
      </c>
      <c r="C195" s="796"/>
      <c r="D195" s="796"/>
      <c r="E195" s="868" t="s">
        <v>89</v>
      </c>
      <c r="F195" s="868">
        <v>1</v>
      </c>
      <c r="G195" s="1580">
        <v>0</v>
      </c>
      <c r="H195" s="351"/>
      <c r="I195" s="354">
        <f t="shared" si="21"/>
        <v>0</v>
      </c>
      <c r="J195" s="2426"/>
      <c r="K195" s="2426"/>
      <c r="L195" s="2426"/>
      <c r="M195" s="2427"/>
    </row>
    <row r="196" spans="1:15" ht="20.100000000000001" customHeight="1">
      <c r="A196" s="2455" t="s">
        <v>699</v>
      </c>
      <c r="B196" s="2456"/>
      <c r="C196" s="2456"/>
      <c r="D196" s="2456"/>
      <c r="E196" s="2456"/>
      <c r="F196" s="2456"/>
      <c r="G196" s="2457"/>
      <c r="H196" s="1114">
        <f>SUM(H175:H195)</f>
        <v>0</v>
      </c>
      <c r="I196" s="391">
        <f>SUM(I175:I195)</f>
        <v>0</v>
      </c>
      <c r="J196" s="2433"/>
      <c r="K196" s="2433"/>
      <c r="L196" s="2433"/>
      <c r="M196" s="2434"/>
    </row>
    <row r="197" spans="1:15" ht="30" customHeight="1" thickBot="1">
      <c r="A197" s="1288">
        <v>31.135999999999999</v>
      </c>
      <c r="B197" s="1276" t="s">
        <v>146</v>
      </c>
      <c r="C197" s="1276"/>
      <c r="D197" s="1276"/>
      <c r="E197" s="1249" t="s">
        <v>89</v>
      </c>
      <c r="F197" s="1249">
        <v>1</v>
      </c>
      <c r="G197" s="1629">
        <v>0</v>
      </c>
      <c r="H197" s="355"/>
      <c r="I197" s="356">
        <f>ROUND(F197*G197,0)</f>
        <v>0</v>
      </c>
      <c r="J197" s="2435"/>
      <c r="K197" s="2435"/>
      <c r="L197" s="2435"/>
      <c r="M197" s="2436"/>
      <c r="N197" s="666"/>
      <c r="O197" s="934"/>
    </row>
    <row r="198" spans="1:15" ht="30" customHeight="1">
      <c r="A198" s="1289">
        <v>31.137</v>
      </c>
      <c r="B198" s="1279" t="s">
        <v>777</v>
      </c>
      <c r="C198" s="1279"/>
      <c r="D198" s="1279"/>
      <c r="E198" s="1011"/>
      <c r="F198" s="1011"/>
      <c r="G198" s="1290"/>
      <c r="H198" s="1010"/>
      <c r="I198" s="1306"/>
      <c r="J198" s="2437" t="s">
        <v>435</v>
      </c>
      <c r="K198" s="2437"/>
      <c r="L198" s="2437"/>
      <c r="M198" s="2438"/>
      <c r="N198" s="666"/>
      <c r="O198" s="935"/>
    </row>
    <row r="199" spans="1:15" ht="30" customHeight="1">
      <c r="A199" s="424" t="s">
        <v>1189</v>
      </c>
      <c r="B199" s="796" t="s">
        <v>911</v>
      </c>
      <c r="C199" s="796"/>
      <c r="D199" s="796"/>
      <c r="E199" s="868" t="s">
        <v>157</v>
      </c>
      <c r="F199" s="1580">
        <v>0</v>
      </c>
      <c r="G199" s="1580">
        <v>0</v>
      </c>
      <c r="H199" s="495"/>
      <c r="I199" s="351">
        <f t="shared" ref="I199:I204" si="23">G199*F199</f>
        <v>0</v>
      </c>
      <c r="J199" s="2426"/>
      <c r="K199" s="2426"/>
      <c r="L199" s="2426"/>
      <c r="M199" s="2427"/>
      <c r="N199" s="666"/>
      <c r="O199" s="935"/>
    </row>
    <row r="200" spans="1:15" ht="30" customHeight="1">
      <c r="A200" s="424" t="s">
        <v>1190</v>
      </c>
      <c r="B200" s="726" t="s">
        <v>912</v>
      </c>
      <c r="C200" s="726"/>
      <c r="D200" s="796"/>
      <c r="E200" s="868" t="s">
        <v>157</v>
      </c>
      <c r="F200" s="1580">
        <v>0</v>
      </c>
      <c r="G200" s="1580">
        <v>0</v>
      </c>
      <c r="H200" s="495"/>
      <c r="I200" s="351">
        <f t="shared" si="23"/>
        <v>0</v>
      </c>
      <c r="J200" s="2426"/>
      <c r="K200" s="2426"/>
      <c r="L200" s="2426"/>
      <c r="M200" s="2427"/>
      <c r="N200" s="666"/>
      <c r="O200" s="935"/>
    </row>
    <row r="201" spans="1:15" ht="30" customHeight="1">
      <c r="A201" s="424" t="s">
        <v>1191</v>
      </c>
      <c r="B201" s="726" t="s">
        <v>913</v>
      </c>
      <c r="C201" s="726"/>
      <c r="D201" s="796"/>
      <c r="E201" s="868" t="s">
        <v>157</v>
      </c>
      <c r="F201" s="1580">
        <v>0</v>
      </c>
      <c r="G201" s="1580">
        <v>0</v>
      </c>
      <c r="H201" s="495"/>
      <c r="I201" s="351">
        <f t="shared" si="23"/>
        <v>0</v>
      </c>
      <c r="J201" s="2426"/>
      <c r="K201" s="2426"/>
      <c r="L201" s="2426"/>
      <c r="M201" s="2427"/>
      <c r="N201" s="666"/>
      <c r="O201" s="935"/>
    </row>
    <row r="202" spans="1:15" ht="30" customHeight="1">
      <c r="A202" s="424" t="s">
        <v>1192</v>
      </c>
      <c r="B202" s="796" t="s">
        <v>260</v>
      </c>
      <c r="C202" s="796"/>
      <c r="D202" s="796"/>
      <c r="E202" s="868" t="s">
        <v>157</v>
      </c>
      <c r="F202" s="1580">
        <v>0</v>
      </c>
      <c r="G202" s="1580">
        <v>0</v>
      </c>
      <c r="H202" s="495"/>
      <c r="I202" s="351">
        <f t="shared" si="23"/>
        <v>0</v>
      </c>
      <c r="J202" s="2426"/>
      <c r="K202" s="2426"/>
      <c r="L202" s="2426"/>
      <c r="M202" s="2427"/>
      <c r="N202" s="666"/>
      <c r="O202" s="935"/>
    </row>
    <row r="203" spans="1:15" ht="30" customHeight="1">
      <c r="A203" s="424" t="s">
        <v>1193</v>
      </c>
      <c r="B203" s="796" t="s">
        <v>173</v>
      </c>
      <c r="C203" s="796"/>
      <c r="D203" s="796"/>
      <c r="E203" s="868" t="s">
        <v>157</v>
      </c>
      <c r="F203" s="1580">
        <v>0</v>
      </c>
      <c r="G203" s="1580">
        <v>0</v>
      </c>
      <c r="H203" s="495"/>
      <c r="I203" s="351">
        <f t="shared" si="23"/>
        <v>0</v>
      </c>
      <c r="J203" s="2426"/>
      <c r="K203" s="2426"/>
      <c r="L203" s="2426"/>
      <c r="M203" s="2427"/>
    </row>
    <row r="204" spans="1:15" ht="30" customHeight="1">
      <c r="A204" s="424" t="s">
        <v>1194</v>
      </c>
      <c r="B204" s="796" t="s">
        <v>174</v>
      </c>
      <c r="C204" s="796"/>
      <c r="D204" s="796"/>
      <c r="E204" s="868" t="s">
        <v>157</v>
      </c>
      <c r="F204" s="1580">
        <v>0</v>
      </c>
      <c r="G204" s="1580">
        <v>0</v>
      </c>
      <c r="H204" s="495"/>
      <c r="I204" s="351">
        <f t="shared" si="23"/>
        <v>0</v>
      </c>
      <c r="J204" s="2426"/>
      <c r="K204" s="2426"/>
      <c r="L204" s="2426"/>
      <c r="M204" s="2427"/>
    </row>
    <row r="205" spans="1:15" ht="30" customHeight="1" thickBot="1">
      <c r="A205" s="1281" t="s">
        <v>1195</v>
      </c>
      <c r="B205" s="1282" t="s">
        <v>267</v>
      </c>
      <c r="C205" s="1282"/>
      <c r="D205" s="1283"/>
      <c r="E205" s="1284"/>
      <c r="F205" s="1284"/>
      <c r="G205" s="1285"/>
      <c r="H205" s="1307"/>
      <c r="I205" s="1305">
        <f>SUM(I199:I204)</f>
        <v>0</v>
      </c>
      <c r="J205" s="2439"/>
      <c r="K205" s="2439"/>
      <c r="L205" s="2439"/>
      <c r="M205" s="2440"/>
    </row>
    <row r="206" spans="1:15" ht="30" customHeight="1">
      <c r="A206" s="1303">
        <v>31.138000000000002</v>
      </c>
      <c r="B206" s="866" t="s">
        <v>340</v>
      </c>
      <c r="C206" s="866"/>
      <c r="D206" s="866"/>
      <c r="E206" s="524" t="s">
        <v>89</v>
      </c>
      <c r="F206" s="524" t="s">
        <v>948</v>
      </c>
      <c r="G206" s="1628">
        <v>0</v>
      </c>
      <c r="H206" s="500"/>
      <c r="I206" s="832">
        <f>ROUND(G206*$I$196,0)</f>
        <v>0</v>
      </c>
      <c r="J206" s="2441"/>
      <c r="K206" s="2441"/>
      <c r="L206" s="2441"/>
      <c r="M206" s="2442"/>
    </row>
    <row r="207" spans="1:15" ht="30" customHeight="1">
      <c r="A207" s="1287">
        <v>31.138999999999999</v>
      </c>
      <c r="B207" s="883" t="s">
        <v>98</v>
      </c>
      <c r="C207" s="883"/>
      <c r="D207" s="883"/>
      <c r="E207" s="910" t="s">
        <v>89</v>
      </c>
      <c r="F207" s="868" t="s">
        <v>948</v>
      </c>
      <c r="G207" s="1586">
        <v>0</v>
      </c>
      <c r="H207" s="351"/>
      <c r="I207" s="354">
        <f>ROUND(G207*$I$196,0)</f>
        <v>0</v>
      </c>
      <c r="J207" s="2426"/>
      <c r="K207" s="2426"/>
      <c r="L207" s="2426"/>
      <c r="M207" s="2427"/>
    </row>
    <row r="208" spans="1:15" ht="30" customHeight="1">
      <c r="A208" s="1287">
        <v>31.14</v>
      </c>
      <c r="B208" s="865" t="s">
        <v>189</v>
      </c>
      <c r="C208" s="865"/>
      <c r="D208" s="865"/>
      <c r="E208" s="868" t="s">
        <v>89</v>
      </c>
      <c r="F208" s="868" t="s">
        <v>948</v>
      </c>
      <c r="G208" s="1586">
        <v>0</v>
      </c>
      <c r="H208" s="351"/>
      <c r="I208" s="354">
        <f>ROUND(G208*$I$196,0)</f>
        <v>0</v>
      </c>
      <c r="J208" s="2426"/>
      <c r="K208" s="2426"/>
      <c r="L208" s="2426"/>
      <c r="M208" s="2427"/>
    </row>
    <row r="209" spans="1:16" ht="20.100000000000001" customHeight="1">
      <c r="A209" s="2359" t="s">
        <v>209</v>
      </c>
      <c r="B209" s="2360"/>
      <c r="C209" s="2360"/>
      <c r="D209" s="2360"/>
      <c r="E209" s="2360"/>
      <c r="F209" s="2360"/>
      <c r="G209" s="2360"/>
      <c r="H209" s="1114">
        <f>$H$196</f>
        <v>0</v>
      </c>
      <c r="I209" s="391">
        <f>SUM(I205:I208)+I197+I196</f>
        <v>0</v>
      </c>
      <c r="J209" s="2433"/>
      <c r="K209" s="2433"/>
      <c r="L209" s="2433"/>
      <c r="M209" s="2434"/>
    </row>
    <row r="210" spans="1:16" ht="20.100000000000001" customHeight="1">
      <c r="A210" s="2455" t="s">
        <v>387</v>
      </c>
      <c r="B210" s="2456"/>
      <c r="C210" s="2456"/>
      <c r="D210" s="2456"/>
      <c r="E210" s="2456"/>
      <c r="F210" s="2456"/>
      <c r="G210" s="2457"/>
      <c r="H210" s="1114">
        <f>SUM(H209,H173,H150,H125,H96,H56)</f>
        <v>0</v>
      </c>
      <c r="I210" s="391">
        <f>SUM(I209,I173,I150,I125,I96,I56)</f>
        <v>0</v>
      </c>
      <c r="J210" s="2433"/>
      <c r="K210" s="2433"/>
      <c r="L210" s="2433"/>
      <c r="M210" s="2434"/>
      <c r="N210" s="937"/>
      <c r="O210" s="937"/>
      <c r="P210" s="937"/>
    </row>
    <row r="211" spans="1:16" ht="30" customHeight="1">
      <c r="A211" s="1304">
        <v>31.140999999999998</v>
      </c>
      <c r="B211" s="1273" t="s">
        <v>1196</v>
      </c>
      <c r="C211" s="1273"/>
      <c r="D211" s="363"/>
      <c r="E211" s="358" t="s">
        <v>89</v>
      </c>
      <c r="F211" s="1237">
        <v>1</v>
      </c>
      <c r="G211" s="1630">
        <v>0</v>
      </c>
      <c r="H211" s="1309"/>
      <c r="I211" s="1310">
        <f>ROUND(F211*G211,0)</f>
        <v>0</v>
      </c>
      <c r="J211" s="2446"/>
      <c r="K211" s="2446"/>
      <c r="L211" s="2446"/>
      <c r="M211" s="2447"/>
      <c r="N211" s="914"/>
      <c r="O211" s="914"/>
      <c r="P211" s="914"/>
    </row>
    <row r="212" spans="1:16" ht="30" customHeight="1">
      <c r="A212" s="1287">
        <v>31.141999999999999</v>
      </c>
      <c r="B212" s="363" t="s">
        <v>81</v>
      </c>
      <c r="C212" s="363"/>
      <c r="D212" s="363"/>
      <c r="E212" s="358" t="s">
        <v>89</v>
      </c>
      <c r="F212" s="358" t="s">
        <v>948</v>
      </c>
      <c r="G212" s="1585">
        <v>0</v>
      </c>
      <c r="H212" s="1311"/>
      <c r="I212" s="357">
        <f>ROUND(G212*I210,0)</f>
        <v>0</v>
      </c>
      <c r="J212" s="2423"/>
      <c r="K212" s="2423"/>
      <c r="L212" s="2423"/>
      <c r="M212" s="2448"/>
      <c r="N212" s="914"/>
      <c r="O212" s="914"/>
      <c r="P212" s="914"/>
    </row>
    <row r="213" spans="1:16" ht="134.25" customHeight="1">
      <c r="A213" s="1291">
        <v>31.143000000000001</v>
      </c>
      <c r="B213" s="1292" t="s">
        <v>1197</v>
      </c>
      <c r="C213" s="1292"/>
      <c r="D213" s="363"/>
      <c r="E213" s="358" t="s">
        <v>1198</v>
      </c>
      <c r="F213" s="1293" t="s">
        <v>1199</v>
      </c>
      <c r="G213" s="1294" t="s">
        <v>1199</v>
      </c>
      <c r="H213" s="1312" t="s">
        <v>1199</v>
      </c>
      <c r="I213" s="1313" t="s">
        <v>1199</v>
      </c>
      <c r="J213" s="2424" t="s">
        <v>1200</v>
      </c>
      <c r="K213" s="2424"/>
      <c r="L213" s="2424"/>
      <c r="M213" s="2443"/>
      <c r="N213" s="914"/>
      <c r="O213" s="914"/>
      <c r="P213" s="914"/>
    </row>
    <row r="214" spans="1:16" ht="20.100000000000001" customHeight="1" thickBot="1">
      <c r="A214" s="2361" t="s">
        <v>328</v>
      </c>
      <c r="B214" s="2194"/>
      <c r="C214" s="2194"/>
      <c r="D214" s="2194"/>
      <c r="E214" s="2194"/>
      <c r="F214" s="2194"/>
      <c r="G214" s="2194"/>
      <c r="H214" s="729">
        <f>$H$210</f>
        <v>0</v>
      </c>
      <c r="I214" s="392">
        <f>SUM(I210:I213)</f>
        <v>0</v>
      </c>
      <c r="J214" s="2444"/>
      <c r="K214" s="2444"/>
      <c r="L214" s="2444"/>
      <c r="M214" s="2445"/>
      <c r="N214" s="914"/>
      <c r="O214" s="914"/>
      <c r="P214" s="914"/>
    </row>
    <row r="215" spans="1:16" ht="12.75" customHeight="1">
      <c r="A215" s="938"/>
      <c r="B215" s="938"/>
      <c r="C215" s="938"/>
      <c r="D215" s="938"/>
      <c r="E215" s="938"/>
      <c r="F215" s="938"/>
      <c r="G215" s="938"/>
      <c r="H215" s="939"/>
      <c r="I215" s="520"/>
      <c r="J215" s="520"/>
      <c r="K215" s="520"/>
      <c r="L215" s="940"/>
      <c r="N215" s="914"/>
      <c r="O215" s="914"/>
      <c r="P215" s="914"/>
    </row>
    <row r="216" spans="1:16" ht="13.8" thickBot="1">
      <c r="B216" s="914"/>
      <c r="C216" s="914"/>
      <c r="D216" s="914"/>
      <c r="E216" s="914"/>
      <c r="F216" s="914"/>
      <c r="G216" s="914"/>
      <c r="H216" s="941"/>
      <c r="I216" s="914"/>
      <c r="J216" s="914"/>
      <c r="K216" s="914"/>
      <c r="L216" s="914"/>
      <c r="N216" s="914"/>
      <c r="O216" s="914"/>
      <c r="P216" s="914"/>
    </row>
    <row r="217" spans="1:16" ht="30" customHeight="1">
      <c r="A217" s="2421" t="s">
        <v>633</v>
      </c>
      <c r="B217" s="2422"/>
      <c r="C217" s="2422"/>
      <c r="D217" s="2422"/>
      <c r="E217" s="2422"/>
      <c r="F217" s="2422"/>
      <c r="G217" s="2422"/>
      <c r="H217" s="2422"/>
      <c r="I217" s="2422"/>
      <c r="J217" s="2042"/>
      <c r="K217" s="2411" t="s">
        <v>184</v>
      </c>
      <c r="L217" s="2292" t="s">
        <v>620</v>
      </c>
      <c r="M217" s="2150" t="s">
        <v>621</v>
      </c>
      <c r="N217" s="914"/>
      <c r="O217" s="914"/>
      <c r="P217" s="914"/>
    </row>
    <row r="218" spans="1:16" ht="20.100000000000001" customHeight="1">
      <c r="A218" s="2158" t="s">
        <v>1616</v>
      </c>
      <c r="B218" s="2144"/>
      <c r="C218" s="2144" t="s">
        <v>558</v>
      </c>
      <c r="D218" s="2144"/>
      <c r="E218" s="2144"/>
      <c r="F218" s="2144"/>
      <c r="G218" s="2144"/>
      <c r="H218" s="2144"/>
      <c r="I218" s="2151" t="s">
        <v>175</v>
      </c>
      <c r="J218" s="2418" t="s">
        <v>114</v>
      </c>
      <c r="K218" s="2412"/>
      <c r="L218" s="2429"/>
      <c r="M218" s="2152"/>
      <c r="N218" s="914"/>
      <c r="O218" s="914"/>
      <c r="P218" s="914"/>
    </row>
    <row r="219" spans="1:16" s="412" customFormat="1" ht="47.4" thickBot="1">
      <c r="A219" s="2416"/>
      <c r="B219" s="2417"/>
      <c r="C219" s="1369" t="s">
        <v>1612</v>
      </c>
      <c r="D219" s="1315" t="s">
        <v>1613</v>
      </c>
      <c r="E219" s="1315" t="s">
        <v>243</v>
      </c>
      <c r="F219" s="1315" t="s">
        <v>1614</v>
      </c>
      <c r="G219" s="1315" t="s">
        <v>245</v>
      </c>
      <c r="H219" s="1315" t="s">
        <v>246</v>
      </c>
      <c r="I219" s="2420"/>
      <c r="J219" s="2419"/>
      <c r="K219" s="2413"/>
      <c r="L219" s="2430"/>
      <c r="M219" s="2428"/>
    </row>
    <row r="220" spans="1:16" s="412" customFormat="1" ht="20.100000000000001" customHeight="1">
      <c r="A220" s="2468" t="s">
        <v>911</v>
      </c>
      <c r="B220" s="2469"/>
      <c r="C220" s="500">
        <f>I46</f>
        <v>0</v>
      </c>
      <c r="D220" s="500">
        <f>I86</f>
        <v>0</v>
      </c>
      <c r="E220" s="500">
        <f>I115</f>
        <v>0</v>
      </c>
      <c r="F220" s="500">
        <f>I140</f>
        <v>0</v>
      </c>
      <c r="G220" s="500">
        <f>I163</f>
        <v>0</v>
      </c>
      <c r="H220" s="1298">
        <f>I199</f>
        <v>0</v>
      </c>
      <c r="I220" s="1323">
        <f>F46+F86+F115+F140+F163+F199</f>
        <v>0</v>
      </c>
      <c r="J220" s="1653">
        <f>SUM(C220:H220)</f>
        <v>0</v>
      </c>
      <c r="K220" s="1318"/>
      <c r="L220" s="1314"/>
      <c r="M220" s="1605">
        <v>0</v>
      </c>
    </row>
    <row r="221" spans="1:16" s="412" customFormat="1" ht="20.100000000000001" customHeight="1">
      <c r="A221" s="1877" t="s">
        <v>912</v>
      </c>
      <c r="B221" s="1879"/>
      <c r="C221" s="667">
        <f>I47</f>
        <v>0</v>
      </c>
      <c r="D221" s="667">
        <f>I87</f>
        <v>0</v>
      </c>
      <c r="E221" s="351">
        <f>I116</f>
        <v>0</v>
      </c>
      <c r="F221" s="351">
        <f>I141</f>
        <v>0</v>
      </c>
      <c r="G221" s="351">
        <f>I164</f>
        <v>0</v>
      </c>
      <c r="H221" s="1296">
        <f>I200</f>
        <v>0</v>
      </c>
      <c r="I221" s="1316">
        <f>F47+F87+F116+F141+F164+F200</f>
        <v>0</v>
      </c>
      <c r="J221" s="1298">
        <f>SUM(C221:H221)</f>
        <v>0</v>
      </c>
      <c r="K221" s="667"/>
      <c r="L221" s="1112"/>
      <c r="M221" s="1606">
        <v>0</v>
      </c>
    </row>
    <row r="222" spans="1:16" s="412" customFormat="1" ht="20.100000000000001" customHeight="1">
      <c r="A222" s="1877" t="s">
        <v>913</v>
      </c>
      <c r="B222" s="1879"/>
      <c r="C222" s="667">
        <f>I48</f>
        <v>0</v>
      </c>
      <c r="D222" s="667">
        <f t="shared" ref="D222:D223" si="24">I88</f>
        <v>0</v>
      </c>
      <c r="E222" s="351">
        <f t="shared" ref="E222:E223" si="25">I117</f>
        <v>0</v>
      </c>
      <c r="F222" s="351">
        <f>I142</f>
        <v>0</v>
      </c>
      <c r="G222" s="351">
        <f>I165</f>
        <v>0</v>
      </c>
      <c r="H222" s="1296">
        <f>I201</f>
        <v>0</v>
      </c>
      <c r="I222" s="1316">
        <f>F48+F88+F117+F142+F165+F201</f>
        <v>0</v>
      </c>
      <c r="J222" s="1298">
        <f>SUM(C222:H222)</f>
        <v>0</v>
      </c>
      <c r="K222" s="667"/>
      <c r="L222" s="1112"/>
      <c r="M222" s="1606">
        <v>0</v>
      </c>
    </row>
    <row r="223" spans="1:16" s="412" customFormat="1" ht="20.100000000000001" customHeight="1">
      <c r="A223" s="2049" t="s">
        <v>260</v>
      </c>
      <c r="B223" s="2224"/>
      <c r="C223" s="667">
        <f>I49</f>
        <v>0</v>
      </c>
      <c r="D223" s="667">
        <f t="shared" si="24"/>
        <v>0</v>
      </c>
      <c r="E223" s="351">
        <f t="shared" si="25"/>
        <v>0</v>
      </c>
      <c r="F223" s="351">
        <f>I143</f>
        <v>0</v>
      </c>
      <c r="G223" s="351">
        <f>I166</f>
        <v>0</v>
      </c>
      <c r="H223" s="1296">
        <f>I202</f>
        <v>0</v>
      </c>
      <c r="I223" s="1316">
        <f>F49+F89+F118+F143+F166+F202</f>
        <v>0</v>
      </c>
      <c r="J223" s="1298">
        <f>SUM(C223:H223)</f>
        <v>0</v>
      </c>
      <c r="K223" s="667"/>
      <c r="L223" s="1112"/>
      <c r="M223" s="1606">
        <v>0</v>
      </c>
    </row>
    <row r="224" spans="1:16" s="412" customFormat="1" ht="20.100000000000001" customHeight="1" thickBot="1">
      <c r="A224" s="2466" t="s">
        <v>267</v>
      </c>
      <c r="B224" s="2467"/>
      <c r="C224" s="1317"/>
      <c r="D224" s="1317"/>
      <c r="E224" s="1013"/>
      <c r="F224" s="1013"/>
      <c r="G224" s="1013"/>
      <c r="H224" s="1297"/>
      <c r="I224" s="1325">
        <f>SUM(I220:I223)</f>
        <v>0</v>
      </c>
      <c r="J224" s="1297">
        <f>SUM(J220:J223)</f>
        <v>0</v>
      </c>
      <c r="K224" s="894"/>
      <c r="L224" s="1301" t="s">
        <v>1590</v>
      </c>
      <c r="M224" s="394">
        <f>SUM(M220:M223)</f>
        <v>0</v>
      </c>
    </row>
    <row r="225" spans="1:16" s="412" customFormat="1" ht="20.100000000000001" customHeight="1" thickTop="1">
      <c r="A225" s="2449" t="s">
        <v>931</v>
      </c>
      <c r="B225" s="2450"/>
      <c r="C225" s="1318">
        <f>I50</f>
        <v>0</v>
      </c>
      <c r="D225" s="1318">
        <f>I90</f>
        <v>0</v>
      </c>
      <c r="E225" s="500">
        <f>I119</f>
        <v>0</v>
      </c>
      <c r="F225" s="500">
        <f>I144</f>
        <v>0</v>
      </c>
      <c r="G225" s="500">
        <f>I167</f>
        <v>0</v>
      </c>
      <c r="H225" s="1298">
        <f>I203</f>
        <v>0</v>
      </c>
      <c r="I225" s="1316">
        <f>F50+F90+F119+F144+F167+F203</f>
        <v>0</v>
      </c>
      <c r="J225" s="1298">
        <f>SUM(C225:H225)</f>
        <v>0</v>
      </c>
      <c r="K225" s="667"/>
      <c r="L225" s="1322" t="s">
        <v>1607</v>
      </c>
      <c r="M225" s="447" t="s">
        <v>1199</v>
      </c>
    </row>
    <row r="226" spans="1:16" s="412" customFormat="1" ht="20.100000000000001" customHeight="1" thickBot="1">
      <c r="A226" s="2451" t="s">
        <v>174</v>
      </c>
      <c r="B226" s="2452"/>
      <c r="C226" s="1319">
        <f>I51</f>
        <v>0</v>
      </c>
      <c r="D226" s="1319">
        <f>I91</f>
        <v>0</v>
      </c>
      <c r="E226" s="504">
        <f>I120</f>
        <v>0</v>
      </c>
      <c r="F226" s="504">
        <f>I145</f>
        <v>0</v>
      </c>
      <c r="G226" s="504">
        <f>I168</f>
        <v>0</v>
      </c>
      <c r="H226" s="1299">
        <f>I204</f>
        <v>0</v>
      </c>
      <c r="I226" s="1320">
        <f>F51+F91+F120+F145+F168+F204</f>
        <v>0</v>
      </c>
      <c r="J226" s="1299">
        <f>SUM(C226:H226)</f>
        <v>0</v>
      </c>
      <c r="K226" s="667"/>
      <c r="L226" s="1214" t="s">
        <v>1607</v>
      </c>
      <c r="M226" s="448" t="s">
        <v>1199</v>
      </c>
    </row>
    <row r="227" spans="1:16" s="442" customFormat="1" ht="20.100000000000001" customHeight="1" thickTop="1" thickBot="1">
      <c r="A227" s="2453" t="s">
        <v>124</v>
      </c>
      <c r="B227" s="2454"/>
      <c r="C227" s="1321"/>
      <c r="D227" s="1321"/>
      <c r="E227" s="1006"/>
      <c r="F227" s="1006"/>
      <c r="G227" s="1006"/>
      <c r="H227" s="1300"/>
      <c r="I227" s="1324">
        <f>SUM(I224:I226)</f>
        <v>0</v>
      </c>
      <c r="J227" s="1300">
        <f>SUM(J224:J226)</f>
        <v>0</v>
      </c>
      <c r="K227" s="894"/>
      <c r="L227" s="1302" t="s">
        <v>1615</v>
      </c>
      <c r="M227" s="509">
        <f>M224</f>
        <v>0</v>
      </c>
    </row>
    <row r="228" spans="1:16" s="412" customFormat="1" ht="15.6">
      <c r="A228" s="443"/>
      <c r="E228" s="444"/>
      <c r="F228" s="444"/>
      <c r="G228" s="444"/>
      <c r="H228" s="535"/>
      <c r="M228" s="535" t="s">
        <v>1593</v>
      </c>
    </row>
    <row r="229" spans="1:16" s="412" customFormat="1" ht="15.6">
      <c r="A229" s="1016" t="s">
        <v>1606</v>
      </c>
      <c r="D229" s="444"/>
      <c r="E229" s="444"/>
      <c r="F229" s="444"/>
      <c r="G229" s="535"/>
      <c r="H229" s="5"/>
      <c r="I229" s="535"/>
      <c r="J229" s="535"/>
      <c r="K229" s="535"/>
    </row>
    <row r="230" spans="1:16">
      <c r="B230" s="914"/>
      <c r="C230" s="914"/>
      <c r="D230" s="914"/>
      <c r="E230" s="914"/>
      <c r="F230" s="914"/>
      <c r="G230" s="914"/>
      <c r="H230" s="941"/>
      <c r="I230" s="914"/>
      <c r="J230" s="914"/>
      <c r="K230" s="914"/>
      <c r="L230" s="914"/>
      <c r="N230" s="914"/>
      <c r="O230" s="914"/>
      <c r="P230" s="914"/>
    </row>
    <row r="231" spans="1:16">
      <c r="B231" s="914"/>
      <c r="C231" s="914"/>
      <c r="D231" s="914"/>
      <c r="E231" s="914"/>
      <c r="F231" s="914"/>
      <c r="G231" s="914"/>
      <c r="H231" s="941"/>
      <c r="I231" s="914"/>
      <c r="J231" s="914"/>
      <c r="K231" s="914"/>
      <c r="L231" s="914"/>
      <c r="N231" s="914"/>
      <c r="O231" s="914"/>
      <c r="P231" s="914"/>
    </row>
    <row r="232" spans="1:16">
      <c r="B232" s="914"/>
      <c r="C232" s="914"/>
      <c r="D232" s="914"/>
      <c r="E232" s="914"/>
      <c r="F232" s="914"/>
      <c r="G232" s="914"/>
      <c r="H232" s="941"/>
      <c r="I232" s="914"/>
      <c r="J232" s="914"/>
      <c r="K232" s="914"/>
      <c r="L232" s="914"/>
      <c r="N232" s="914"/>
      <c r="O232" s="914"/>
      <c r="P232" s="914"/>
    </row>
    <row r="233" spans="1:16">
      <c r="B233" s="914"/>
      <c r="C233" s="914"/>
      <c r="D233" s="914"/>
      <c r="E233" s="914"/>
      <c r="F233" s="914"/>
      <c r="G233" s="914"/>
      <c r="H233" s="941"/>
      <c r="I233" s="914"/>
      <c r="J233" s="914"/>
      <c r="K233" s="914"/>
      <c r="L233" s="914"/>
      <c r="N233" s="914"/>
      <c r="O233" s="914"/>
      <c r="P233" s="914"/>
    </row>
    <row r="234" spans="1:16">
      <c r="B234" s="914"/>
      <c r="C234" s="914"/>
      <c r="D234" s="914"/>
      <c r="E234" s="914"/>
      <c r="F234" s="914"/>
      <c r="G234" s="914"/>
      <c r="H234" s="941"/>
      <c r="I234" s="914"/>
      <c r="J234" s="914"/>
      <c r="K234" s="914"/>
      <c r="L234" s="914"/>
      <c r="N234" s="914"/>
      <c r="O234" s="914"/>
      <c r="P234" s="914"/>
    </row>
    <row r="235" spans="1:16">
      <c r="B235" s="914"/>
      <c r="C235" s="914"/>
      <c r="D235" s="914"/>
      <c r="E235" s="914"/>
      <c r="F235" s="914"/>
      <c r="G235" s="914"/>
      <c r="H235" s="941"/>
      <c r="I235" s="914"/>
      <c r="J235" s="914"/>
      <c r="K235" s="914"/>
      <c r="L235" s="914"/>
      <c r="N235" s="914"/>
      <c r="O235" s="914"/>
      <c r="P235" s="914"/>
    </row>
    <row r="236" spans="1:16">
      <c r="B236" s="914"/>
      <c r="C236" s="914"/>
      <c r="D236" s="914"/>
      <c r="E236" s="914"/>
      <c r="F236" s="914"/>
      <c r="G236" s="914"/>
      <c r="H236" s="941"/>
      <c r="I236" s="914"/>
      <c r="J236" s="914"/>
      <c r="K236" s="914"/>
      <c r="L236" s="914"/>
      <c r="N236" s="914"/>
      <c r="O236" s="914"/>
      <c r="P236" s="914"/>
    </row>
    <row r="237" spans="1:16">
      <c r="B237" s="914"/>
      <c r="C237" s="914"/>
      <c r="D237" s="914"/>
      <c r="E237" s="914"/>
      <c r="F237" s="914"/>
      <c r="G237" s="914"/>
      <c r="H237" s="941"/>
      <c r="I237" s="914"/>
      <c r="J237" s="914"/>
      <c r="K237" s="914"/>
      <c r="L237" s="914"/>
      <c r="N237" s="914"/>
      <c r="O237" s="914"/>
      <c r="P237" s="914"/>
    </row>
    <row r="238" spans="1:16">
      <c r="B238" s="914"/>
      <c r="C238" s="914"/>
      <c r="D238" s="914"/>
      <c r="E238" s="914"/>
      <c r="F238" s="914"/>
      <c r="G238" s="914"/>
      <c r="H238" s="941"/>
      <c r="I238" s="914"/>
      <c r="J238" s="914"/>
      <c r="K238" s="914"/>
      <c r="L238" s="914"/>
      <c r="N238" s="914"/>
      <c r="O238" s="914"/>
      <c r="P238" s="914"/>
    </row>
    <row r="239" spans="1:16">
      <c r="B239" s="914"/>
      <c r="C239" s="914"/>
      <c r="D239" s="914"/>
      <c r="E239" s="914"/>
      <c r="F239" s="914"/>
      <c r="G239" s="914"/>
      <c r="H239" s="941"/>
      <c r="I239" s="914"/>
      <c r="J239" s="914"/>
      <c r="K239" s="914"/>
      <c r="L239" s="914"/>
      <c r="N239" s="914"/>
      <c r="O239" s="914"/>
      <c r="P239" s="914"/>
    </row>
    <row r="240" spans="1:16">
      <c r="B240" s="914"/>
      <c r="C240" s="914"/>
      <c r="D240" s="914"/>
      <c r="E240" s="914"/>
      <c r="F240" s="914"/>
      <c r="G240" s="914"/>
      <c r="H240" s="941"/>
      <c r="I240" s="914"/>
      <c r="J240" s="914"/>
      <c r="K240" s="914"/>
      <c r="L240" s="914"/>
      <c r="N240" s="914"/>
      <c r="O240" s="914"/>
      <c r="P240" s="914"/>
    </row>
    <row r="241" spans="2:16">
      <c r="B241" s="914"/>
      <c r="C241" s="914"/>
      <c r="D241" s="914"/>
      <c r="E241" s="914"/>
      <c r="F241" s="914"/>
      <c r="G241" s="914"/>
      <c r="H241" s="941"/>
      <c r="I241" s="914"/>
      <c r="J241" s="914"/>
      <c r="K241" s="914"/>
      <c r="L241" s="914"/>
      <c r="N241" s="914"/>
      <c r="O241" s="914"/>
      <c r="P241" s="914"/>
    </row>
    <row r="242" spans="2:16">
      <c r="B242" s="914"/>
      <c r="C242" s="914"/>
      <c r="D242" s="914"/>
      <c r="E242" s="914"/>
      <c r="F242" s="914"/>
      <c r="G242" s="914"/>
      <c r="H242" s="941"/>
      <c r="I242" s="914"/>
      <c r="J242" s="914"/>
      <c r="K242" s="914"/>
      <c r="L242" s="914"/>
      <c r="N242" s="914"/>
      <c r="O242" s="914"/>
      <c r="P242" s="914"/>
    </row>
    <row r="243" spans="2:16">
      <c r="B243" s="914"/>
      <c r="C243" s="914"/>
      <c r="D243" s="914"/>
      <c r="E243" s="914"/>
      <c r="F243" s="914"/>
      <c r="G243" s="914"/>
      <c r="H243" s="941"/>
      <c r="I243" s="914"/>
      <c r="J243" s="914"/>
      <c r="K243" s="914"/>
      <c r="L243" s="914"/>
      <c r="N243" s="914"/>
      <c r="O243" s="914"/>
      <c r="P243" s="914"/>
    </row>
    <row r="244" spans="2:16">
      <c r="B244" s="914"/>
      <c r="C244" s="914"/>
      <c r="D244" s="914"/>
      <c r="E244" s="914"/>
      <c r="F244" s="914"/>
      <c r="G244" s="914"/>
      <c r="H244" s="941"/>
      <c r="I244" s="914"/>
      <c r="J244" s="914"/>
      <c r="K244" s="914"/>
      <c r="L244" s="914"/>
      <c r="N244" s="914"/>
      <c r="O244" s="914"/>
      <c r="P244" s="914"/>
    </row>
    <row r="245" spans="2:16">
      <c r="B245" s="914"/>
      <c r="C245" s="914"/>
      <c r="D245" s="914"/>
      <c r="E245" s="914"/>
      <c r="F245" s="914"/>
      <c r="G245" s="914"/>
      <c r="H245" s="941"/>
      <c r="I245" s="914"/>
      <c r="J245" s="914"/>
      <c r="K245" s="914"/>
      <c r="L245" s="914"/>
      <c r="N245" s="914"/>
      <c r="O245" s="914"/>
      <c r="P245" s="914"/>
    </row>
    <row r="246" spans="2:16">
      <c r="B246" s="914"/>
      <c r="C246" s="914"/>
      <c r="D246" s="914"/>
      <c r="E246" s="914"/>
      <c r="F246" s="914"/>
      <c r="G246" s="914"/>
      <c r="H246" s="941"/>
      <c r="I246" s="914"/>
      <c r="J246" s="914"/>
      <c r="K246" s="914"/>
      <c r="L246" s="914"/>
      <c r="N246" s="914"/>
      <c r="O246" s="914"/>
      <c r="P246" s="914"/>
    </row>
    <row r="247" spans="2:16">
      <c r="B247" s="914"/>
      <c r="C247" s="914"/>
      <c r="D247" s="914"/>
      <c r="E247" s="914"/>
      <c r="F247" s="914"/>
      <c r="G247" s="914"/>
      <c r="H247" s="941"/>
      <c r="I247" s="914"/>
      <c r="J247" s="914"/>
      <c r="K247" s="914"/>
      <c r="L247" s="914"/>
      <c r="N247" s="914"/>
      <c r="O247" s="914"/>
      <c r="P247" s="914"/>
    </row>
    <row r="248" spans="2:16">
      <c r="B248" s="914"/>
      <c r="C248" s="914"/>
      <c r="D248" s="914"/>
      <c r="E248" s="914"/>
      <c r="F248" s="914"/>
      <c r="G248" s="914"/>
      <c r="H248" s="941"/>
      <c r="I248" s="914"/>
      <c r="J248" s="914"/>
      <c r="K248" s="914"/>
      <c r="L248" s="914"/>
      <c r="N248" s="914"/>
      <c r="O248" s="914"/>
      <c r="P248" s="914"/>
    </row>
    <row r="249" spans="2:16">
      <c r="B249" s="914"/>
      <c r="C249" s="914"/>
      <c r="D249" s="914"/>
      <c r="E249" s="914"/>
      <c r="F249" s="914"/>
      <c r="G249" s="914"/>
      <c r="H249" s="941"/>
      <c r="I249" s="914"/>
      <c r="J249" s="914"/>
      <c r="K249" s="914"/>
      <c r="L249" s="914"/>
      <c r="N249" s="914"/>
      <c r="O249" s="914"/>
      <c r="P249" s="914"/>
    </row>
    <row r="250" spans="2:16">
      <c r="B250" s="914"/>
      <c r="C250" s="914"/>
      <c r="D250" s="914"/>
      <c r="E250" s="914"/>
      <c r="F250" s="914"/>
      <c r="G250" s="914"/>
      <c r="H250" s="941"/>
      <c r="I250" s="914"/>
      <c r="J250" s="914"/>
      <c r="K250" s="914"/>
      <c r="L250" s="914"/>
      <c r="N250" s="914"/>
      <c r="O250" s="914"/>
      <c r="P250" s="914"/>
    </row>
    <row r="251" spans="2:16">
      <c r="B251" s="914"/>
      <c r="C251" s="914"/>
      <c r="D251" s="914"/>
      <c r="E251" s="914"/>
      <c r="F251" s="914"/>
      <c r="G251" s="914"/>
      <c r="H251" s="941"/>
      <c r="I251" s="914"/>
      <c r="J251" s="914"/>
      <c r="K251" s="914"/>
      <c r="L251" s="914"/>
      <c r="N251" s="914"/>
      <c r="O251" s="914"/>
      <c r="P251" s="914"/>
    </row>
    <row r="252" spans="2:16">
      <c r="B252" s="914"/>
      <c r="C252" s="914"/>
      <c r="D252" s="914"/>
      <c r="E252" s="914"/>
      <c r="F252" s="914"/>
      <c r="G252" s="914"/>
      <c r="H252" s="941"/>
      <c r="I252" s="914"/>
      <c r="J252" s="914"/>
      <c r="K252" s="914"/>
      <c r="L252" s="914"/>
      <c r="N252" s="914"/>
      <c r="O252" s="914"/>
      <c r="P252" s="914"/>
    </row>
    <row r="253" spans="2:16">
      <c r="B253" s="914"/>
      <c r="C253" s="914"/>
      <c r="D253" s="914"/>
      <c r="E253" s="914"/>
      <c r="F253" s="914"/>
      <c r="G253" s="914"/>
      <c r="H253" s="941"/>
      <c r="I253" s="914"/>
      <c r="J253" s="914"/>
      <c r="K253" s="914"/>
      <c r="L253" s="914"/>
      <c r="N253" s="914"/>
      <c r="O253" s="914"/>
      <c r="P253" s="914"/>
    </row>
    <row r="254" spans="2:16">
      <c r="B254" s="914"/>
      <c r="C254" s="914"/>
      <c r="D254" s="914"/>
      <c r="E254" s="914"/>
      <c r="F254" s="914"/>
      <c r="G254" s="914"/>
      <c r="H254" s="941"/>
      <c r="I254" s="914"/>
      <c r="J254" s="914"/>
      <c r="K254" s="914"/>
      <c r="L254" s="914"/>
      <c r="N254" s="914"/>
      <c r="O254" s="914"/>
      <c r="P254" s="914"/>
    </row>
    <row r="255" spans="2:16">
      <c r="B255" s="914"/>
      <c r="C255" s="914"/>
      <c r="D255" s="914"/>
      <c r="E255" s="914"/>
      <c r="F255" s="914"/>
      <c r="G255" s="914"/>
      <c r="H255" s="941"/>
      <c r="I255" s="914"/>
      <c r="J255" s="914"/>
      <c r="K255" s="914"/>
      <c r="L255" s="914"/>
      <c r="N255" s="914"/>
      <c r="O255" s="914"/>
      <c r="P255" s="914"/>
    </row>
    <row r="256" spans="2:16">
      <c r="B256" s="914"/>
      <c r="C256" s="914"/>
      <c r="D256" s="914"/>
      <c r="E256" s="914"/>
      <c r="F256" s="914"/>
      <c r="G256" s="914"/>
      <c r="H256" s="941"/>
      <c r="I256" s="914"/>
      <c r="J256" s="914"/>
      <c r="K256" s="914"/>
      <c r="L256" s="914"/>
      <c r="N256" s="914"/>
      <c r="O256" s="914"/>
      <c r="P256" s="914"/>
    </row>
    <row r="257" spans="2:16">
      <c r="B257" s="914"/>
      <c r="C257" s="914"/>
      <c r="D257" s="914"/>
      <c r="E257" s="914"/>
      <c r="F257" s="914"/>
      <c r="G257" s="914"/>
      <c r="H257" s="941"/>
      <c r="I257" s="914"/>
      <c r="J257" s="914"/>
      <c r="K257" s="914"/>
      <c r="L257" s="914"/>
      <c r="N257" s="914"/>
      <c r="O257" s="914"/>
      <c r="P257" s="914"/>
    </row>
    <row r="258" spans="2:16">
      <c r="B258" s="914"/>
      <c r="C258" s="914"/>
      <c r="D258" s="914"/>
      <c r="E258" s="914"/>
      <c r="F258" s="914"/>
      <c r="G258" s="914"/>
      <c r="H258" s="941"/>
      <c r="I258" s="914"/>
      <c r="J258" s="914"/>
      <c r="K258" s="914"/>
      <c r="L258" s="914"/>
      <c r="N258" s="914"/>
      <c r="O258" s="914"/>
      <c r="P258" s="914"/>
    </row>
    <row r="259" spans="2:16">
      <c r="B259" s="914"/>
      <c r="C259" s="914"/>
      <c r="D259" s="914"/>
      <c r="E259" s="914"/>
      <c r="F259" s="914"/>
      <c r="G259" s="914"/>
      <c r="H259" s="941"/>
      <c r="I259" s="914"/>
      <c r="J259" s="914"/>
      <c r="K259" s="914"/>
      <c r="L259" s="914"/>
      <c r="N259" s="914"/>
      <c r="O259" s="914"/>
      <c r="P259" s="914"/>
    </row>
    <row r="260" spans="2:16">
      <c r="B260" s="914"/>
      <c r="C260" s="914"/>
      <c r="D260" s="914"/>
      <c r="E260" s="914"/>
      <c r="F260" s="914"/>
      <c r="G260" s="914"/>
      <c r="H260" s="941"/>
      <c r="I260" s="914"/>
      <c r="J260" s="914"/>
      <c r="K260" s="914"/>
      <c r="L260" s="914"/>
      <c r="N260" s="914"/>
      <c r="O260" s="914"/>
      <c r="P260" s="914"/>
    </row>
    <row r="261" spans="2:16">
      <c r="B261" s="914"/>
      <c r="C261" s="914"/>
      <c r="D261" s="914"/>
      <c r="E261" s="914"/>
      <c r="F261" s="914"/>
      <c r="G261" s="914"/>
      <c r="H261" s="941"/>
      <c r="I261" s="914"/>
      <c r="J261" s="914"/>
      <c r="K261" s="914"/>
      <c r="L261" s="914"/>
      <c r="N261" s="914"/>
      <c r="O261" s="914"/>
      <c r="P261" s="914"/>
    </row>
    <row r="262" spans="2:16">
      <c r="B262" s="914"/>
      <c r="C262" s="914"/>
      <c r="D262" s="914"/>
      <c r="E262" s="914"/>
      <c r="F262" s="914"/>
      <c r="G262" s="914"/>
      <c r="H262" s="941"/>
      <c r="I262" s="914"/>
      <c r="J262" s="914"/>
      <c r="K262" s="914"/>
      <c r="L262" s="914"/>
      <c r="N262" s="914"/>
      <c r="O262" s="914"/>
      <c r="P262" s="914"/>
    </row>
    <row r="263" spans="2:16">
      <c r="B263" s="914"/>
      <c r="C263" s="914"/>
      <c r="D263" s="914"/>
      <c r="E263" s="914"/>
      <c r="F263" s="914"/>
      <c r="G263" s="914"/>
      <c r="H263" s="941"/>
      <c r="I263" s="914"/>
      <c r="J263" s="914"/>
      <c r="K263" s="914"/>
      <c r="L263" s="914"/>
      <c r="N263" s="914"/>
      <c r="O263" s="914"/>
      <c r="P263" s="914"/>
    </row>
    <row r="264" spans="2:16">
      <c r="B264" s="914"/>
      <c r="C264" s="914"/>
      <c r="D264" s="914"/>
      <c r="E264" s="914"/>
      <c r="F264" s="914"/>
      <c r="G264" s="914"/>
      <c r="H264" s="941"/>
      <c r="I264" s="914"/>
      <c r="J264" s="914"/>
      <c r="K264" s="914"/>
      <c r="L264" s="914"/>
      <c r="N264" s="914"/>
      <c r="O264" s="914"/>
      <c r="P264" s="914"/>
    </row>
    <row r="265" spans="2:16">
      <c r="B265" s="914"/>
      <c r="C265" s="914"/>
      <c r="D265" s="914"/>
      <c r="E265" s="914"/>
      <c r="F265" s="914"/>
      <c r="G265" s="914"/>
      <c r="H265" s="941"/>
      <c r="I265" s="914"/>
      <c r="J265" s="914"/>
      <c r="K265" s="914"/>
      <c r="L265" s="914"/>
      <c r="N265" s="914"/>
      <c r="O265" s="914"/>
      <c r="P265" s="914"/>
    </row>
    <row r="266" spans="2:16">
      <c r="B266" s="914"/>
      <c r="C266" s="914"/>
      <c r="D266" s="914"/>
      <c r="E266" s="914"/>
      <c r="F266" s="914"/>
      <c r="G266" s="914"/>
      <c r="H266" s="941"/>
      <c r="I266" s="914"/>
      <c r="J266" s="914"/>
      <c r="K266" s="914"/>
      <c r="L266" s="914"/>
      <c r="N266" s="914"/>
      <c r="O266" s="914"/>
      <c r="P266" s="914"/>
    </row>
    <row r="267" spans="2:16">
      <c r="B267" s="914"/>
      <c r="C267" s="914"/>
      <c r="D267" s="914"/>
      <c r="E267" s="914"/>
      <c r="F267" s="914"/>
      <c r="G267" s="914"/>
      <c r="H267" s="941"/>
      <c r="I267" s="914"/>
      <c r="J267" s="914"/>
      <c r="K267" s="914"/>
      <c r="L267" s="914"/>
      <c r="N267" s="914"/>
      <c r="O267" s="914"/>
      <c r="P267" s="914"/>
    </row>
    <row r="268" spans="2:16">
      <c r="B268" s="914"/>
      <c r="C268" s="914"/>
      <c r="D268" s="914"/>
      <c r="E268" s="914"/>
      <c r="F268" s="914"/>
      <c r="G268" s="914"/>
      <c r="H268" s="941"/>
      <c r="I268" s="914"/>
      <c r="J268" s="914"/>
      <c r="K268" s="914"/>
      <c r="L268" s="914"/>
      <c r="N268" s="914"/>
      <c r="O268" s="914"/>
      <c r="P268" s="914"/>
    </row>
    <row r="269" spans="2:16">
      <c r="B269" s="914"/>
      <c r="C269" s="914"/>
      <c r="D269" s="914"/>
      <c r="E269" s="914"/>
      <c r="F269" s="914"/>
      <c r="G269" s="914"/>
      <c r="H269" s="941"/>
      <c r="I269" s="914"/>
      <c r="J269" s="914"/>
      <c r="K269" s="914"/>
      <c r="L269" s="914"/>
      <c r="N269" s="914"/>
      <c r="O269" s="914"/>
      <c r="P269" s="914"/>
    </row>
    <row r="270" spans="2:16">
      <c r="B270" s="914"/>
      <c r="C270" s="914"/>
      <c r="D270" s="914"/>
      <c r="E270" s="914"/>
      <c r="F270" s="914"/>
      <c r="G270" s="914"/>
      <c r="H270" s="941"/>
      <c r="I270" s="914"/>
      <c r="J270" s="914"/>
      <c r="K270" s="914"/>
      <c r="L270" s="914"/>
      <c r="N270" s="914"/>
      <c r="O270" s="914"/>
      <c r="P270" s="914"/>
    </row>
    <row r="271" spans="2:16">
      <c r="B271" s="914"/>
      <c r="C271" s="914"/>
      <c r="D271" s="914"/>
      <c r="E271" s="914"/>
      <c r="F271" s="914"/>
      <c r="G271" s="914"/>
      <c r="H271" s="941"/>
      <c r="I271" s="914"/>
      <c r="J271" s="914"/>
      <c r="K271" s="914"/>
      <c r="L271" s="914"/>
      <c r="N271" s="914"/>
      <c r="O271" s="914"/>
      <c r="P271" s="914"/>
    </row>
    <row r="272" spans="2:16">
      <c r="B272" s="914"/>
      <c r="C272" s="914"/>
      <c r="D272" s="914"/>
      <c r="E272" s="914"/>
      <c r="F272" s="914"/>
      <c r="G272" s="914"/>
      <c r="H272" s="941"/>
      <c r="I272" s="914"/>
      <c r="J272" s="914"/>
      <c r="K272" s="914"/>
      <c r="L272" s="914"/>
      <c r="N272" s="914"/>
      <c r="O272" s="914"/>
      <c r="P272" s="914"/>
    </row>
    <row r="273" spans="2:16">
      <c r="B273" s="914"/>
      <c r="C273" s="914"/>
      <c r="D273" s="914"/>
      <c r="E273" s="914"/>
      <c r="F273" s="914"/>
      <c r="G273" s="914"/>
      <c r="H273" s="941"/>
      <c r="I273" s="914"/>
      <c r="J273" s="914"/>
      <c r="K273" s="914"/>
      <c r="L273" s="914"/>
      <c r="N273" s="914"/>
      <c r="O273" s="914"/>
      <c r="P273" s="914"/>
    </row>
    <row r="274" spans="2:16">
      <c r="B274" s="914"/>
      <c r="C274" s="914"/>
      <c r="D274" s="914"/>
      <c r="E274" s="914"/>
      <c r="F274" s="914"/>
      <c r="G274" s="914"/>
      <c r="H274" s="941"/>
      <c r="I274" s="914"/>
      <c r="J274" s="914"/>
      <c r="K274" s="914"/>
      <c r="L274" s="914"/>
      <c r="N274" s="914"/>
      <c r="O274" s="914"/>
      <c r="P274" s="914"/>
    </row>
    <row r="275" spans="2:16">
      <c r="B275" s="914"/>
      <c r="C275" s="914"/>
      <c r="D275" s="914"/>
      <c r="E275" s="914"/>
      <c r="F275" s="914"/>
      <c r="G275" s="914"/>
      <c r="H275" s="941"/>
      <c r="I275" s="914"/>
      <c r="J275" s="914"/>
      <c r="K275" s="914"/>
      <c r="L275" s="914"/>
      <c r="N275" s="914"/>
      <c r="O275" s="914"/>
      <c r="P275" s="914"/>
    </row>
    <row r="276" spans="2:16">
      <c r="B276" s="914"/>
      <c r="C276" s="914"/>
      <c r="D276" s="914"/>
      <c r="E276" s="914"/>
      <c r="F276" s="914"/>
      <c r="G276" s="914"/>
      <c r="H276" s="941"/>
      <c r="I276" s="914"/>
      <c r="J276" s="914"/>
      <c r="K276" s="914"/>
      <c r="L276" s="914"/>
      <c r="N276" s="914"/>
      <c r="O276" s="914"/>
      <c r="P276" s="914"/>
    </row>
    <row r="277" spans="2:16">
      <c r="B277" s="914"/>
      <c r="C277" s="914"/>
      <c r="D277" s="914"/>
      <c r="E277" s="914"/>
      <c r="F277" s="914"/>
      <c r="G277" s="914"/>
      <c r="H277" s="941"/>
      <c r="I277" s="914"/>
      <c r="J277" s="914"/>
      <c r="K277" s="914"/>
      <c r="L277" s="914"/>
      <c r="N277" s="914"/>
      <c r="O277" s="914"/>
      <c r="P277" s="914"/>
    </row>
    <row r="278" spans="2:16">
      <c r="B278" s="914"/>
      <c r="C278" s="914"/>
      <c r="D278" s="914"/>
      <c r="E278" s="914"/>
      <c r="F278" s="914"/>
      <c r="G278" s="914"/>
      <c r="H278" s="941"/>
      <c r="I278" s="914"/>
      <c r="J278" s="914"/>
      <c r="K278" s="914"/>
      <c r="L278" s="914"/>
      <c r="N278" s="914"/>
      <c r="O278" s="914"/>
      <c r="P278" s="914"/>
    </row>
    <row r="279" spans="2:16">
      <c r="B279" s="914"/>
      <c r="C279" s="914"/>
      <c r="D279" s="914"/>
      <c r="E279" s="914"/>
      <c r="F279" s="914"/>
      <c r="G279" s="914"/>
      <c r="H279" s="941"/>
      <c r="I279" s="914"/>
      <c r="J279" s="914"/>
      <c r="K279" s="914"/>
      <c r="L279" s="914"/>
      <c r="N279" s="914"/>
      <c r="O279" s="914"/>
      <c r="P279" s="914"/>
    </row>
    <row r="280" spans="2:16">
      <c r="B280" s="914"/>
      <c r="C280" s="914"/>
      <c r="D280" s="914"/>
      <c r="E280" s="914"/>
      <c r="F280" s="914"/>
      <c r="G280" s="914"/>
      <c r="H280" s="941"/>
      <c r="I280" s="914"/>
      <c r="J280" s="914"/>
      <c r="K280" s="914"/>
      <c r="L280" s="914"/>
      <c r="N280" s="914"/>
      <c r="O280" s="914"/>
      <c r="P280" s="914"/>
    </row>
    <row r="281" spans="2:16">
      <c r="B281" s="914"/>
      <c r="C281" s="914"/>
      <c r="D281" s="914"/>
      <c r="E281" s="914"/>
      <c r="F281" s="914"/>
      <c r="G281" s="914"/>
      <c r="H281" s="941"/>
      <c r="I281" s="914"/>
      <c r="J281" s="914"/>
      <c r="K281" s="914"/>
      <c r="L281" s="914"/>
      <c r="N281" s="914"/>
      <c r="O281" s="914"/>
      <c r="P281" s="914"/>
    </row>
    <row r="282" spans="2:16">
      <c r="B282" s="914"/>
      <c r="C282" s="914"/>
      <c r="D282" s="914"/>
      <c r="E282" s="914"/>
      <c r="F282" s="914"/>
      <c r="G282" s="914"/>
      <c r="H282" s="941"/>
      <c r="I282" s="914"/>
      <c r="J282" s="914"/>
      <c r="K282" s="914"/>
      <c r="L282" s="914"/>
      <c r="N282" s="914"/>
      <c r="O282" s="914"/>
      <c r="P282" s="914"/>
    </row>
    <row r="283" spans="2:16">
      <c r="B283" s="914"/>
      <c r="C283" s="914"/>
      <c r="D283" s="914"/>
      <c r="E283" s="914"/>
      <c r="F283" s="914"/>
      <c r="G283" s="914"/>
      <c r="H283" s="941"/>
      <c r="I283" s="914"/>
      <c r="J283" s="914"/>
      <c r="K283" s="914"/>
      <c r="L283" s="914"/>
      <c r="N283" s="914"/>
      <c r="O283" s="914"/>
      <c r="P283" s="914"/>
    </row>
    <row r="284" spans="2:16">
      <c r="B284" s="914"/>
      <c r="C284" s="914"/>
      <c r="D284" s="914"/>
      <c r="E284" s="914"/>
      <c r="F284" s="914"/>
      <c r="G284" s="914"/>
      <c r="H284" s="941"/>
      <c r="I284" s="914"/>
      <c r="J284" s="914"/>
      <c r="K284" s="914"/>
      <c r="L284" s="914"/>
      <c r="N284" s="914"/>
      <c r="O284" s="914"/>
      <c r="P284" s="914"/>
    </row>
    <row r="285" spans="2:16">
      <c r="B285" s="914"/>
      <c r="C285" s="914"/>
      <c r="D285" s="914"/>
      <c r="E285" s="914"/>
      <c r="F285" s="914"/>
      <c r="G285" s="914"/>
      <c r="H285" s="941"/>
      <c r="I285" s="914"/>
      <c r="J285" s="914"/>
      <c r="K285" s="914"/>
      <c r="L285" s="914"/>
      <c r="N285" s="914"/>
      <c r="O285" s="914"/>
      <c r="P285" s="914"/>
    </row>
    <row r="286" spans="2:16">
      <c r="B286" s="914"/>
      <c r="C286" s="914"/>
      <c r="D286" s="914"/>
      <c r="E286" s="914"/>
      <c r="F286" s="914"/>
      <c r="G286" s="914"/>
      <c r="H286" s="941"/>
      <c r="I286" s="914"/>
      <c r="J286" s="914"/>
      <c r="K286" s="914"/>
      <c r="L286" s="914"/>
      <c r="N286" s="914"/>
      <c r="O286" s="914"/>
      <c r="P286" s="914"/>
    </row>
    <row r="287" spans="2:16">
      <c r="B287" s="914"/>
      <c r="C287" s="914"/>
      <c r="D287" s="914"/>
      <c r="E287" s="914"/>
      <c r="F287" s="914"/>
      <c r="G287" s="914"/>
      <c r="H287" s="941"/>
      <c r="I287" s="914"/>
      <c r="J287" s="914"/>
      <c r="K287" s="914"/>
      <c r="L287" s="914"/>
      <c r="N287" s="914"/>
      <c r="O287" s="914"/>
      <c r="P287" s="914"/>
    </row>
    <row r="288" spans="2:16">
      <c r="B288" s="914"/>
      <c r="C288" s="914"/>
      <c r="D288" s="914"/>
      <c r="E288" s="914"/>
      <c r="F288" s="914"/>
      <c r="G288" s="914"/>
      <c r="H288" s="941"/>
      <c r="I288" s="914"/>
      <c r="J288" s="914"/>
      <c r="K288" s="914"/>
      <c r="L288" s="914"/>
      <c r="N288" s="914"/>
      <c r="O288" s="914"/>
      <c r="P288" s="914"/>
    </row>
    <row r="289" spans="2:16">
      <c r="B289" s="914"/>
      <c r="C289" s="914"/>
      <c r="D289" s="914"/>
      <c r="E289" s="914"/>
      <c r="F289" s="914"/>
      <c r="G289" s="914"/>
      <c r="H289" s="941"/>
      <c r="I289" s="914"/>
      <c r="J289" s="914"/>
      <c r="K289" s="914"/>
      <c r="L289" s="914"/>
      <c r="N289" s="914"/>
      <c r="O289" s="914"/>
      <c r="P289" s="914"/>
    </row>
    <row r="290" spans="2:16">
      <c r="B290" s="914"/>
      <c r="C290" s="914"/>
      <c r="D290" s="914"/>
      <c r="E290" s="914"/>
      <c r="F290" s="914"/>
      <c r="G290" s="914"/>
      <c r="H290" s="941"/>
      <c r="I290" s="914"/>
      <c r="J290" s="914"/>
      <c r="K290" s="914"/>
      <c r="L290" s="914"/>
      <c r="N290" s="914"/>
      <c r="O290" s="914"/>
      <c r="P290" s="914"/>
    </row>
    <row r="291" spans="2:16">
      <c r="B291" s="914"/>
      <c r="C291" s="914"/>
      <c r="D291" s="914"/>
      <c r="E291" s="914"/>
      <c r="F291" s="914"/>
      <c r="G291" s="914"/>
      <c r="H291" s="941"/>
      <c r="I291" s="914"/>
      <c r="J291" s="914"/>
      <c r="K291" s="914"/>
      <c r="L291" s="914"/>
      <c r="N291" s="914"/>
      <c r="O291" s="914"/>
      <c r="P291" s="914"/>
    </row>
    <row r="292" spans="2:16">
      <c r="B292" s="914"/>
      <c r="C292" s="914"/>
      <c r="D292" s="914"/>
      <c r="E292" s="914"/>
      <c r="F292" s="914"/>
      <c r="G292" s="914"/>
      <c r="H292" s="941"/>
      <c r="I292" s="914"/>
      <c r="J292" s="914"/>
      <c r="K292" s="914"/>
      <c r="L292" s="914"/>
      <c r="N292" s="914"/>
      <c r="O292" s="914"/>
      <c r="P292" s="914"/>
    </row>
    <row r="293" spans="2:16">
      <c r="B293" s="914"/>
      <c r="C293" s="914"/>
      <c r="D293" s="914"/>
      <c r="E293" s="914"/>
      <c r="F293" s="914"/>
      <c r="G293" s="914"/>
      <c r="H293" s="941"/>
      <c r="I293" s="914"/>
      <c r="J293" s="914"/>
      <c r="K293" s="914"/>
      <c r="L293" s="914"/>
      <c r="N293" s="914"/>
      <c r="O293" s="914"/>
      <c r="P293" s="914"/>
    </row>
    <row r="294" spans="2:16">
      <c r="B294" s="914"/>
      <c r="C294" s="914"/>
      <c r="D294" s="914"/>
      <c r="E294" s="914"/>
      <c r="F294" s="914"/>
      <c r="G294" s="914"/>
      <c r="H294" s="941"/>
      <c r="I294" s="914"/>
      <c r="J294" s="914"/>
      <c r="K294" s="914"/>
      <c r="L294" s="914"/>
      <c r="N294" s="914"/>
      <c r="O294" s="914"/>
      <c r="P294" s="914"/>
    </row>
    <row r="295" spans="2:16">
      <c r="B295" s="914"/>
      <c r="C295" s="914"/>
      <c r="D295" s="914"/>
      <c r="E295" s="914"/>
      <c r="F295" s="914"/>
      <c r="G295" s="914"/>
      <c r="H295" s="941"/>
      <c r="I295" s="914"/>
      <c r="J295" s="914"/>
      <c r="K295" s="914"/>
      <c r="L295" s="914"/>
      <c r="N295" s="914"/>
      <c r="O295" s="914"/>
      <c r="P295" s="914"/>
    </row>
    <row r="296" spans="2:16">
      <c r="B296" s="914"/>
      <c r="C296" s="914"/>
      <c r="D296" s="914"/>
      <c r="E296" s="914"/>
      <c r="F296" s="914"/>
      <c r="G296" s="914"/>
      <c r="H296" s="941"/>
      <c r="I296" s="914"/>
      <c r="J296" s="914"/>
      <c r="K296" s="914"/>
      <c r="L296" s="914"/>
      <c r="N296" s="914"/>
      <c r="O296" s="914"/>
      <c r="P296" s="914"/>
    </row>
    <row r="297" spans="2:16">
      <c r="B297" s="914"/>
      <c r="C297" s="914"/>
      <c r="D297" s="914"/>
      <c r="E297" s="914"/>
      <c r="F297" s="914"/>
      <c r="G297" s="914"/>
      <c r="H297" s="941"/>
      <c r="I297" s="914"/>
      <c r="J297" s="914"/>
      <c r="K297" s="914"/>
      <c r="L297" s="914"/>
      <c r="N297" s="914"/>
      <c r="O297" s="914"/>
      <c r="P297" s="914"/>
    </row>
    <row r="298" spans="2:16">
      <c r="B298" s="914"/>
      <c r="C298" s="914"/>
      <c r="D298" s="914"/>
      <c r="E298" s="914"/>
      <c r="F298" s="914"/>
      <c r="G298" s="914"/>
      <c r="H298" s="941"/>
      <c r="I298" s="914"/>
      <c r="J298" s="914"/>
      <c r="K298" s="914"/>
      <c r="L298" s="914"/>
      <c r="N298" s="914"/>
      <c r="O298" s="914"/>
      <c r="P298" s="914"/>
    </row>
    <row r="299" spans="2:16">
      <c r="B299" s="914"/>
      <c r="C299" s="914"/>
      <c r="D299" s="914"/>
      <c r="E299" s="914"/>
      <c r="F299" s="914"/>
      <c r="G299" s="914"/>
      <c r="H299" s="941"/>
      <c r="I299" s="914"/>
      <c r="J299" s="914"/>
      <c r="K299" s="914"/>
      <c r="L299" s="914"/>
      <c r="N299" s="914"/>
      <c r="O299" s="914"/>
      <c r="P299" s="914"/>
    </row>
    <row r="300" spans="2:16">
      <c r="B300" s="914"/>
      <c r="C300" s="914"/>
      <c r="D300" s="914"/>
      <c r="E300" s="914"/>
      <c r="F300" s="914"/>
      <c r="G300" s="914"/>
      <c r="H300" s="941"/>
      <c r="I300" s="914"/>
      <c r="J300" s="914"/>
      <c r="K300" s="914"/>
      <c r="L300" s="914"/>
      <c r="N300" s="914"/>
      <c r="O300" s="914"/>
      <c r="P300" s="914"/>
    </row>
    <row r="301" spans="2:16">
      <c r="B301" s="914"/>
      <c r="C301" s="914"/>
      <c r="D301" s="914"/>
      <c r="E301" s="914"/>
      <c r="F301" s="914"/>
      <c r="G301" s="914"/>
      <c r="H301" s="941"/>
      <c r="I301" s="914"/>
      <c r="J301" s="914"/>
      <c r="K301" s="914"/>
      <c r="L301" s="914"/>
      <c r="N301" s="914"/>
      <c r="O301" s="914"/>
      <c r="P301" s="914"/>
    </row>
    <row r="302" spans="2:16">
      <c r="B302" s="914"/>
      <c r="C302" s="914"/>
      <c r="D302" s="914"/>
      <c r="E302" s="914"/>
      <c r="F302" s="914"/>
      <c r="G302" s="914"/>
      <c r="H302" s="941"/>
      <c r="I302" s="914"/>
      <c r="J302" s="914"/>
      <c r="K302" s="914"/>
      <c r="L302" s="914"/>
      <c r="N302" s="914"/>
      <c r="O302" s="914"/>
      <c r="P302" s="914"/>
    </row>
    <row r="303" spans="2:16">
      <c r="B303" s="914"/>
      <c r="C303" s="914"/>
      <c r="D303" s="914"/>
      <c r="E303" s="914"/>
      <c r="F303" s="914"/>
      <c r="G303" s="914"/>
      <c r="H303" s="941"/>
      <c r="I303" s="914"/>
      <c r="J303" s="914"/>
      <c r="K303" s="914"/>
      <c r="L303" s="914"/>
      <c r="N303" s="914"/>
      <c r="O303" s="914"/>
      <c r="P303" s="914"/>
    </row>
    <row r="304" spans="2:16">
      <c r="B304" s="914"/>
      <c r="C304" s="914"/>
      <c r="D304" s="914"/>
      <c r="E304" s="914"/>
      <c r="F304" s="914"/>
      <c r="G304" s="914"/>
      <c r="H304" s="941"/>
      <c r="I304" s="914"/>
      <c r="J304" s="914"/>
      <c r="K304" s="914"/>
      <c r="L304" s="914"/>
      <c r="N304" s="914"/>
      <c r="O304" s="914"/>
      <c r="P304" s="914"/>
    </row>
    <row r="305" spans="2:16">
      <c r="B305" s="914"/>
      <c r="C305" s="914"/>
      <c r="D305" s="914"/>
      <c r="E305" s="914"/>
      <c r="F305" s="914"/>
      <c r="G305" s="914"/>
      <c r="H305" s="941"/>
      <c r="I305" s="914"/>
      <c r="J305" s="914"/>
      <c r="K305" s="914"/>
      <c r="L305" s="914"/>
      <c r="N305" s="914"/>
      <c r="O305" s="914"/>
      <c r="P305" s="914"/>
    </row>
    <row r="306" spans="2:16">
      <c r="B306" s="914"/>
      <c r="C306" s="914"/>
      <c r="D306" s="914"/>
      <c r="E306" s="914"/>
      <c r="F306" s="914"/>
      <c r="G306" s="914"/>
      <c r="H306" s="941"/>
      <c r="I306" s="914"/>
      <c r="J306" s="914"/>
      <c r="K306" s="914"/>
      <c r="L306" s="914"/>
      <c r="N306" s="914"/>
      <c r="O306" s="914"/>
      <c r="P306" s="914"/>
    </row>
    <row r="307" spans="2:16">
      <c r="B307" s="914"/>
      <c r="C307" s="914"/>
      <c r="D307" s="914"/>
      <c r="E307" s="914"/>
      <c r="F307" s="914"/>
      <c r="G307" s="914"/>
      <c r="H307" s="941"/>
      <c r="I307" s="914"/>
      <c r="J307" s="914"/>
      <c r="K307" s="914"/>
      <c r="L307" s="914"/>
      <c r="N307" s="914"/>
      <c r="O307" s="914"/>
      <c r="P307" s="914"/>
    </row>
    <row r="308" spans="2:16">
      <c r="B308" s="914"/>
      <c r="C308" s="914"/>
      <c r="D308" s="914"/>
      <c r="E308" s="914"/>
      <c r="F308" s="914"/>
      <c r="G308" s="914"/>
      <c r="H308" s="941"/>
      <c r="I308" s="914"/>
      <c r="J308" s="914"/>
      <c r="K308" s="914"/>
      <c r="L308" s="914"/>
      <c r="N308" s="914"/>
      <c r="O308" s="914"/>
      <c r="P308" s="914"/>
    </row>
    <row r="309" spans="2:16">
      <c r="B309" s="914"/>
      <c r="C309" s="914"/>
      <c r="D309" s="914"/>
      <c r="E309" s="914"/>
      <c r="F309" s="914"/>
      <c r="G309" s="914"/>
      <c r="H309" s="941"/>
      <c r="I309" s="914"/>
      <c r="J309" s="914"/>
      <c r="K309" s="914"/>
      <c r="L309" s="914"/>
      <c r="N309" s="914"/>
      <c r="O309" s="914"/>
      <c r="P309" s="914"/>
    </row>
    <row r="310" spans="2:16">
      <c r="B310" s="914"/>
      <c r="C310" s="914"/>
      <c r="D310" s="914"/>
      <c r="E310" s="914"/>
      <c r="F310" s="914"/>
      <c r="G310" s="914"/>
      <c r="H310" s="941"/>
      <c r="I310" s="914"/>
      <c r="J310" s="914"/>
      <c r="K310" s="914"/>
      <c r="L310" s="914"/>
      <c r="N310" s="914"/>
      <c r="O310" s="914"/>
      <c r="P310" s="914"/>
    </row>
    <row r="311" spans="2:16">
      <c r="B311" s="914"/>
      <c r="C311" s="914"/>
      <c r="D311" s="914"/>
      <c r="E311" s="914"/>
      <c r="F311" s="914"/>
      <c r="G311" s="914"/>
      <c r="H311" s="941"/>
      <c r="I311" s="914"/>
      <c r="J311" s="914"/>
      <c r="K311" s="914"/>
      <c r="L311" s="914"/>
      <c r="N311" s="914"/>
      <c r="O311" s="914"/>
      <c r="P311" s="914"/>
    </row>
    <row r="312" spans="2:16">
      <c r="B312" s="914"/>
      <c r="C312" s="914"/>
      <c r="D312" s="914"/>
      <c r="E312" s="914"/>
      <c r="F312" s="914"/>
      <c r="G312" s="914"/>
      <c r="H312" s="941"/>
      <c r="I312" s="914"/>
      <c r="J312" s="914"/>
      <c r="K312" s="914"/>
      <c r="L312" s="914"/>
      <c r="N312" s="914"/>
      <c r="O312" s="914"/>
      <c r="P312" s="914"/>
    </row>
    <row r="313" spans="2:16">
      <c r="B313" s="914"/>
      <c r="C313" s="914"/>
      <c r="D313" s="914"/>
      <c r="E313" s="914"/>
      <c r="F313" s="914"/>
      <c r="G313" s="914"/>
      <c r="H313" s="941"/>
      <c r="I313" s="914"/>
      <c r="J313" s="914"/>
      <c r="K313" s="914"/>
      <c r="L313" s="914"/>
      <c r="N313" s="914"/>
      <c r="O313" s="914"/>
      <c r="P313" s="914"/>
    </row>
    <row r="314" spans="2:16">
      <c r="B314" s="914"/>
      <c r="C314" s="914"/>
      <c r="D314" s="914"/>
      <c r="E314" s="914"/>
      <c r="F314" s="914"/>
      <c r="G314" s="914"/>
      <c r="H314" s="941"/>
      <c r="I314" s="914"/>
      <c r="J314" s="914"/>
      <c r="K314" s="914"/>
      <c r="L314" s="914"/>
      <c r="N314" s="914"/>
      <c r="O314" s="914"/>
      <c r="P314" s="914"/>
    </row>
    <row r="315" spans="2:16">
      <c r="B315" s="914"/>
      <c r="C315" s="914"/>
      <c r="D315" s="914"/>
      <c r="E315" s="914"/>
      <c r="F315" s="914"/>
      <c r="G315" s="914"/>
      <c r="H315" s="941"/>
      <c r="I315" s="914"/>
      <c r="J315" s="914"/>
      <c r="K315" s="914"/>
      <c r="L315" s="914"/>
      <c r="N315" s="914"/>
      <c r="O315" s="914"/>
      <c r="P315" s="914"/>
    </row>
    <row r="316" spans="2:16">
      <c r="B316" s="914"/>
      <c r="C316" s="914"/>
      <c r="D316" s="914"/>
      <c r="E316" s="914"/>
      <c r="F316" s="914"/>
      <c r="G316" s="914"/>
      <c r="H316" s="941"/>
      <c r="I316" s="914"/>
      <c r="J316" s="914"/>
      <c r="K316" s="914"/>
      <c r="L316" s="914"/>
      <c r="N316" s="914"/>
      <c r="O316" s="914"/>
      <c r="P316" s="914"/>
    </row>
    <row r="317" spans="2:16">
      <c r="B317" s="914"/>
      <c r="C317" s="914"/>
      <c r="D317" s="914"/>
      <c r="E317" s="914"/>
      <c r="F317" s="914"/>
      <c r="G317" s="914"/>
      <c r="H317" s="941"/>
      <c r="I317" s="914"/>
      <c r="J317" s="914"/>
      <c r="K317" s="914"/>
      <c r="L317" s="914"/>
      <c r="N317" s="914"/>
      <c r="O317" s="914"/>
      <c r="P317" s="914"/>
    </row>
    <row r="318" spans="2:16">
      <c r="B318" s="914"/>
      <c r="C318" s="914"/>
      <c r="D318" s="914"/>
      <c r="E318" s="914"/>
      <c r="F318" s="914"/>
      <c r="G318" s="914"/>
      <c r="H318" s="941"/>
      <c r="I318" s="914"/>
      <c r="J318" s="914"/>
      <c r="K318" s="914"/>
      <c r="L318" s="914"/>
      <c r="N318" s="914"/>
      <c r="O318" s="914"/>
      <c r="P318" s="914"/>
    </row>
    <row r="319" spans="2:16">
      <c r="B319" s="914"/>
      <c r="C319" s="914"/>
      <c r="D319" s="914"/>
      <c r="E319" s="914"/>
      <c r="F319" s="914"/>
      <c r="G319" s="914"/>
      <c r="H319" s="941"/>
      <c r="I319" s="914"/>
      <c r="J319" s="914"/>
      <c r="K319" s="914"/>
      <c r="L319" s="914"/>
      <c r="N319" s="914"/>
      <c r="O319" s="914"/>
      <c r="P319" s="914"/>
    </row>
    <row r="320" spans="2:16">
      <c r="B320" s="914"/>
      <c r="C320" s="914"/>
      <c r="D320" s="914"/>
      <c r="E320" s="914"/>
      <c r="F320" s="914"/>
      <c r="G320" s="914"/>
      <c r="H320" s="941"/>
      <c r="I320" s="914"/>
      <c r="J320" s="914"/>
      <c r="K320" s="914"/>
      <c r="L320" s="914"/>
      <c r="N320" s="914"/>
      <c r="O320" s="914"/>
      <c r="P320" s="914"/>
    </row>
    <row r="321" spans="2:16">
      <c r="B321" s="914"/>
      <c r="C321" s="914"/>
      <c r="D321" s="914"/>
      <c r="E321" s="914"/>
      <c r="F321" s="914"/>
      <c r="G321" s="914"/>
      <c r="H321" s="941"/>
      <c r="I321" s="914"/>
      <c r="J321" s="914"/>
      <c r="K321" s="914"/>
      <c r="L321" s="914"/>
      <c r="N321" s="914"/>
      <c r="O321" s="914"/>
      <c r="P321" s="914"/>
    </row>
    <row r="322" spans="2:16">
      <c r="B322" s="914"/>
      <c r="C322" s="914"/>
      <c r="D322" s="914"/>
      <c r="E322" s="914"/>
      <c r="F322" s="914"/>
      <c r="G322" s="914"/>
      <c r="H322" s="941"/>
      <c r="I322" s="914"/>
      <c r="J322" s="914"/>
      <c r="K322" s="914"/>
      <c r="L322" s="914"/>
      <c r="N322" s="914"/>
      <c r="O322" s="914"/>
      <c r="P322" s="914"/>
    </row>
    <row r="323" spans="2:16">
      <c r="B323" s="914"/>
      <c r="C323" s="914"/>
      <c r="D323" s="914"/>
      <c r="E323" s="914"/>
      <c r="F323" s="914"/>
      <c r="G323" s="914"/>
      <c r="H323" s="941"/>
      <c r="I323" s="914"/>
      <c r="J323" s="914"/>
      <c r="K323" s="914"/>
      <c r="L323" s="914"/>
      <c r="N323" s="914"/>
      <c r="O323" s="914"/>
      <c r="P323" s="914"/>
    </row>
    <row r="324" spans="2:16">
      <c r="B324" s="914"/>
      <c r="C324" s="914"/>
      <c r="D324" s="914"/>
      <c r="E324" s="914"/>
      <c r="F324" s="914"/>
      <c r="G324" s="914"/>
      <c r="H324" s="941"/>
      <c r="I324" s="914"/>
      <c r="J324" s="914"/>
      <c r="K324" s="914"/>
      <c r="L324" s="914"/>
      <c r="N324" s="914"/>
      <c r="O324" s="914"/>
      <c r="P324" s="914"/>
    </row>
    <row r="325" spans="2:16">
      <c r="B325" s="914"/>
      <c r="C325" s="914"/>
      <c r="D325" s="914"/>
      <c r="E325" s="914"/>
      <c r="F325" s="914"/>
      <c r="G325" s="914"/>
      <c r="H325" s="941"/>
      <c r="I325" s="914"/>
      <c r="J325" s="914"/>
      <c r="K325" s="914"/>
      <c r="L325" s="914"/>
      <c r="N325" s="914"/>
      <c r="O325" s="914"/>
      <c r="P325" s="914"/>
    </row>
    <row r="326" spans="2:16">
      <c r="B326" s="914"/>
      <c r="C326" s="914"/>
      <c r="D326" s="914"/>
      <c r="E326" s="914"/>
      <c r="F326" s="914"/>
      <c r="G326" s="914"/>
      <c r="H326" s="941"/>
      <c r="I326" s="914"/>
      <c r="J326" s="914"/>
      <c r="K326" s="914"/>
      <c r="L326" s="914"/>
      <c r="N326" s="914"/>
      <c r="O326" s="914"/>
      <c r="P326" s="914"/>
    </row>
    <row r="327" spans="2:16">
      <c r="B327" s="914"/>
      <c r="C327" s="914"/>
      <c r="D327" s="914"/>
      <c r="E327" s="914"/>
      <c r="F327" s="914"/>
      <c r="G327" s="914"/>
      <c r="H327" s="941"/>
      <c r="I327" s="914"/>
      <c r="J327" s="914"/>
      <c r="K327" s="914"/>
      <c r="L327" s="914"/>
      <c r="N327" s="914"/>
      <c r="O327" s="914"/>
      <c r="P327" s="914"/>
    </row>
    <row r="328" spans="2:16">
      <c r="B328" s="914"/>
      <c r="C328" s="914"/>
      <c r="D328" s="914"/>
      <c r="E328" s="914"/>
      <c r="F328" s="914"/>
      <c r="G328" s="914"/>
      <c r="H328" s="941"/>
      <c r="I328" s="914"/>
      <c r="J328" s="914"/>
      <c r="K328" s="914"/>
      <c r="L328" s="914"/>
      <c r="N328" s="914"/>
      <c r="O328" s="914"/>
      <c r="P328" s="914"/>
    </row>
    <row r="329" spans="2:16">
      <c r="B329" s="914"/>
      <c r="C329" s="914"/>
      <c r="D329" s="914"/>
      <c r="E329" s="914"/>
      <c r="F329" s="914"/>
      <c r="G329" s="914"/>
      <c r="H329" s="941"/>
      <c r="I329" s="914"/>
      <c r="J329" s="914"/>
      <c r="K329" s="914"/>
      <c r="L329" s="914"/>
      <c r="N329" s="914"/>
      <c r="O329" s="914"/>
      <c r="P329" s="914"/>
    </row>
    <row r="330" spans="2:16">
      <c r="B330" s="914"/>
      <c r="C330" s="914"/>
      <c r="D330" s="914"/>
      <c r="E330" s="914"/>
      <c r="F330" s="914"/>
      <c r="G330" s="914"/>
      <c r="H330" s="941"/>
      <c r="I330" s="914"/>
      <c r="J330" s="914"/>
      <c r="K330" s="914"/>
      <c r="L330" s="914"/>
      <c r="N330" s="914"/>
      <c r="O330" s="914"/>
      <c r="P330" s="914"/>
    </row>
    <row r="331" spans="2:16">
      <c r="B331" s="914"/>
      <c r="C331" s="914"/>
      <c r="D331" s="914"/>
      <c r="E331" s="914"/>
      <c r="F331" s="914"/>
      <c r="G331" s="914"/>
      <c r="H331" s="941"/>
      <c r="I331" s="914"/>
      <c r="J331" s="914"/>
      <c r="K331" s="914"/>
      <c r="L331" s="914"/>
      <c r="N331" s="914"/>
      <c r="O331" s="914"/>
      <c r="P331" s="914"/>
    </row>
    <row r="332" spans="2:16">
      <c r="B332" s="914"/>
      <c r="C332" s="914"/>
      <c r="D332" s="914"/>
      <c r="E332" s="914"/>
      <c r="F332" s="914"/>
      <c r="G332" s="914"/>
      <c r="H332" s="941"/>
      <c r="I332" s="914"/>
      <c r="J332" s="914"/>
      <c r="K332" s="914"/>
      <c r="L332" s="914"/>
      <c r="N332" s="914"/>
      <c r="O332" s="914"/>
      <c r="P332" s="914"/>
    </row>
    <row r="333" spans="2:16">
      <c r="B333" s="914"/>
      <c r="C333" s="914"/>
      <c r="D333" s="914"/>
      <c r="E333" s="914"/>
      <c r="F333" s="914"/>
      <c r="G333" s="914"/>
      <c r="H333" s="941"/>
      <c r="I333" s="914"/>
      <c r="J333" s="914"/>
      <c r="K333" s="914"/>
      <c r="L333" s="914"/>
      <c r="N333" s="914"/>
      <c r="O333" s="914"/>
      <c r="P333" s="914"/>
    </row>
    <row r="334" spans="2:16">
      <c r="B334" s="914"/>
      <c r="C334" s="914"/>
      <c r="D334" s="914"/>
      <c r="E334" s="914"/>
      <c r="F334" s="914"/>
      <c r="G334" s="914"/>
      <c r="H334" s="941"/>
      <c r="I334" s="914"/>
      <c r="J334" s="914"/>
      <c r="K334" s="914"/>
      <c r="L334" s="914"/>
      <c r="N334" s="914"/>
      <c r="O334" s="914"/>
      <c r="P334" s="914"/>
    </row>
    <row r="335" spans="2:16">
      <c r="B335" s="914"/>
      <c r="C335" s="914"/>
      <c r="D335" s="914"/>
      <c r="E335" s="914"/>
      <c r="F335" s="914"/>
      <c r="G335" s="914"/>
      <c r="H335" s="941"/>
      <c r="I335" s="914"/>
      <c r="J335" s="914"/>
      <c r="K335" s="914"/>
      <c r="L335" s="914"/>
      <c r="N335" s="914"/>
      <c r="O335" s="914"/>
      <c r="P335" s="914"/>
    </row>
    <row r="336" spans="2:16">
      <c r="B336" s="914"/>
      <c r="C336" s="914"/>
      <c r="D336" s="914"/>
      <c r="E336" s="914"/>
      <c r="F336" s="914"/>
      <c r="G336" s="914"/>
      <c r="H336" s="941"/>
      <c r="I336" s="914"/>
      <c r="J336" s="914"/>
      <c r="K336" s="914"/>
      <c r="L336" s="914"/>
      <c r="N336" s="914"/>
      <c r="O336" s="914"/>
      <c r="P336" s="914"/>
    </row>
    <row r="337" spans="2:16">
      <c r="B337" s="914"/>
      <c r="C337" s="914"/>
      <c r="D337" s="914"/>
      <c r="E337" s="914"/>
      <c r="F337" s="914"/>
      <c r="G337" s="914"/>
      <c r="H337" s="941"/>
      <c r="I337" s="914"/>
      <c r="J337" s="914"/>
      <c r="K337" s="914"/>
      <c r="L337" s="914"/>
      <c r="N337" s="914"/>
      <c r="O337" s="914"/>
      <c r="P337" s="914"/>
    </row>
    <row r="338" spans="2:16">
      <c r="B338" s="914"/>
      <c r="C338" s="914"/>
      <c r="D338" s="914"/>
      <c r="E338" s="914"/>
      <c r="F338" s="914"/>
      <c r="G338" s="914"/>
      <c r="H338" s="941"/>
      <c r="I338" s="914"/>
      <c r="J338" s="914"/>
      <c r="K338" s="914"/>
      <c r="L338" s="914"/>
      <c r="N338" s="914"/>
      <c r="O338" s="914"/>
      <c r="P338" s="914"/>
    </row>
    <row r="339" spans="2:16">
      <c r="B339" s="914"/>
      <c r="C339" s="914"/>
      <c r="D339" s="914"/>
      <c r="E339" s="914"/>
      <c r="F339" s="914"/>
      <c r="G339" s="914"/>
      <c r="H339" s="941"/>
      <c r="I339" s="914"/>
      <c r="J339" s="914"/>
      <c r="K339" s="914"/>
      <c r="L339" s="914"/>
      <c r="N339" s="914"/>
      <c r="O339" s="914"/>
      <c r="P339" s="914"/>
    </row>
    <row r="340" spans="2:16">
      <c r="B340" s="914"/>
      <c r="C340" s="914"/>
      <c r="D340" s="914"/>
      <c r="E340" s="914"/>
      <c r="F340" s="914"/>
      <c r="G340" s="914"/>
      <c r="H340" s="941"/>
      <c r="I340" s="914"/>
      <c r="J340" s="914"/>
      <c r="K340" s="914"/>
      <c r="L340" s="914"/>
      <c r="N340" s="914"/>
      <c r="O340" s="914"/>
      <c r="P340" s="914"/>
    </row>
    <row r="341" spans="2:16">
      <c r="B341" s="914"/>
      <c r="C341" s="914"/>
      <c r="D341" s="914"/>
      <c r="E341" s="914"/>
      <c r="F341" s="914"/>
      <c r="G341" s="914"/>
      <c r="H341" s="941"/>
      <c r="I341" s="914"/>
      <c r="J341" s="914"/>
      <c r="K341" s="914"/>
      <c r="L341" s="914"/>
      <c r="N341" s="914"/>
      <c r="O341" s="914"/>
      <c r="P341" s="914"/>
    </row>
    <row r="342" spans="2:16">
      <c r="B342" s="914"/>
      <c r="C342" s="914"/>
      <c r="D342" s="914"/>
      <c r="E342" s="914"/>
      <c r="F342" s="914"/>
      <c r="G342" s="914"/>
      <c r="H342" s="941"/>
      <c r="I342" s="914"/>
      <c r="J342" s="914"/>
      <c r="K342" s="914"/>
      <c r="L342" s="914"/>
      <c r="N342" s="914"/>
      <c r="O342" s="914"/>
      <c r="P342" s="914"/>
    </row>
    <row r="343" spans="2:16">
      <c r="B343" s="914"/>
      <c r="C343" s="914"/>
      <c r="D343" s="914"/>
      <c r="E343" s="914"/>
      <c r="F343" s="914"/>
      <c r="G343" s="914"/>
      <c r="H343" s="941"/>
      <c r="I343" s="914"/>
      <c r="J343" s="914"/>
      <c r="K343" s="914"/>
      <c r="L343" s="914"/>
      <c r="N343" s="914"/>
      <c r="O343" s="914"/>
      <c r="P343" s="914"/>
    </row>
    <row r="344" spans="2:16">
      <c r="B344" s="914"/>
      <c r="C344" s="914"/>
      <c r="D344" s="914"/>
      <c r="E344" s="914"/>
      <c r="F344" s="914"/>
      <c r="G344" s="914"/>
      <c r="H344" s="941"/>
      <c r="I344" s="914"/>
      <c r="J344" s="914"/>
      <c r="K344" s="914"/>
      <c r="L344" s="914"/>
      <c r="N344" s="914"/>
      <c r="O344" s="914"/>
      <c r="P344" s="914"/>
    </row>
    <row r="345" spans="2:16">
      <c r="B345" s="914"/>
      <c r="C345" s="914"/>
      <c r="D345" s="914"/>
      <c r="E345" s="914"/>
      <c r="F345" s="914"/>
      <c r="G345" s="914"/>
      <c r="H345" s="941"/>
      <c r="I345" s="914"/>
      <c r="J345" s="914"/>
      <c r="K345" s="914"/>
      <c r="L345" s="914"/>
      <c r="N345" s="914"/>
      <c r="O345" s="914"/>
      <c r="P345" s="914"/>
    </row>
    <row r="346" spans="2:16">
      <c r="B346" s="914"/>
      <c r="C346" s="914"/>
      <c r="D346" s="914"/>
      <c r="E346" s="914"/>
      <c r="F346" s="914"/>
      <c r="G346" s="914"/>
      <c r="H346" s="941"/>
      <c r="I346" s="914"/>
      <c r="J346" s="914"/>
      <c r="K346" s="914"/>
      <c r="L346" s="914"/>
      <c r="N346" s="914"/>
      <c r="O346" s="914"/>
      <c r="P346" s="914"/>
    </row>
    <row r="347" spans="2:16">
      <c r="B347" s="914"/>
      <c r="C347" s="914"/>
      <c r="D347" s="914"/>
      <c r="E347" s="914"/>
      <c r="F347" s="914"/>
      <c r="G347" s="914"/>
      <c r="H347" s="941"/>
      <c r="I347" s="914"/>
      <c r="J347" s="914"/>
      <c r="K347" s="914"/>
      <c r="L347" s="914"/>
      <c r="N347" s="914"/>
      <c r="O347" s="914"/>
      <c r="P347" s="914"/>
    </row>
    <row r="348" spans="2:16">
      <c r="B348" s="914"/>
      <c r="C348" s="914"/>
      <c r="D348" s="914"/>
      <c r="E348" s="914"/>
      <c r="F348" s="914"/>
      <c r="G348" s="914"/>
      <c r="H348" s="941"/>
      <c r="I348" s="914"/>
      <c r="J348" s="914"/>
      <c r="K348" s="914"/>
      <c r="L348" s="914"/>
      <c r="N348" s="914"/>
      <c r="O348" s="914"/>
      <c r="P348" s="914"/>
    </row>
    <row r="349" spans="2:16">
      <c r="B349" s="914"/>
      <c r="C349" s="914"/>
      <c r="D349" s="914"/>
      <c r="E349" s="914"/>
      <c r="F349" s="914"/>
      <c r="G349" s="914"/>
      <c r="H349" s="941"/>
      <c r="I349" s="914"/>
      <c r="J349" s="914"/>
      <c r="K349" s="914"/>
      <c r="L349" s="914"/>
      <c r="N349" s="914"/>
      <c r="O349" s="914"/>
      <c r="P349" s="914"/>
    </row>
    <row r="350" spans="2:16">
      <c r="B350" s="914"/>
      <c r="C350" s="914"/>
      <c r="D350" s="914"/>
      <c r="E350" s="914"/>
      <c r="F350" s="914"/>
      <c r="G350" s="914"/>
      <c r="H350" s="941"/>
      <c r="I350" s="914"/>
      <c r="J350" s="914"/>
      <c r="K350" s="914"/>
      <c r="L350" s="914"/>
      <c r="N350" s="914"/>
      <c r="O350" s="914"/>
      <c r="P350" s="914"/>
    </row>
    <row r="351" spans="2:16">
      <c r="B351" s="914"/>
      <c r="C351" s="914"/>
      <c r="D351" s="914"/>
      <c r="E351" s="914"/>
      <c r="F351" s="914"/>
      <c r="G351" s="914"/>
      <c r="H351" s="941"/>
      <c r="I351" s="914"/>
      <c r="J351" s="914"/>
      <c r="K351" s="914"/>
      <c r="L351" s="914"/>
      <c r="N351" s="914"/>
      <c r="O351" s="914"/>
      <c r="P351" s="914"/>
    </row>
    <row r="352" spans="2:16">
      <c r="B352" s="914"/>
      <c r="C352" s="914"/>
      <c r="D352" s="914"/>
      <c r="E352" s="914"/>
      <c r="F352" s="914"/>
      <c r="G352" s="914"/>
      <c r="H352" s="941"/>
      <c r="I352" s="914"/>
      <c r="J352" s="914"/>
      <c r="K352" s="914"/>
      <c r="L352" s="914"/>
      <c r="N352" s="914"/>
      <c r="O352" s="914"/>
      <c r="P352" s="914"/>
    </row>
    <row r="353" spans="2:16">
      <c r="B353" s="914"/>
      <c r="C353" s="914"/>
      <c r="D353" s="914"/>
      <c r="E353" s="914"/>
      <c r="F353" s="914"/>
      <c r="G353" s="914"/>
      <c r="H353" s="941"/>
      <c r="I353" s="914"/>
      <c r="J353" s="914"/>
      <c r="K353" s="914"/>
      <c r="L353" s="914"/>
      <c r="N353" s="914"/>
      <c r="O353" s="914"/>
      <c r="P353" s="914"/>
    </row>
    <row r="354" spans="2:16">
      <c r="B354" s="914"/>
      <c r="C354" s="914"/>
      <c r="D354" s="914"/>
      <c r="E354" s="914"/>
      <c r="F354" s="914"/>
      <c r="G354" s="914"/>
      <c r="H354" s="941"/>
      <c r="I354" s="914"/>
      <c r="J354" s="914"/>
      <c r="K354" s="914"/>
      <c r="L354" s="914"/>
      <c r="N354" s="914"/>
      <c r="O354" s="914"/>
      <c r="P354" s="914"/>
    </row>
    <row r="355" spans="2:16">
      <c r="B355" s="914"/>
      <c r="C355" s="914"/>
      <c r="D355" s="914"/>
      <c r="E355" s="914"/>
      <c r="F355" s="914"/>
      <c r="G355" s="914"/>
      <c r="H355" s="941"/>
      <c r="I355" s="914"/>
      <c r="J355" s="914"/>
      <c r="K355" s="914"/>
      <c r="L355" s="914"/>
      <c r="N355" s="914"/>
      <c r="O355" s="914"/>
      <c r="P355" s="914"/>
    </row>
    <row r="356" spans="2:16">
      <c r="B356" s="914"/>
      <c r="C356" s="914"/>
      <c r="D356" s="914"/>
      <c r="E356" s="914"/>
      <c r="F356" s="914"/>
      <c r="G356" s="914"/>
      <c r="H356" s="941"/>
      <c r="I356" s="914"/>
      <c r="J356" s="914"/>
      <c r="K356" s="914"/>
      <c r="L356" s="914"/>
      <c r="N356" s="914"/>
      <c r="O356" s="914"/>
      <c r="P356" s="914"/>
    </row>
    <row r="357" spans="2:16">
      <c r="B357" s="914"/>
      <c r="C357" s="914"/>
      <c r="D357" s="914"/>
      <c r="E357" s="914"/>
      <c r="F357" s="914"/>
      <c r="G357" s="914"/>
      <c r="H357" s="941"/>
      <c r="I357" s="914"/>
      <c r="J357" s="914"/>
      <c r="K357" s="914"/>
      <c r="L357" s="914"/>
      <c r="N357" s="914"/>
      <c r="O357" s="914"/>
      <c r="P357" s="914"/>
    </row>
    <row r="358" spans="2:16">
      <c r="B358" s="914"/>
      <c r="C358" s="914"/>
      <c r="D358" s="914"/>
      <c r="E358" s="914"/>
      <c r="F358" s="914"/>
      <c r="G358" s="914"/>
      <c r="H358" s="941"/>
      <c r="I358" s="914"/>
      <c r="J358" s="914"/>
      <c r="K358" s="914"/>
      <c r="L358" s="914"/>
      <c r="N358" s="914"/>
      <c r="O358" s="914"/>
      <c r="P358" s="914"/>
    </row>
    <row r="359" spans="2:16">
      <c r="B359" s="914"/>
      <c r="C359" s="914"/>
      <c r="D359" s="914"/>
      <c r="E359" s="914"/>
      <c r="F359" s="914"/>
      <c r="G359" s="914"/>
      <c r="H359" s="941"/>
      <c r="I359" s="914"/>
      <c r="J359" s="914"/>
      <c r="K359" s="914"/>
      <c r="L359" s="914"/>
      <c r="N359" s="914"/>
      <c r="O359" s="914"/>
      <c r="P359" s="914"/>
    </row>
    <row r="360" spans="2:16">
      <c r="B360" s="914"/>
      <c r="C360" s="914"/>
      <c r="D360" s="914"/>
      <c r="E360" s="914"/>
      <c r="F360" s="914"/>
      <c r="G360" s="914"/>
      <c r="H360" s="941"/>
      <c r="I360" s="914"/>
      <c r="J360" s="914"/>
      <c r="K360" s="914"/>
      <c r="L360" s="914"/>
      <c r="N360" s="914"/>
      <c r="O360" s="914"/>
      <c r="P360" s="914"/>
    </row>
    <row r="361" spans="2:16">
      <c r="B361" s="914"/>
      <c r="C361" s="914"/>
      <c r="D361" s="914"/>
      <c r="E361" s="914"/>
      <c r="F361" s="914"/>
      <c r="G361" s="914"/>
      <c r="H361" s="941"/>
      <c r="I361" s="914"/>
      <c r="J361" s="914"/>
      <c r="K361" s="914"/>
      <c r="L361" s="914"/>
      <c r="N361" s="914"/>
      <c r="O361" s="914"/>
      <c r="P361" s="914"/>
    </row>
    <row r="362" spans="2:16">
      <c r="B362" s="914"/>
      <c r="C362" s="914"/>
      <c r="D362" s="914"/>
      <c r="E362" s="914"/>
      <c r="F362" s="914"/>
      <c r="G362" s="914"/>
      <c r="H362" s="941"/>
      <c r="I362" s="914"/>
      <c r="J362" s="914"/>
      <c r="K362" s="914"/>
      <c r="L362" s="914"/>
      <c r="N362" s="914"/>
      <c r="O362" s="914"/>
      <c r="P362" s="914"/>
    </row>
    <row r="363" spans="2:16">
      <c r="B363" s="914"/>
      <c r="C363" s="914"/>
      <c r="D363" s="914"/>
      <c r="E363" s="914"/>
      <c r="F363" s="914"/>
      <c r="G363" s="914"/>
      <c r="H363" s="941"/>
      <c r="I363" s="914"/>
      <c r="J363" s="914"/>
      <c r="K363" s="914"/>
      <c r="L363" s="914"/>
      <c r="N363" s="914"/>
      <c r="O363" s="914"/>
      <c r="P363" s="914"/>
    </row>
    <row r="364" spans="2:16">
      <c r="B364" s="914"/>
      <c r="C364" s="914"/>
      <c r="D364" s="914"/>
      <c r="E364" s="914"/>
      <c r="F364" s="914"/>
      <c r="G364" s="914"/>
      <c r="H364" s="941"/>
      <c r="I364" s="914"/>
      <c r="J364" s="914"/>
      <c r="K364" s="914"/>
      <c r="L364" s="914"/>
      <c r="N364" s="914"/>
      <c r="O364" s="914"/>
      <c r="P364" s="914"/>
    </row>
    <row r="365" spans="2:16">
      <c r="B365" s="914"/>
      <c r="C365" s="914"/>
      <c r="D365" s="914"/>
      <c r="E365" s="914"/>
      <c r="F365" s="914"/>
      <c r="G365" s="914"/>
      <c r="H365" s="941"/>
      <c r="I365" s="914"/>
      <c r="J365" s="914"/>
      <c r="K365" s="914"/>
      <c r="L365" s="914"/>
      <c r="N365" s="914"/>
      <c r="O365" s="914"/>
      <c r="P365" s="914"/>
    </row>
    <row r="366" spans="2:16">
      <c r="B366" s="914"/>
      <c r="C366" s="914"/>
      <c r="D366" s="914"/>
      <c r="E366" s="914"/>
      <c r="F366" s="914"/>
      <c r="G366" s="914"/>
      <c r="H366" s="941"/>
      <c r="I366" s="914"/>
      <c r="J366" s="914"/>
      <c r="K366" s="914"/>
      <c r="L366" s="914"/>
      <c r="N366" s="914"/>
      <c r="O366" s="914"/>
      <c r="P366" s="914"/>
    </row>
    <row r="367" spans="2:16">
      <c r="B367" s="914"/>
      <c r="C367" s="914"/>
      <c r="D367" s="914"/>
      <c r="E367" s="914"/>
      <c r="F367" s="914"/>
      <c r="G367" s="914"/>
      <c r="H367" s="941"/>
      <c r="I367" s="914"/>
      <c r="J367" s="914"/>
      <c r="K367" s="914"/>
      <c r="L367" s="914"/>
      <c r="N367" s="914"/>
      <c r="O367" s="914"/>
      <c r="P367" s="914"/>
    </row>
    <row r="368" spans="2:16">
      <c r="B368" s="914"/>
      <c r="C368" s="914"/>
      <c r="D368" s="914"/>
      <c r="E368" s="914"/>
      <c r="F368" s="914"/>
      <c r="G368" s="914"/>
      <c r="H368" s="941"/>
      <c r="I368" s="914"/>
      <c r="J368" s="914"/>
      <c r="K368" s="914"/>
      <c r="L368" s="914"/>
      <c r="N368" s="914"/>
      <c r="O368" s="914"/>
      <c r="P368" s="914"/>
    </row>
    <row r="369" spans="2:16">
      <c r="B369" s="914"/>
      <c r="C369" s="914"/>
      <c r="D369" s="914"/>
      <c r="E369" s="914"/>
      <c r="F369" s="914"/>
      <c r="G369" s="914"/>
      <c r="H369" s="941"/>
      <c r="I369" s="914"/>
      <c r="J369" s="914"/>
      <c r="K369" s="914"/>
      <c r="L369" s="914"/>
      <c r="N369" s="914"/>
      <c r="O369" s="914"/>
      <c r="P369" s="914"/>
    </row>
    <row r="370" spans="2:16">
      <c r="B370" s="914"/>
      <c r="C370" s="914"/>
      <c r="D370" s="914"/>
      <c r="E370" s="914"/>
      <c r="F370" s="914"/>
      <c r="G370" s="914"/>
      <c r="H370" s="941"/>
      <c r="I370" s="914"/>
      <c r="J370" s="914"/>
      <c r="K370" s="914"/>
      <c r="L370" s="914"/>
      <c r="N370" s="914"/>
      <c r="O370" s="914"/>
      <c r="P370" s="914"/>
    </row>
    <row r="371" spans="2:16">
      <c r="B371" s="914"/>
      <c r="C371" s="914"/>
      <c r="D371" s="914"/>
      <c r="E371" s="914"/>
      <c r="F371" s="914"/>
      <c r="G371" s="914"/>
      <c r="H371" s="941"/>
      <c r="I371" s="914"/>
      <c r="J371" s="914"/>
      <c r="K371" s="914"/>
      <c r="L371" s="914"/>
      <c r="N371" s="914"/>
      <c r="O371" s="914"/>
      <c r="P371" s="914"/>
    </row>
    <row r="372" spans="2:16">
      <c r="B372" s="914"/>
      <c r="C372" s="914"/>
      <c r="D372" s="914"/>
      <c r="E372" s="914"/>
      <c r="F372" s="914"/>
      <c r="G372" s="914"/>
      <c r="H372" s="941"/>
      <c r="I372" s="914"/>
      <c r="J372" s="914"/>
      <c r="K372" s="914"/>
      <c r="L372" s="914"/>
      <c r="N372" s="914"/>
      <c r="O372" s="914"/>
      <c r="P372" s="914"/>
    </row>
    <row r="373" spans="2:16">
      <c r="B373" s="914"/>
      <c r="C373" s="914"/>
      <c r="D373" s="914"/>
      <c r="E373" s="914"/>
      <c r="F373" s="914"/>
      <c r="G373" s="914"/>
      <c r="H373" s="941"/>
      <c r="I373" s="914"/>
      <c r="J373" s="914"/>
      <c r="K373" s="914"/>
      <c r="L373" s="914"/>
      <c r="N373" s="914"/>
      <c r="O373" s="914"/>
      <c r="P373" s="914"/>
    </row>
    <row r="374" spans="2:16">
      <c r="B374" s="914"/>
      <c r="C374" s="914"/>
      <c r="D374" s="914"/>
      <c r="E374" s="914"/>
      <c r="F374" s="914"/>
      <c r="G374" s="914"/>
      <c r="H374" s="941"/>
      <c r="I374" s="914"/>
      <c r="J374" s="914"/>
      <c r="K374" s="914"/>
      <c r="L374" s="914"/>
      <c r="N374" s="914"/>
      <c r="O374" s="914"/>
      <c r="P374" s="914"/>
    </row>
    <row r="375" spans="2:16">
      <c r="B375" s="914"/>
      <c r="C375" s="914"/>
      <c r="D375" s="914"/>
      <c r="E375" s="914"/>
      <c r="F375" s="914"/>
      <c r="G375" s="914"/>
      <c r="H375" s="941"/>
      <c r="I375" s="914"/>
      <c r="J375" s="914"/>
      <c r="K375" s="914"/>
      <c r="L375" s="914"/>
      <c r="N375" s="914"/>
      <c r="O375" s="914"/>
      <c r="P375" s="914"/>
    </row>
    <row r="376" spans="2:16">
      <c r="B376" s="914"/>
      <c r="C376" s="914"/>
      <c r="D376" s="914"/>
      <c r="E376" s="914"/>
      <c r="F376" s="914"/>
      <c r="G376" s="914"/>
      <c r="H376" s="941"/>
      <c r="I376" s="914"/>
      <c r="J376" s="914"/>
      <c r="K376" s="914"/>
      <c r="L376" s="914"/>
      <c r="N376" s="914"/>
      <c r="O376" s="914"/>
      <c r="P376" s="914"/>
    </row>
    <row r="377" spans="2:16">
      <c r="B377" s="914"/>
      <c r="C377" s="914"/>
      <c r="D377" s="914"/>
      <c r="E377" s="914"/>
      <c r="F377" s="914"/>
      <c r="G377" s="914"/>
      <c r="H377" s="941"/>
      <c r="I377" s="914"/>
      <c r="J377" s="914"/>
      <c r="K377" s="914"/>
      <c r="L377" s="914"/>
      <c r="N377" s="914"/>
      <c r="O377" s="914"/>
      <c r="P377" s="914"/>
    </row>
    <row r="378" spans="2:16">
      <c r="B378" s="914"/>
      <c r="C378" s="914"/>
      <c r="D378" s="914"/>
      <c r="E378" s="914"/>
      <c r="F378" s="914"/>
      <c r="G378" s="914"/>
      <c r="H378" s="941"/>
      <c r="I378" s="914"/>
      <c r="J378" s="914"/>
      <c r="K378" s="914"/>
      <c r="L378" s="914"/>
      <c r="N378" s="914"/>
      <c r="O378" s="914"/>
      <c r="P378" s="914"/>
    </row>
    <row r="379" spans="2:16">
      <c r="B379" s="914"/>
      <c r="C379" s="914"/>
      <c r="D379" s="914"/>
      <c r="E379" s="914"/>
      <c r="F379" s="914"/>
      <c r="G379" s="914"/>
      <c r="H379" s="941"/>
      <c r="I379" s="914"/>
      <c r="J379" s="914"/>
      <c r="K379" s="914"/>
      <c r="L379" s="914"/>
      <c r="N379" s="914"/>
      <c r="O379" s="914"/>
      <c r="P379" s="914"/>
    </row>
    <row r="380" spans="2:16">
      <c r="B380" s="914"/>
      <c r="C380" s="914"/>
      <c r="D380" s="914"/>
      <c r="E380" s="914"/>
      <c r="F380" s="914"/>
      <c r="G380" s="914"/>
      <c r="H380" s="941"/>
      <c r="I380" s="914"/>
      <c r="J380" s="914"/>
      <c r="K380" s="914"/>
      <c r="L380" s="914"/>
      <c r="N380" s="914"/>
      <c r="O380" s="914"/>
      <c r="P380" s="914"/>
    </row>
    <row r="381" spans="2:16">
      <c r="B381" s="914"/>
      <c r="C381" s="914"/>
      <c r="D381" s="914"/>
      <c r="E381" s="914"/>
      <c r="F381" s="914"/>
      <c r="G381" s="914"/>
      <c r="H381" s="941"/>
      <c r="I381" s="914"/>
      <c r="J381" s="914"/>
      <c r="K381" s="914"/>
      <c r="L381" s="914"/>
      <c r="N381" s="914"/>
      <c r="O381" s="914"/>
      <c r="P381" s="914"/>
    </row>
    <row r="382" spans="2:16">
      <c r="B382" s="914"/>
      <c r="C382" s="914"/>
      <c r="D382" s="914"/>
      <c r="E382" s="914"/>
      <c r="F382" s="914"/>
      <c r="G382" s="914"/>
      <c r="H382" s="941"/>
      <c r="I382" s="914"/>
      <c r="J382" s="914"/>
      <c r="K382" s="914"/>
      <c r="L382" s="914"/>
      <c r="N382" s="914"/>
      <c r="O382" s="914"/>
      <c r="P382" s="914"/>
    </row>
    <row r="383" spans="2:16">
      <c r="B383" s="914"/>
      <c r="C383" s="914"/>
      <c r="D383" s="914"/>
      <c r="E383" s="914"/>
      <c r="F383" s="914"/>
      <c r="G383" s="914"/>
      <c r="H383" s="941"/>
      <c r="I383" s="914"/>
      <c r="J383" s="914"/>
      <c r="K383" s="914"/>
      <c r="L383" s="914"/>
      <c r="N383" s="914"/>
      <c r="O383" s="914"/>
      <c r="P383" s="914"/>
    </row>
    <row r="384" spans="2:16">
      <c r="B384" s="914"/>
      <c r="C384" s="914"/>
      <c r="D384" s="914"/>
      <c r="E384" s="914"/>
      <c r="F384" s="914"/>
      <c r="G384" s="914"/>
      <c r="H384" s="941"/>
      <c r="I384" s="914"/>
      <c r="J384" s="914"/>
      <c r="K384" s="914"/>
      <c r="L384" s="914"/>
      <c r="N384" s="914"/>
      <c r="O384" s="914"/>
      <c r="P384" s="914"/>
    </row>
    <row r="385" spans="2:16">
      <c r="B385" s="914"/>
      <c r="C385" s="914"/>
      <c r="D385" s="914"/>
      <c r="E385" s="914"/>
      <c r="F385" s="914"/>
      <c r="G385" s="914"/>
      <c r="H385" s="941"/>
      <c r="I385" s="914"/>
      <c r="J385" s="914"/>
      <c r="K385" s="914"/>
      <c r="L385" s="914"/>
      <c r="N385" s="914"/>
      <c r="O385" s="914"/>
      <c r="P385" s="914"/>
    </row>
    <row r="386" spans="2:16">
      <c r="B386" s="914"/>
      <c r="C386" s="914"/>
      <c r="D386" s="914"/>
      <c r="E386" s="914"/>
      <c r="F386" s="914"/>
      <c r="G386" s="914"/>
      <c r="H386" s="941"/>
      <c r="I386" s="914"/>
      <c r="J386" s="914"/>
      <c r="K386" s="914"/>
      <c r="L386" s="914"/>
      <c r="N386" s="914"/>
      <c r="O386" s="914"/>
      <c r="P386" s="914"/>
    </row>
    <row r="387" spans="2:16">
      <c r="B387" s="914"/>
      <c r="C387" s="914"/>
      <c r="D387" s="914"/>
      <c r="E387" s="914"/>
      <c r="F387" s="914"/>
      <c r="G387" s="914"/>
      <c r="H387" s="941"/>
      <c r="I387" s="914"/>
      <c r="J387" s="914"/>
      <c r="K387" s="914"/>
      <c r="L387" s="914"/>
      <c r="N387" s="914"/>
      <c r="O387" s="914"/>
      <c r="P387" s="914"/>
    </row>
    <row r="388" spans="2:16">
      <c r="B388" s="914"/>
      <c r="C388" s="914"/>
      <c r="D388" s="914"/>
      <c r="E388" s="914"/>
      <c r="F388" s="914"/>
      <c r="G388" s="914"/>
      <c r="H388" s="941"/>
      <c r="I388" s="914"/>
      <c r="J388" s="914"/>
      <c r="K388" s="914"/>
      <c r="L388" s="914"/>
      <c r="N388" s="914"/>
      <c r="O388" s="914"/>
      <c r="P388" s="914"/>
    </row>
    <row r="389" spans="2:16">
      <c r="B389" s="914"/>
      <c r="C389" s="914"/>
      <c r="D389" s="914"/>
      <c r="E389" s="914"/>
      <c r="F389" s="914"/>
      <c r="G389" s="914"/>
      <c r="H389" s="941"/>
      <c r="I389" s="914"/>
      <c r="J389" s="914"/>
      <c r="K389" s="914"/>
      <c r="L389" s="914"/>
      <c r="N389" s="914"/>
      <c r="O389" s="914"/>
      <c r="P389" s="914"/>
    </row>
    <row r="390" spans="2:16">
      <c r="B390" s="914"/>
      <c r="C390" s="914"/>
      <c r="D390" s="914"/>
      <c r="E390" s="914"/>
      <c r="F390" s="914"/>
      <c r="G390" s="914"/>
      <c r="H390" s="941"/>
      <c r="I390" s="914"/>
      <c r="J390" s="914"/>
      <c r="K390" s="914"/>
      <c r="L390" s="914"/>
      <c r="N390" s="914"/>
      <c r="O390" s="914"/>
      <c r="P390" s="914"/>
    </row>
    <row r="391" spans="2:16">
      <c r="B391" s="914"/>
      <c r="C391" s="914"/>
      <c r="D391" s="914"/>
      <c r="E391" s="914"/>
      <c r="F391" s="914"/>
      <c r="G391" s="914"/>
      <c r="H391" s="941"/>
      <c r="I391" s="914"/>
      <c r="J391" s="914"/>
      <c r="K391" s="914"/>
      <c r="L391" s="914"/>
      <c r="N391" s="914"/>
      <c r="O391" s="914"/>
      <c r="P391" s="914"/>
    </row>
    <row r="392" spans="2:16">
      <c r="B392" s="914"/>
      <c r="C392" s="914"/>
      <c r="D392" s="914"/>
      <c r="E392" s="914"/>
      <c r="F392" s="914"/>
      <c r="G392" s="914"/>
      <c r="H392" s="941"/>
      <c r="I392" s="914"/>
      <c r="J392" s="914"/>
      <c r="K392" s="914"/>
      <c r="L392" s="914"/>
      <c r="N392" s="914"/>
      <c r="O392" s="914"/>
      <c r="P392" s="914"/>
    </row>
    <row r="393" spans="2:16">
      <c r="B393" s="914"/>
      <c r="C393" s="914"/>
      <c r="D393" s="914"/>
      <c r="E393" s="914"/>
      <c r="F393" s="914"/>
      <c r="G393" s="914"/>
      <c r="H393" s="941"/>
      <c r="I393" s="914"/>
      <c r="J393" s="914"/>
      <c r="K393" s="914"/>
      <c r="L393" s="914"/>
      <c r="N393" s="914"/>
      <c r="O393" s="914"/>
      <c r="P393" s="914"/>
    </row>
    <row r="394" spans="2:16">
      <c r="B394" s="914"/>
      <c r="C394" s="914"/>
      <c r="D394" s="914"/>
      <c r="E394" s="914"/>
      <c r="F394" s="914"/>
      <c r="G394" s="914"/>
      <c r="H394" s="941"/>
      <c r="I394" s="914"/>
      <c r="J394" s="914"/>
      <c r="K394" s="914"/>
      <c r="L394" s="914"/>
      <c r="N394" s="914"/>
      <c r="O394" s="914"/>
      <c r="P394" s="914"/>
    </row>
    <row r="395" spans="2:16">
      <c r="B395" s="914"/>
      <c r="C395" s="914"/>
      <c r="D395" s="914"/>
      <c r="E395" s="914"/>
      <c r="F395" s="914"/>
      <c r="G395" s="914"/>
      <c r="H395" s="941"/>
      <c r="I395" s="914"/>
      <c r="J395" s="914"/>
      <c r="K395" s="914"/>
      <c r="L395" s="914"/>
      <c r="N395" s="914"/>
      <c r="O395" s="914"/>
      <c r="P395" s="914"/>
    </row>
    <row r="396" spans="2:16">
      <c r="B396" s="914"/>
      <c r="C396" s="914"/>
      <c r="D396" s="914"/>
      <c r="E396" s="914"/>
      <c r="F396" s="914"/>
      <c r="G396" s="914"/>
      <c r="H396" s="941"/>
      <c r="I396" s="914"/>
      <c r="J396" s="914"/>
      <c r="K396" s="914"/>
      <c r="L396" s="914"/>
      <c r="N396" s="914"/>
      <c r="O396" s="914"/>
      <c r="P396" s="914"/>
    </row>
    <row r="397" spans="2:16">
      <c r="B397" s="914"/>
      <c r="C397" s="914"/>
      <c r="D397" s="914"/>
      <c r="E397" s="914"/>
      <c r="F397" s="914"/>
      <c r="G397" s="914"/>
      <c r="H397" s="941"/>
      <c r="I397" s="914"/>
      <c r="J397" s="914"/>
      <c r="K397" s="914"/>
      <c r="L397" s="914"/>
      <c r="N397" s="914"/>
      <c r="O397" s="914"/>
      <c r="P397" s="914"/>
    </row>
    <row r="398" spans="2:16">
      <c r="B398" s="914"/>
      <c r="C398" s="914"/>
      <c r="D398" s="914"/>
      <c r="E398" s="914"/>
      <c r="F398" s="914"/>
      <c r="G398" s="914"/>
      <c r="H398" s="941"/>
      <c r="I398" s="914"/>
      <c r="J398" s="914"/>
      <c r="K398" s="914"/>
      <c r="L398" s="914"/>
      <c r="N398" s="914"/>
      <c r="O398" s="914"/>
      <c r="P398" s="914"/>
    </row>
    <row r="399" spans="2:16">
      <c r="B399" s="914"/>
      <c r="C399" s="914"/>
      <c r="D399" s="914"/>
      <c r="E399" s="914"/>
      <c r="F399" s="914"/>
      <c r="G399" s="914"/>
      <c r="H399" s="941"/>
      <c r="I399" s="914"/>
      <c r="J399" s="914"/>
      <c r="K399" s="914"/>
      <c r="L399" s="914"/>
      <c r="N399" s="914"/>
      <c r="O399" s="914"/>
      <c r="P399" s="914"/>
    </row>
    <row r="400" spans="2:16">
      <c r="B400" s="914"/>
      <c r="C400" s="914"/>
      <c r="D400" s="914"/>
      <c r="E400" s="914"/>
      <c r="F400" s="914"/>
      <c r="G400" s="914"/>
      <c r="H400" s="941"/>
      <c r="I400" s="914"/>
      <c r="J400" s="914"/>
      <c r="K400" s="914"/>
      <c r="L400" s="914"/>
      <c r="N400" s="914"/>
      <c r="O400" s="914"/>
      <c r="P400" s="914"/>
    </row>
    <row r="401" spans="2:16">
      <c r="B401" s="914"/>
      <c r="C401" s="914"/>
      <c r="D401" s="914"/>
      <c r="E401" s="914"/>
      <c r="F401" s="914"/>
      <c r="G401" s="914"/>
      <c r="H401" s="941"/>
      <c r="I401" s="914"/>
      <c r="J401" s="914"/>
      <c r="K401" s="914"/>
      <c r="L401" s="914"/>
      <c r="N401" s="914"/>
      <c r="O401" s="914"/>
      <c r="P401" s="914"/>
    </row>
    <row r="402" spans="2:16">
      <c r="B402" s="914"/>
      <c r="C402" s="914"/>
      <c r="D402" s="914"/>
      <c r="E402" s="914"/>
      <c r="F402" s="914"/>
      <c r="G402" s="914"/>
      <c r="H402" s="941"/>
      <c r="I402" s="914"/>
      <c r="J402" s="914"/>
      <c r="K402" s="914"/>
      <c r="L402" s="914"/>
      <c r="N402" s="914"/>
      <c r="O402" s="914"/>
      <c r="P402" s="914"/>
    </row>
    <row r="403" spans="2:16">
      <c r="B403" s="914"/>
      <c r="C403" s="914"/>
      <c r="D403" s="914"/>
      <c r="E403" s="914"/>
      <c r="F403" s="914"/>
      <c r="G403" s="914"/>
      <c r="H403" s="941"/>
      <c r="I403" s="914"/>
      <c r="J403" s="914"/>
      <c r="K403" s="914"/>
      <c r="L403" s="914"/>
      <c r="N403" s="914"/>
      <c r="O403" s="914"/>
      <c r="P403" s="914"/>
    </row>
    <row r="404" spans="2:16">
      <c r="B404" s="914"/>
      <c r="C404" s="914"/>
      <c r="D404" s="914"/>
      <c r="E404" s="914"/>
      <c r="F404" s="914"/>
      <c r="G404" s="914"/>
      <c r="H404" s="941"/>
      <c r="I404" s="914"/>
      <c r="J404" s="914"/>
      <c r="K404" s="914"/>
      <c r="L404" s="914"/>
      <c r="N404" s="914"/>
      <c r="O404" s="914"/>
      <c r="P404" s="914"/>
    </row>
    <row r="405" spans="2:16">
      <c r="B405" s="914"/>
      <c r="C405" s="914"/>
      <c r="D405" s="914"/>
      <c r="E405" s="914"/>
      <c r="F405" s="914"/>
      <c r="G405" s="914"/>
      <c r="H405" s="941"/>
      <c r="I405" s="914"/>
      <c r="J405" s="914"/>
      <c r="K405" s="914"/>
      <c r="L405" s="914"/>
      <c r="N405" s="914"/>
      <c r="O405" s="914"/>
      <c r="P405" s="914"/>
    </row>
    <row r="406" spans="2:16">
      <c r="B406" s="914"/>
      <c r="C406" s="914"/>
      <c r="D406" s="914"/>
      <c r="E406" s="914"/>
      <c r="F406" s="914"/>
      <c r="G406" s="914"/>
      <c r="H406" s="941"/>
      <c r="I406" s="914"/>
      <c r="J406" s="914"/>
      <c r="K406" s="914"/>
      <c r="L406" s="914"/>
      <c r="N406" s="914"/>
      <c r="O406" s="914"/>
      <c r="P406" s="914"/>
    </row>
    <row r="407" spans="2:16">
      <c r="B407" s="914"/>
      <c r="C407" s="914"/>
      <c r="D407" s="914"/>
      <c r="E407" s="914"/>
      <c r="F407" s="914"/>
      <c r="G407" s="914"/>
      <c r="H407" s="941"/>
      <c r="I407" s="914"/>
      <c r="J407" s="914"/>
      <c r="K407" s="914"/>
      <c r="L407" s="914"/>
      <c r="N407" s="914"/>
      <c r="O407" s="914"/>
      <c r="P407" s="914"/>
    </row>
    <row r="408" spans="2:16">
      <c r="B408" s="914"/>
      <c r="C408" s="914"/>
      <c r="D408" s="914"/>
      <c r="E408" s="914"/>
      <c r="F408" s="914"/>
      <c r="G408" s="914"/>
      <c r="H408" s="941"/>
      <c r="I408" s="914"/>
      <c r="J408" s="914"/>
      <c r="K408" s="914"/>
      <c r="L408" s="914"/>
      <c r="N408" s="914"/>
      <c r="O408" s="914"/>
      <c r="P408" s="914"/>
    </row>
    <row r="409" spans="2:16">
      <c r="B409" s="914"/>
      <c r="C409" s="914"/>
      <c r="D409" s="914"/>
      <c r="E409" s="914"/>
      <c r="F409" s="914"/>
      <c r="G409" s="914"/>
      <c r="H409" s="941"/>
      <c r="I409" s="914"/>
      <c r="J409" s="914"/>
      <c r="K409" s="914"/>
      <c r="L409" s="914"/>
      <c r="N409" s="914"/>
      <c r="O409" s="914"/>
      <c r="P409" s="914"/>
    </row>
    <row r="410" spans="2:16">
      <c r="B410" s="914"/>
      <c r="C410" s="914"/>
      <c r="D410" s="914"/>
      <c r="E410" s="914"/>
      <c r="F410" s="914"/>
      <c r="G410" s="914"/>
      <c r="H410" s="941"/>
      <c r="I410" s="914"/>
      <c r="J410" s="914"/>
      <c r="K410" s="914"/>
      <c r="L410" s="914"/>
      <c r="N410" s="914"/>
      <c r="O410" s="914"/>
      <c r="P410" s="914"/>
    </row>
    <row r="411" spans="2:16">
      <c r="B411" s="914"/>
      <c r="C411" s="914"/>
      <c r="D411" s="914"/>
      <c r="E411" s="914"/>
      <c r="F411" s="914"/>
      <c r="G411" s="914"/>
      <c r="H411" s="941"/>
      <c r="I411" s="914"/>
      <c r="J411" s="914"/>
      <c r="K411" s="914"/>
      <c r="L411" s="914"/>
      <c r="N411" s="914"/>
      <c r="O411" s="914"/>
      <c r="P411" s="914"/>
    </row>
    <row r="412" spans="2:16">
      <c r="B412" s="914"/>
      <c r="C412" s="914"/>
      <c r="D412" s="914"/>
      <c r="E412" s="914"/>
      <c r="F412" s="914"/>
      <c r="G412" s="914"/>
      <c r="H412" s="941"/>
      <c r="I412" s="914"/>
      <c r="J412" s="914"/>
      <c r="K412" s="914"/>
      <c r="L412" s="914"/>
      <c r="N412" s="914"/>
      <c r="O412" s="914"/>
      <c r="P412" s="914"/>
    </row>
    <row r="413" spans="2:16">
      <c r="B413" s="914"/>
      <c r="C413" s="914"/>
      <c r="D413" s="914"/>
      <c r="E413" s="914"/>
      <c r="F413" s="914"/>
      <c r="G413" s="914"/>
      <c r="H413" s="941"/>
      <c r="I413" s="914"/>
      <c r="J413" s="914"/>
      <c r="K413" s="914"/>
      <c r="L413" s="914"/>
      <c r="N413" s="914"/>
      <c r="O413" s="914"/>
      <c r="P413" s="914"/>
    </row>
    <row r="414" spans="2:16">
      <c r="B414" s="914"/>
      <c r="C414" s="914"/>
      <c r="D414" s="914"/>
      <c r="E414" s="914"/>
      <c r="F414" s="914"/>
      <c r="G414" s="914"/>
      <c r="H414" s="941"/>
      <c r="I414" s="914"/>
      <c r="J414" s="914"/>
      <c r="K414" s="914"/>
      <c r="L414" s="914"/>
      <c r="N414" s="914"/>
      <c r="O414" s="914"/>
      <c r="P414" s="914"/>
    </row>
    <row r="415" spans="2:16">
      <c r="B415" s="914"/>
      <c r="C415" s="914"/>
      <c r="D415" s="914"/>
      <c r="E415" s="914"/>
      <c r="F415" s="914"/>
      <c r="G415" s="914"/>
      <c r="H415" s="941"/>
      <c r="I415" s="914"/>
      <c r="J415" s="914"/>
      <c r="K415" s="914"/>
      <c r="L415" s="914"/>
      <c r="N415" s="914"/>
      <c r="O415" s="914"/>
      <c r="P415" s="914"/>
    </row>
    <row r="416" spans="2:16">
      <c r="B416" s="914"/>
      <c r="C416" s="914"/>
      <c r="D416" s="914"/>
      <c r="E416" s="914"/>
      <c r="F416" s="914"/>
      <c r="G416" s="914"/>
      <c r="H416" s="941"/>
      <c r="I416" s="914"/>
      <c r="J416" s="914"/>
      <c r="K416" s="914"/>
      <c r="L416" s="914"/>
      <c r="N416" s="914"/>
      <c r="O416" s="914"/>
      <c r="P416" s="914"/>
    </row>
    <row r="417" spans="2:16">
      <c r="B417" s="914"/>
      <c r="C417" s="914"/>
      <c r="D417" s="914"/>
      <c r="E417" s="914"/>
      <c r="F417" s="914"/>
      <c r="G417" s="914"/>
      <c r="H417" s="941"/>
      <c r="I417" s="914"/>
      <c r="J417" s="914"/>
      <c r="K417" s="914"/>
      <c r="L417" s="914"/>
      <c r="N417" s="914"/>
      <c r="O417" s="914"/>
      <c r="P417" s="914"/>
    </row>
    <row r="418" spans="2:16">
      <c r="B418" s="914"/>
      <c r="C418" s="914"/>
      <c r="D418" s="914"/>
      <c r="E418" s="914"/>
      <c r="F418" s="914"/>
      <c r="G418" s="914"/>
      <c r="H418" s="941"/>
      <c r="I418" s="914"/>
      <c r="J418" s="914"/>
      <c r="K418" s="914"/>
      <c r="L418" s="914"/>
      <c r="N418" s="914"/>
      <c r="O418" s="914"/>
      <c r="P418" s="914"/>
    </row>
    <row r="419" spans="2:16">
      <c r="B419" s="914"/>
      <c r="C419" s="914"/>
      <c r="D419" s="914"/>
      <c r="E419" s="914"/>
      <c r="F419" s="914"/>
      <c r="G419" s="914"/>
      <c r="H419" s="941"/>
      <c r="I419" s="914"/>
      <c r="J419" s="914"/>
      <c r="K419" s="914"/>
      <c r="L419" s="914"/>
      <c r="N419" s="914"/>
      <c r="O419" s="914"/>
      <c r="P419" s="914"/>
    </row>
    <row r="420" spans="2:16">
      <c r="B420" s="914"/>
      <c r="C420" s="914"/>
      <c r="D420" s="914"/>
      <c r="E420" s="914"/>
      <c r="F420" s="914"/>
      <c r="G420" s="914"/>
      <c r="H420" s="941"/>
      <c r="I420" s="914"/>
      <c r="J420" s="914"/>
      <c r="K420" s="914"/>
      <c r="L420" s="914"/>
      <c r="N420" s="914"/>
      <c r="O420" s="914"/>
      <c r="P420" s="914"/>
    </row>
    <row r="421" spans="2:16">
      <c r="B421" s="914"/>
      <c r="C421" s="914"/>
      <c r="D421" s="914"/>
      <c r="E421" s="914"/>
      <c r="F421" s="914"/>
      <c r="G421" s="914"/>
      <c r="H421" s="941"/>
      <c r="I421" s="914"/>
      <c r="J421" s="914"/>
      <c r="K421" s="914"/>
      <c r="L421" s="914"/>
      <c r="N421" s="914"/>
      <c r="O421" s="914"/>
      <c r="P421" s="914"/>
    </row>
    <row r="422" spans="2:16">
      <c r="B422" s="914"/>
      <c r="C422" s="914"/>
      <c r="D422" s="914"/>
      <c r="E422" s="914"/>
      <c r="F422" s="914"/>
      <c r="G422" s="914"/>
      <c r="H422" s="941"/>
      <c r="I422" s="914"/>
      <c r="J422" s="914"/>
      <c r="K422" s="914"/>
      <c r="L422" s="914"/>
      <c r="N422" s="914"/>
      <c r="O422" s="914"/>
      <c r="P422" s="914"/>
    </row>
    <row r="423" spans="2:16">
      <c r="B423" s="914"/>
      <c r="C423" s="914"/>
      <c r="D423" s="914"/>
      <c r="E423" s="914"/>
      <c r="F423" s="914"/>
      <c r="G423" s="914"/>
      <c r="H423" s="941"/>
      <c r="I423" s="914"/>
      <c r="J423" s="914"/>
      <c r="K423" s="914"/>
      <c r="L423" s="914"/>
      <c r="N423" s="914"/>
      <c r="O423" s="914"/>
      <c r="P423" s="914"/>
    </row>
    <row r="424" spans="2:16">
      <c r="B424" s="914"/>
      <c r="C424" s="914"/>
      <c r="D424" s="914"/>
      <c r="E424" s="914"/>
      <c r="F424" s="914"/>
      <c r="G424" s="914"/>
      <c r="H424" s="941"/>
      <c r="I424" s="914"/>
      <c r="J424" s="914"/>
      <c r="K424" s="914"/>
      <c r="L424" s="914"/>
      <c r="N424" s="914"/>
      <c r="O424" s="914"/>
      <c r="P424" s="914"/>
    </row>
    <row r="425" spans="2:16">
      <c r="B425" s="914"/>
      <c r="C425" s="914"/>
      <c r="D425" s="914"/>
      <c r="E425" s="914"/>
      <c r="F425" s="914"/>
      <c r="G425" s="914"/>
      <c r="H425" s="941"/>
      <c r="I425" s="914"/>
      <c r="J425" s="914"/>
      <c r="K425" s="914"/>
      <c r="L425" s="914"/>
      <c r="N425" s="914"/>
      <c r="O425" s="914"/>
      <c r="P425" s="914"/>
    </row>
    <row r="426" spans="2:16">
      <c r="B426" s="914"/>
      <c r="C426" s="914"/>
      <c r="D426" s="914"/>
      <c r="E426" s="914"/>
      <c r="F426" s="914"/>
      <c r="G426" s="914"/>
      <c r="H426" s="941"/>
      <c r="I426" s="914"/>
      <c r="J426" s="914"/>
      <c r="K426" s="914"/>
      <c r="L426" s="914"/>
      <c r="N426" s="914"/>
      <c r="O426" s="914"/>
      <c r="P426" s="914"/>
    </row>
    <row r="427" spans="2:16">
      <c r="B427" s="914"/>
      <c r="C427" s="914"/>
      <c r="D427" s="914"/>
      <c r="E427" s="914"/>
      <c r="F427" s="914"/>
      <c r="G427" s="914"/>
      <c r="H427" s="941"/>
      <c r="I427" s="914"/>
      <c r="J427" s="914"/>
      <c r="K427" s="914"/>
      <c r="L427" s="914"/>
      <c r="N427" s="914"/>
      <c r="O427" s="914"/>
      <c r="P427" s="914"/>
    </row>
    <row r="428" spans="2:16">
      <c r="B428" s="914"/>
      <c r="C428" s="914"/>
      <c r="D428" s="914"/>
      <c r="E428" s="914"/>
      <c r="F428" s="914"/>
      <c r="G428" s="914"/>
      <c r="H428" s="941"/>
      <c r="I428" s="914"/>
      <c r="J428" s="914"/>
      <c r="K428" s="914"/>
      <c r="L428" s="914"/>
      <c r="N428" s="914"/>
      <c r="O428" s="914"/>
      <c r="P428" s="914"/>
    </row>
    <row r="429" spans="2:16">
      <c r="B429" s="914"/>
      <c r="C429" s="914"/>
      <c r="D429" s="914"/>
      <c r="E429" s="914"/>
      <c r="F429" s="914"/>
      <c r="G429" s="914"/>
      <c r="H429" s="941"/>
      <c r="I429" s="914"/>
      <c r="J429" s="914"/>
      <c r="K429" s="914"/>
      <c r="L429" s="914"/>
      <c r="N429" s="914"/>
      <c r="O429" s="914"/>
      <c r="P429" s="914"/>
    </row>
    <row r="430" spans="2:16">
      <c r="B430" s="914"/>
      <c r="C430" s="914"/>
      <c r="D430" s="914"/>
      <c r="E430" s="914"/>
      <c r="F430" s="914"/>
      <c r="G430" s="914"/>
      <c r="H430" s="941"/>
      <c r="I430" s="914"/>
      <c r="J430" s="914"/>
      <c r="K430" s="914"/>
      <c r="L430" s="914"/>
      <c r="N430" s="914"/>
      <c r="O430" s="914"/>
      <c r="P430" s="914"/>
    </row>
    <row r="431" spans="2:16">
      <c r="B431" s="914"/>
      <c r="C431" s="914"/>
      <c r="D431" s="914"/>
      <c r="E431" s="914"/>
      <c r="F431" s="914"/>
      <c r="G431" s="914"/>
      <c r="H431" s="941"/>
      <c r="I431" s="914"/>
      <c r="J431" s="914"/>
      <c r="K431" s="914"/>
      <c r="L431" s="914"/>
      <c r="N431" s="914"/>
      <c r="O431" s="914"/>
      <c r="P431" s="914"/>
    </row>
    <row r="432" spans="2:16">
      <c r="B432" s="914"/>
      <c r="C432" s="914"/>
      <c r="D432" s="914"/>
      <c r="E432" s="914"/>
      <c r="F432" s="914"/>
      <c r="G432" s="914"/>
      <c r="H432" s="941"/>
      <c r="I432" s="914"/>
      <c r="J432" s="914"/>
      <c r="K432" s="914"/>
      <c r="L432" s="914"/>
      <c r="N432" s="914"/>
      <c r="O432" s="914"/>
      <c r="P432" s="914"/>
    </row>
    <row r="433" spans="2:16">
      <c r="B433" s="914"/>
      <c r="C433" s="914"/>
      <c r="D433" s="914"/>
      <c r="E433" s="914"/>
      <c r="F433" s="914"/>
      <c r="G433" s="914"/>
      <c r="H433" s="941"/>
      <c r="I433" s="914"/>
      <c r="J433" s="914"/>
      <c r="K433" s="914"/>
      <c r="L433" s="914"/>
      <c r="N433" s="914"/>
      <c r="O433" s="914"/>
      <c r="P433" s="914"/>
    </row>
    <row r="434" spans="2:16">
      <c r="B434" s="914"/>
      <c r="C434" s="914"/>
      <c r="D434" s="914"/>
      <c r="E434" s="914"/>
      <c r="F434" s="914"/>
      <c r="G434" s="914"/>
      <c r="H434" s="941"/>
      <c r="I434" s="914"/>
      <c r="J434" s="914"/>
      <c r="K434" s="914"/>
      <c r="L434" s="914"/>
      <c r="N434" s="914"/>
      <c r="O434" s="914"/>
      <c r="P434" s="914"/>
    </row>
    <row r="435" spans="2:16">
      <c r="B435" s="914"/>
      <c r="C435" s="914"/>
      <c r="D435" s="914"/>
      <c r="E435" s="914"/>
      <c r="F435" s="914"/>
      <c r="G435" s="914"/>
      <c r="H435" s="941"/>
      <c r="I435" s="914"/>
      <c r="J435" s="914"/>
      <c r="K435" s="914"/>
      <c r="L435" s="914"/>
      <c r="N435" s="914"/>
      <c r="O435" s="914"/>
      <c r="P435" s="914"/>
    </row>
    <row r="436" spans="2:16">
      <c r="B436" s="914"/>
      <c r="C436" s="914"/>
      <c r="D436" s="914"/>
      <c r="E436" s="914"/>
      <c r="F436" s="914"/>
      <c r="G436" s="914"/>
      <c r="H436" s="941"/>
      <c r="I436" s="914"/>
      <c r="J436" s="914"/>
      <c r="K436" s="914"/>
      <c r="L436" s="914"/>
      <c r="N436" s="914"/>
      <c r="O436" s="914"/>
      <c r="P436" s="914"/>
    </row>
    <row r="437" spans="2:16">
      <c r="B437" s="914"/>
      <c r="C437" s="914"/>
      <c r="D437" s="914"/>
      <c r="E437" s="914"/>
      <c r="F437" s="914"/>
      <c r="G437" s="914"/>
      <c r="H437" s="941"/>
      <c r="I437" s="914"/>
      <c r="J437" s="914"/>
      <c r="K437" s="914"/>
      <c r="L437" s="914"/>
      <c r="N437" s="914"/>
      <c r="O437" s="914"/>
      <c r="P437" s="914"/>
    </row>
    <row r="438" spans="2:16">
      <c r="B438" s="914"/>
      <c r="C438" s="914"/>
      <c r="D438" s="914"/>
      <c r="E438" s="914"/>
      <c r="F438" s="914"/>
      <c r="G438" s="914"/>
      <c r="H438" s="941"/>
      <c r="I438" s="914"/>
      <c r="J438" s="914"/>
      <c r="K438" s="914"/>
      <c r="L438" s="914"/>
      <c r="N438" s="914"/>
      <c r="O438" s="914"/>
      <c r="P438" s="914"/>
    </row>
    <row r="439" spans="2:16">
      <c r="B439" s="914"/>
      <c r="C439" s="914"/>
      <c r="D439" s="914"/>
      <c r="E439" s="914"/>
      <c r="F439" s="914"/>
      <c r="G439" s="914"/>
      <c r="H439" s="941"/>
      <c r="I439" s="914"/>
      <c r="J439" s="914"/>
      <c r="K439" s="914"/>
      <c r="L439" s="914"/>
      <c r="N439" s="914"/>
      <c r="O439" s="914"/>
      <c r="P439" s="914"/>
    </row>
    <row r="440" spans="2:16">
      <c r="B440" s="914"/>
      <c r="C440" s="914"/>
      <c r="D440" s="914"/>
      <c r="E440" s="914"/>
      <c r="F440" s="914"/>
      <c r="G440" s="914"/>
      <c r="H440" s="941"/>
      <c r="I440" s="914"/>
      <c r="J440" s="914"/>
      <c r="K440" s="914"/>
      <c r="L440" s="914"/>
      <c r="N440" s="914"/>
      <c r="O440" s="914"/>
      <c r="P440" s="914"/>
    </row>
    <row r="441" spans="2:16">
      <c r="B441" s="914"/>
      <c r="C441" s="914"/>
      <c r="D441" s="914"/>
      <c r="E441" s="914"/>
      <c r="F441" s="914"/>
      <c r="G441" s="914"/>
      <c r="H441" s="941"/>
      <c r="I441" s="914"/>
      <c r="J441" s="914"/>
      <c r="K441" s="914"/>
      <c r="L441" s="914"/>
      <c r="N441" s="914"/>
      <c r="O441" s="914"/>
      <c r="P441" s="914"/>
    </row>
    <row r="442" spans="2:16">
      <c r="B442" s="914"/>
      <c r="C442" s="914"/>
      <c r="D442" s="914"/>
      <c r="E442" s="914"/>
      <c r="F442" s="914"/>
      <c r="G442" s="914"/>
      <c r="H442" s="941"/>
      <c r="I442" s="914"/>
      <c r="J442" s="914"/>
      <c r="K442" s="914"/>
      <c r="L442" s="914"/>
      <c r="N442" s="914"/>
      <c r="O442" s="914"/>
      <c r="P442" s="914"/>
    </row>
    <row r="443" spans="2:16">
      <c r="B443" s="914"/>
      <c r="C443" s="914"/>
      <c r="D443" s="914"/>
      <c r="E443" s="914"/>
      <c r="F443" s="914"/>
      <c r="G443" s="914"/>
      <c r="H443" s="941"/>
      <c r="I443" s="914"/>
      <c r="J443" s="914"/>
      <c r="K443" s="914"/>
      <c r="L443" s="914"/>
      <c r="N443" s="914"/>
      <c r="O443" s="914"/>
      <c r="P443" s="914"/>
    </row>
    <row r="444" spans="2:16">
      <c r="B444" s="914"/>
      <c r="C444" s="914"/>
      <c r="D444" s="914"/>
      <c r="E444" s="914"/>
      <c r="F444" s="914"/>
      <c r="G444" s="914"/>
      <c r="H444" s="941"/>
      <c r="I444" s="914"/>
      <c r="J444" s="914"/>
      <c r="K444" s="914"/>
      <c r="L444" s="914"/>
      <c r="N444" s="914"/>
      <c r="O444" s="914"/>
      <c r="P444" s="914"/>
    </row>
    <row r="445" spans="2:16">
      <c r="B445" s="914"/>
      <c r="C445" s="914"/>
      <c r="D445" s="914"/>
      <c r="E445" s="914"/>
      <c r="F445" s="914"/>
      <c r="G445" s="914"/>
      <c r="H445" s="941"/>
      <c r="I445" s="914"/>
      <c r="J445" s="914"/>
      <c r="K445" s="914"/>
      <c r="L445" s="914"/>
      <c r="N445" s="914"/>
      <c r="O445" s="914"/>
      <c r="P445" s="914"/>
    </row>
    <row r="446" spans="2:16">
      <c r="B446" s="914"/>
      <c r="C446" s="914"/>
      <c r="D446" s="914"/>
      <c r="E446" s="914"/>
      <c r="F446" s="914"/>
      <c r="G446" s="914"/>
      <c r="H446" s="941"/>
      <c r="I446" s="914"/>
      <c r="J446" s="914"/>
      <c r="K446" s="914"/>
      <c r="L446" s="914"/>
      <c r="N446" s="914"/>
      <c r="O446" s="914"/>
      <c r="P446" s="914"/>
    </row>
    <row r="447" spans="2:16">
      <c r="B447" s="914"/>
      <c r="C447" s="914"/>
      <c r="D447" s="914"/>
      <c r="E447" s="914"/>
      <c r="F447" s="914"/>
      <c r="G447" s="914"/>
      <c r="H447" s="941"/>
      <c r="I447" s="914"/>
      <c r="J447" s="914"/>
      <c r="K447" s="914"/>
      <c r="L447" s="914"/>
      <c r="N447" s="914"/>
      <c r="O447" s="914"/>
      <c r="P447" s="914"/>
    </row>
    <row r="448" spans="2:16">
      <c r="B448" s="914"/>
      <c r="C448" s="914"/>
      <c r="D448" s="914"/>
      <c r="E448" s="914"/>
      <c r="F448" s="914"/>
      <c r="G448" s="914"/>
      <c r="H448" s="941"/>
      <c r="I448" s="914"/>
      <c r="J448" s="914"/>
      <c r="K448" s="914"/>
      <c r="L448" s="914"/>
      <c r="N448" s="914"/>
      <c r="O448" s="914"/>
      <c r="P448" s="914"/>
    </row>
    <row r="449" spans="2:16">
      <c r="B449" s="914"/>
      <c r="C449" s="914"/>
      <c r="D449" s="914"/>
      <c r="E449" s="914"/>
      <c r="F449" s="914"/>
      <c r="G449" s="914"/>
      <c r="H449" s="941"/>
      <c r="I449" s="914"/>
      <c r="J449" s="914"/>
      <c r="K449" s="914"/>
      <c r="L449" s="914"/>
      <c r="N449" s="914"/>
      <c r="O449" s="914"/>
      <c r="P449" s="914"/>
    </row>
    <row r="450" spans="2:16">
      <c r="B450" s="914"/>
      <c r="C450" s="914"/>
      <c r="D450" s="914"/>
      <c r="E450" s="914"/>
      <c r="F450" s="914"/>
      <c r="G450" s="914"/>
      <c r="H450" s="941"/>
      <c r="I450" s="914"/>
      <c r="J450" s="914"/>
      <c r="K450" s="914"/>
      <c r="L450" s="914"/>
      <c r="N450" s="914"/>
      <c r="O450" s="914"/>
      <c r="P450" s="914"/>
    </row>
    <row r="451" spans="2:16">
      <c r="B451" s="914"/>
      <c r="C451" s="914"/>
      <c r="D451" s="914"/>
      <c r="E451" s="914"/>
      <c r="F451" s="914"/>
      <c r="G451" s="914"/>
      <c r="H451" s="941"/>
      <c r="I451" s="914"/>
      <c r="J451" s="914"/>
      <c r="K451" s="914"/>
      <c r="L451" s="914"/>
      <c r="N451" s="914"/>
      <c r="O451" s="914"/>
      <c r="P451" s="914"/>
    </row>
    <row r="452" spans="2:16">
      <c r="B452" s="914"/>
      <c r="C452" s="914"/>
      <c r="D452" s="914"/>
      <c r="E452" s="914"/>
      <c r="F452" s="914"/>
      <c r="G452" s="914"/>
      <c r="H452" s="941"/>
      <c r="I452" s="914"/>
      <c r="J452" s="914"/>
      <c r="K452" s="914"/>
      <c r="L452" s="914"/>
      <c r="N452" s="914"/>
      <c r="O452" s="914"/>
      <c r="P452" s="914"/>
    </row>
    <row r="453" spans="2:16">
      <c r="B453" s="914"/>
      <c r="C453" s="914"/>
      <c r="D453" s="914"/>
      <c r="E453" s="914"/>
      <c r="F453" s="914"/>
      <c r="G453" s="914"/>
      <c r="H453" s="941"/>
      <c r="I453" s="914"/>
      <c r="J453" s="914"/>
      <c r="K453" s="914"/>
      <c r="L453" s="914"/>
      <c r="N453" s="914"/>
      <c r="O453" s="914"/>
      <c r="P453" s="914"/>
    </row>
    <row r="454" spans="2:16">
      <c r="B454" s="914"/>
      <c r="C454" s="914"/>
      <c r="D454" s="914"/>
      <c r="E454" s="914"/>
      <c r="F454" s="914"/>
      <c r="G454" s="914"/>
      <c r="H454" s="941"/>
      <c r="I454" s="914"/>
      <c r="J454" s="914"/>
      <c r="K454" s="914"/>
      <c r="L454" s="914"/>
      <c r="N454" s="914"/>
      <c r="O454" s="914"/>
      <c r="P454" s="914"/>
    </row>
    <row r="455" spans="2:16">
      <c r="B455" s="914"/>
      <c r="C455" s="914"/>
      <c r="D455" s="914"/>
      <c r="E455" s="914"/>
      <c r="F455" s="914"/>
      <c r="G455" s="914"/>
      <c r="H455" s="941"/>
      <c r="I455" s="914"/>
      <c r="J455" s="914"/>
      <c r="K455" s="914"/>
      <c r="L455" s="914"/>
      <c r="N455" s="914"/>
      <c r="O455" s="914"/>
      <c r="P455" s="914"/>
    </row>
    <row r="456" spans="2:16">
      <c r="B456" s="914"/>
      <c r="C456" s="914"/>
      <c r="D456" s="914"/>
      <c r="E456" s="914"/>
      <c r="F456" s="914"/>
      <c r="G456" s="914"/>
      <c r="H456" s="941"/>
      <c r="I456" s="914"/>
      <c r="J456" s="914"/>
      <c r="K456" s="914"/>
      <c r="L456" s="914"/>
      <c r="N456" s="914"/>
      <c r="O456" s="914"/>
      <c r="P456" s="914"/>
    </row>
    <row r="457" spans="2:16">
      <c r="B457" s="914"/>
      <c r="C457" s="914"/>
      <c r="D457" s="914"/>
      <c r="E457" s="914"/>
      <c r="F457" s="914"/>
      <c r="G457" s="914"/>
      <c r="H457" s="941"/>
      <c r="I457" s="914"/>
      <c r="J457" s="914"/>
      <c r="K457" s="914"/>
      <c r="L457" s="914"/>
      <c r="N457" s="914"/>
      <c r="O457" s="914"/>
      <c r="P457" s="914"/>
    </row>
    <row r="458" spans="2:16">
      <c r="B458" s="914"/>
      <c r="C458" s="914"/>
      <c r="D458" s="914"/>
      <c r="E458" s="914"/>
      <c r="F458" s="914"/>
      <c r="G458" s="914"/>
      <c r="H458" s="941"/>
      <c r="I458" s="914"/>
      <c r="J458" s="914"/>
      <c r="K458" s="914"/>
      <c r="L458" s="914"/>
      <c r="N458" s="914"/>
      <c r="O458" s="914"/>
      <c r="P458" s="914"/>
    </row>
    <row r="459" spans="2:16">
      <c r="B459" s="914"/>
      <c r="C459" s="914"/>
      <c r="D459" s="914"/>
      <c r="E459" s="914"/>
      <c r="F459" s="914"/>
      <c r="G459" s="914"/>
      <c r="H459" s="941"/>
      <c r="I459" s="914"/>
      <c r="J459" s="914"/>
      <c r="K459" s="914"/>
      <c r="L459" s="914"/>
      <c r="N459" s="914"/>
      <c r="O459" s="914"/>
      <c r="P459" s="914"/>
    </row>
    <row r="460" spans="2:16">
      <c r="B460" s="914"/>
      <c r="C460" s="914"/>
      <c r="D460" s="914"/>
      <c r="E460" s="914"/>
      <c r="F460" s="914"/>
      <c r="G460" s="914"/>
      <c r="H460" s="941"/>
      <c r="I460" s="914"/>
      <c r="J460" s="914"/>
      <c r="K460" s="914"/>
      <c r="L460" s="914"/>
      <c r="N460" s="914"/>
      <c r="O460" s="914"/>
      <c r="P460" s="914"/>
    </row>
    <row r="461" spans="2:16">
      <c r="B461" s="914"/>
      <c r="C461" s="914"/>
      <c r="D461" s="914"/>
      <c r="E461" s="914"/>
      <c r="F461" s="914"/>
      <c r="G461" s="914"/>
      <c r="H461" s="941"/>
      <c r="I461" s="914"/>
      <c r="J461" s="914"/>
      <c r="K461" s="914"/>
      <c r="L461" s="914"/>
      <c r="N461" s="914"/>
      <c r="O461" s="914"/>
      <c r="P461" s="914"/>
    </row>
    <row r="462" spans="2:16">
      <c r="B462" s="914"/>
      <c r="C462" s="914"/>
      <c r="D462" s="914"/>
      <c r="E462" s="914"/>
      <c r="F462" s="914"/>
      <c r="G462" s="914"/>
      <c r="H462" s="941"/>
      <c r="I462" s="914"/>
      <c r="J462" s="914"/>
      <c r="K462" s="914"/>
      <c r="L462" s="914"/>
      <c r="N462" s="914"/>
      <c r="O462" s="914"/>
      <c r="P462" s="914"/>
    </row>
    <row r="463" spans="2:16">
      <c r="B463" s="914"/>
      <c r="C463" s="914"/>
      <c r="D463" s="914"/>
      <c r="E463" s="914"/>
      <c r="F463" s="914"/>
      <c r="G463" s="914"/>
      <c r="H463" s="941"/>
      <c r="I463" s="914"/>
      <c r="J463" s="914"/>
      <c r="K463" s="914"/>
      <c r="L463" s="914"/>
      <c r="N463" s="914"/>
      <c r="O463" s="914"/>
      <c r="P463" s="914"/>
    </row>
    <row r="464" spans="2:16">
      <c r="B464" s="914"/>
      <c r="C464" s="914"/>
      <c r="D464" s="914"/>
      <c r="E464" s="914"/>
      <c r="F464" s="914"/>
      <c r="G464" s="914"/>
      <c r="H464" s="941"/>
      <c r="I464" s="914"/>
      <c r="J464" s="914"/>
      <c r="K464" s="914"/>
      <c r="L464" s="914"/>
      <c r="N464" s="914"/>
      <c r="O464" s="914"/>
      <c r="P464" s="914"/>
    </row>
    <row r="465" spans="2:16">
      <c r="B465" s="914"/>
      <c r="C465" s="914"/>
      <c r="D465" s="914"/>
      <c r="E465" s="914"/>
      <c r="F465" s="914"/>
      <c r="G465" s="914"/>
      <c r="H465" s="941"/>
      <c r="I465" s="914"/>
      <c r="J465" s="914"/>
      <c r="K465" s="914"/>
      <c r="L465" s="914"/>
      <c r="N465" s="914"/>
      <c r="O465" s="914"/>
      <c r="P465" s="914"/>
    </row>
    <row r="466" spans="2:16">
      <c r="B466" s="914"/>
      <c r="C466" s="914"/>
      <c r="D466" s="914"/>
      <c r="E466" s="914"/>
      <c r="F466" s="914"/>
      <c r="G466" s="914"/>
      <c r="H466" s="941"/>
      <c r="I466" s="914"/>
      <c r="J466" s="914"/>
      <c r="K466" s="914"/>
      <c r="L466" s="914"/>
      <c r="N466" s="914"/>
      <c r="O466" s="914"/>
      <c r="P466" s="914"/>
    </row>
    <row r="467" spans="2:16">
      <c r="B467" s="914"/>
      <c r="C467" s="914"/>
      <c r="D467" s="914"/>
      <c r="E467" s="914"/>
      <c r="F467" s="914"/>
      <c r="G467" s="914"/>
      <c r="H467" s="941"/>
      <c r="I467" s="914"/>
      <c r="J467" s="914"/>
      <c r="K467" s="914"/>
      <c r="L467" s="914"/>
      <c r="N467" s="914"/>
      <c r="O467" s="914"/>
      <c r="P467" s="914"/>
    </row>
    <row r="468" spans="2:16">
      <c r="B468" s="914"/>
      <c r="C468" s="914"/>
      <c r="D468" s="914"/>
      <c r="E468" s="914"/>
      <c r="F468" s="914"/>
      <c r="G468" s="914"/>
      <c r="H468" s="941"/>
      <c r="I468" s="914"/>
      <c r="J468" s="914"/>
      <c r="K468" s="914"/>
      <c r="L468" s="914"/>
      <c r="N468" s="914"/>
      <c r="O468" s="914"/>
      <c r="P468" s="914"/>
    </row>
    <row r="469" spans="2:16">
      <c r="B469" s="914"/>
      <c r="C469" s="914"/>
      <c r="D469" s="914"/>
      <c r="E469" s="914"/>
      <c r="F469" s="914"/>
      <c r="G469" s="914"/>
      <c r="H469" s="941"/>
      <c r="I469" s="914"/>
      <c r="J469" s="914"/>
      <c r="K469" s="914"/>
      <c r="L469" s="914"/>
      <c r="N469" s="914"/>
      <c r="O469" s="914"/>
      <c r="P469" s="914"/>
    </row>
    <row r="470" spans="2:16">
      <c r="B470" s="914"/>
      <c r="C470" s="914"/>
      <c r="D470" s="914"/>
      <c r="E470" s="914"/>
      <c r="F470" s="914"/>
      <c r="G470" s="914"/>
      <c r="H470" s="941"/>
      <c r="I470" s="914"/>
      <c r="J470" s="914"/>
      <c r="K470" s="914"/>
      <c r="L470" s="914"/>
      <c r="N470" s="914"/>
      <c r="O470" s="914"/>
      <c r="P470" s="914"/>
    </row>
    <row r="471" spans="2:16">
      <c r="B471" s="914"/>
      <c r="C471" s="914"/>
      <c r="D471" s="914"/>
      <c r="E471" s="914"/>
      <c r="F471" s="914"/>
      <c r="G471" s="914"/>
      <c r="H471" s="941"/>
      <c r="I471" s="914"/>
      <c r="J471" s="914"/>
      <c r="K471" s="914"/>
      <c r="L471" s="914"/>
      <c r="N471" s="914"/>
      <c r="O471" s="914"/>
      <c r="P471" s="914"/>
    </row>
    <row r="472" spans="2:16">
      <c r="B472" s="914"/>
      <c r="C472" s="914"/>
      <c r="D472" s="914"/>
      <c r="E472" s="914"/>
      <c r="F472" s="914"/>
      <c r="G472" s="914"/>
      <c r="H472" s="941"/>
      <c r="I472" s="914"/>
      <c r="J472" s="914"/>
      <c r="K472" s="914"/>
      <c r="L472" s="914"/>
      <c r="N472" s="914"/>
      <c r="O472" s="914"/>
      <c r="P472" s="914"/>
    </row>
    <row r="473" spans="2:16">
      <c r="B473" s="914"/>
      <c r="C473" s="914"/>
      <c r="D473" s="914"/>
      <c r="E473" s="914"/>
      <c r="F473" s="914"/>
      <c r="G473" s="914"/>
      <c r="H473" s="941"/>
      <c r="I473" s="914"/>
      <c r="J473" s="914"/>
      <c r="K473" s="914"/>
      <c r="L473" s="914"/>
      <c r="N473" s="914"/>
      <c r="O473" s="914"/>
      <c r="P473" s="914"/>
    </row>
    <row r="474" spans="2:16">
      <c r="B474" s="914"/>
      <c r="C474" s="914"/>
      <c r="D474" s="914"/>
      <c r="E474" s="914"/>
      <c r="F474" s="914"/>
      <c r="G474" s="914"/>
      <c r="H474" s="941"/>
      <c r="I474" s="914"/>
      <c r="J474" s="914"/>
      <c r="K474" s="914"/>
      <c r="L474" s="914"/>
      <c r="N474" s="914"/>
      <c r="O474" s="914"/>
      <c r="P474" s="914"/>
    </row>
    <row r="475" spans="2:16">
      <c r="B475" s="914"/>
      <c r="C475" s="914"/>
      <c r="D475" s="914"/>
      <c r="E475" s="914"/>
      <c r="F475" s="914"/>
      <c r="G475" s="914"/>
      <c r="H475" s="941"/>
      <c r="I475" s="914"/>
      <c r="J475" s="914"/>
      <c r="K475" s="914"/>
      <c r="L475" s="914"/>
      <c r="N475" s="914"/>
      <c r="O475" s="914"/>
      <c r="P475" s="914"/>
    </row>
    <row r="476" spans="2:16">
      <c r="B476" s="914"/>
      <c r="C476" s="914"/>
      <c r="D476" s="914"/>
      <c r="E476" s="914"/>
      <c r="F476" s="914"/>
      <c r="G476" s="914"/>
      <c r="H476" s="941"/>
      <c r="I476" s="914"/>
      <c r="J476" s="914"/>
      <c r="K476" s="914"/>
      <c r="L476" s="914"/>
      <c r="N476" s="914"/>
      <c r="O476" s="914"/>
      <c r="P476" s="914"/>
    </row>
    <row r="477" spans="2:16">
      <c r="B477" s="914"/>
      <c r="C477" s="914"/>
      <c r="D477" s="914"/>
      <c r="E477" s="914"/>
      <c r="F477" s="914"/>
      <c r="G477" s="914"/>
      <c r="H477" s="941"/>
      <c r="I477" s="914"/>
      <c r="J477" s="914"/>
      <c r="K477" s="914"/>
      <c r="L477" s="914"/>
      <c r="N477" s="914"/>
      <c r="O477" s="914"/>
      <c r="P477" s="914"/>
    </row>
    <row r="478" spans="2:16">
      <c r="B478" s="914"/>
      <c r="C478" s="914"/>
      <c r="D478" s="914"/>
      <c r="E478" s="914"/>
      <c r="F478" s="914"/>
      <c r="G478" s="914"/>
      <c r="H478" s="941"/>
      <c r="I478" s="914"/>
      <c r="J478" s="914"/>
      <c r="K478" s="914"/>
      <c r="L478" s="914"/>
      <c r="N478" s="914"/>
      <c r="O478" s="914"/>
      <c r="P478" s="914"/>
    </row>
    <row r="479" spans="2:16">
      <c r="B479" s="914"/>
      <c r="C479" s="914"/>
      <c r="D479" s="914"/>
      <c r="E479" s="914"/>
      <c r="F479" s="914"/>
      <c r="G479" s="914"/>
      <c r="H479" s="941"/>
      <c r="I479" s="914"/>
      <c r="J479" s="914"/>
      <c r="K479" s="914"/>
      <c r="L479" s="914"/>
      <c r="N479" s="914"/>
      <c r="O479" s="914"/>
      <c r="P479" s="914"/>
    </row>
    <row r="480" spans="2:16">
      <c r="B480" s="914"/>
      <c r="C480" s="914"/>
      <c r="D480" s="914"/>
      <c r="E480" s="914"/>
      <c r="F480" s="914"/>
      <c r="G480" s="914"/>
      <c r="H480" s="941"/>
      <c r="I480" s="914"/>
      <c r="J480" s="914"/>
      <c r="K480" s="914"/>
      <c r="L480" s="914"/>
      <c r="N480" s="914"/>
      <c r="O480" s="914"/>
      <c r="P480" s="914"/>
    </row>
    <row r="481" spans="2:16">
      <c r="B481" s="914"/>
      <c r="C481" s="914"/>
      <c r="D481" s="914"/>
      <c r="E481" s="914"/>
      <c r="F481" s="914"/>
      <c r="G481" s="914"/>
      <c r="H481" s="941"/>
      <c r="I481" s="914"/>
      <c r="J481" s="914"/>
      <c r="K481" s="914"/>
      <c r="L481" s="914"/>
      <c r="N481" s="914"/>
      <c r="O481" s="914"/>
      <c r="P481" s="914"/>
    </row>
    <row r="482" spans="2:16">
      <c r="B482" s="914"/>
      <c r="C482" s="914"/>
      <c r="D482" s="914"/>
      <c r="E482" s="914"/>
      <c r="F482" s="914"/>
      <c r="G482" s="914"/>
      <c r="H482" s="941"/>
      <c r="I482" s="914"/>
      <c r="J482" s="914"/>
      <c r="K482" s="914"/>
      <c r="L482" s="914"/>
      <c r="N482" s="914"/>
      <c r="O482" s="914"/>
      <c r="P482" s="914"/>
    </row>
    <row r="483" spans="2:16">
      <c r="B483" s="914"/>
      <c r="C483" s="914"/>
      <c r="D483" s="914"/>
      <c r="E483" s="914"/>
      <c r="F483" s="914"/>
      <c r="G483" s="914"/>
      <c r="H483" s="941"/>
      <c r="I483" s="914"/>
      <c r="J483" s="914"/>
      <c r="K483" s="914"/>
      <c r="L483" s="914"/>
      <c r="N483" s="914"/>
      <c r="O483" s="914"/>
      <c r="P483" s="914"/>
    </row>
    <row r="484" spans="2:16">
      <c r="B484" s="914"/>
      <c r="C484" s="914"/>
      <c r="D484" s="914"/>
      <c r="E484" s="914"/>
      <c r="F484" s="914"/>
      <c r="G484" s="914"/>
      <c r="H484" s="941"/>
      <c r="I484" s="914"/>
      <c r="J484" s="914"/>
      <c r="K484" s="914"/>
      <c r="L484" s="914"/>
      <c r="N484" s="914"/>
      <c r="O484" s="914"/>
      <c r="P484" s="914"/>
    </row>
    <row r="485" spans="2:16">
      <c r="B485" s="914"/>
      <c r="C485" s="914"/>
      <c r="D485" s="914"/>
      <c r="E485" s="914"/>
      <c r="F485" s="914"/>
      <c r="G485" s="914"/>
      <c r="H485" s="941"/>
      <c r="I485" s="914"/>
      <c r="J485" s="914"/>
      <c r="K485" s="914"/>
      <c r="L485" s="914"/>
      <c r="N485" s="914"/>
      <c r="O485" s="914"/>
      <c r="P485" s="914"/>
    </row>
    <row r="486" spans="2:16">
      <c r="B486" s="914"/>
      <c r="C486" s="914"/>
      <c r="D486" s="914"/>
      <c r="E486" s="914"/>
      <c r="F486" s="914"/>
      <c r="G486" s="914"/>
      <c r="H486" s="941"/>
      <c r="I486" s="914"/>
      <c r="J486" s="914"/>
      <c r="K486" s="914"/>
      <c r="L486" s="914"/>
      <c r="N486" s="914"/>
      <c r="O486" s="914"/>
      <c r="P486" s="914"/>
    </row>
    <row r="487" spans="2:16">
      <c r="B487" s="914"/>
      <c r="C487" s="914"/>
      <c r="D487" s="914"/>
      <c r="E487" s="914"/>
      <c r="F487" s="914"/>
      <c r="G487" s="914"/>
      <c r="H487" s="941"/>
      <c r="I487" s="914"/>
      <c r="J487" s="914"/>
      <c r="K487" s="914"/>
      <c r="L487" s="914"/>
      <c r="N487" s="914"/>
      <c r="O487" s="914"/>
      <c r="P487" s="914"/>
    </row>
    <row r="488" spans="2:16">
      <c r="B488" s="914"/>
      <c r="C488" s="914"/>
      <c r="D488" s="914"/>
      <c r="E488" s="914"/>
      <c r="F488" s="914"/>
      <c r="G488" s="914"/>
      <c r="H488" s="941"/>
      <c r="I488" s="914"/>
      <c r="J488" s="914"/>
      <c r="K488" s="914"/>
      <c r="L488" s="914"/>
      <c r="N488" s="914"/>
      <c r="O488" s="914"/>
      <c r="P488" s="914"/>
    </row>
    <row r="489" spans="2:16">
      <c r="B489" s="914"/>
      <c r="C489" s="914"/>
      <c r="D489" s="914"/>
      <c r="E489" s="914"/>
      <c r="F489" s="914"/>
      <c r="G489" s="914"/>
      <c r="H489" s="941"/>
      <c r="I489" s="914"/>
      <c r="J489" s="914"/>
      <c r="K489" s="914"/>
      <c r="L489" s="914"/>
      <c r="N489" s="914"/>
      <c r="O489" s="914"/>
      <c r="P489" s="914"/>
    </row>
    <row r="490" spans="2:16">
      <c r="B490" s="914"/>
      <c r="C490" s="914"/>
      <c r="D490" s="914"/>
      <c r="E490" s="914"/>
      <c r="F490" s="914"/>
      <c r="G490" s="914"/>
      <c r="H490" s="941"/>
      <c r="I490" s="914"/>
      <c r="J490" s="914"/>
      <c r="K490" s="914"/>
      <c r="L490" s="914"/>
      <c r="N490" s="914"/>
      <c r="O490" s="914"/>
      <c r="P490" s="914"/>
    </row>
    <row r="491" spans="2:16">
      <c r="B491" s="914"/>
      <c r="C491" s="914"/>
      <c r="D491" s="914"/>
      <c r="E491" s="914"/>
      <c r="F491" s="914"/>
      <c r="G491" s="914"/>
      <c r="H491" s="941"/>
      <c r="I491" s="914"/>
      <c r="J491" s="914"/>
      <c r="K491" s="914"/>
      <c r="L491" s="914"/>
      <c r="N491" s="914"/>
      <c r="O491" s="914"/>
      <c r="P491" s="914"/>
    </row>
    <row r="492" spans="2:16">
      <c r="B492" s="914"/>
      <c r="C492" s="914"/>
      <c r="D492" s="914"/>
      <c r="E492" s="914"/>
      <c r="F492" s="914"/>
      <c r="G492" s="914"/>
      <c r="H492" s="941"/>
      <c r="I492" s="914"/>
      <c r="J492" s="914"/>
      <c r="K492" s="914"/>
      <c r="L492" s="914"/>
      <c r="N492" s="914"/>
      <c r="O492" s="914"/>
      <c r="P492" s="914"/>
    </row>
    <row r="493" spans="2:16">
      <c r="B493" s="914"/>
      <c r="C493" s="914"/>
      <c r="D493" s="914"/>
      <c r="E493" s="914"/>
      <c r="F493" s="914"/>
      <c r="G493" s="914"/>
      <c r="H493" s="941"/>
      <c r="I493" s="914"/>
      <c r="J493" s="914"/>
      <c r="K493" s="914"/>
      <c r="L493" s="914"/>
      <c r="N493" s="914"/>
      <c r="O493" s="914"/>
      <c r="P493" s="914"/>
    </row>
    <row r="494" spans="2:16">
      <c r="B494" s="914"/>
      <c r="C494" s="914"/>
      <c r="D494" s="914"/>
      <c r="E494" s="914"/>
      <c r="F494" s="914"/>
      <c r="G494" s="914"/>
      <c r="H494" s="941"/>
      <c r="I494" s="914"/>
      <c r="J494" s="914"/>
      <c r="K494" s="914"/>
      <c r="L494" s="914"/>
      <c r="N494" s="914"/>
      <c r="O494" s="914"/>
      <c r="P494" s="914"/>
    </row>
    <row r="495" spans="2:16">
      <c r="B495" s="914"/>
      <c r="C495" s="914"/>
      <c r="D495" s="914"/>
      <c r="E495" s="914"/>
      <c r="F495" s="914"/>
      <c r="G495" s="914"/>
      <c r="H495" s="941"/>
      <c r="I495" s="914"/>
      <c r="J495" s="914"/>
      <c r="K495" s="914"/>
      <c r="L495" s="914"/>
      <c r="N495" s="914"/>
      <c r="O495" s="914"/>
      <c r="P495" s="914"/>
    </row>
    <row r="496" spans="2:16">
      <c r="B496" s="914"/>
      <c r="C496" s="914"/>
      <c r="D496" s="914"/>
      <c r="E496" s="914"/>
      <c r="F496" s="914"/>
      <c r="G496" s="914"/>
      <c r="H496" s="941"/>
      <c r="I496" s="914"/>
      <c r="J496" s="914"/>
      <c r="K496" s="914"/>
      <c r="L496" s="914"/>
      <c r="N496" s="914"/>
      <c r="O496" s="914"/>
      <c r="P496" s="914"/>
    </row>
    <row r="497" spans="2:16">
      <c r="B497" s="914"/>
      <c r="C497" s="914"/>
      <c r="D497" s="914"/>
      <c r="E497" s="914"/>
      <c r="F497" s="914"/>
      <c r="G497" s="914"/>
      <c r="H497" s="941"/>
      <c r="I497" s="914"/>
      <c r="J497" s="914"/>
      <c r="K497" s="914"/>
      <c r="L497" s="914"/>
      <c r="N497" s="914"/>
      <c r="O497" s="914"/>
      <c r="P497" s="914"/>
    </row>
    <row r="498" spans="2:16">
      <c r="B498" s="914"/>
      <c r="C498" s="914"/>
      <c r="D498" s="914"/>
      <c r="E498" s="914"/>
      <c r="F498" s="914"/>
      <c r="G498" s="914"/>
      <c r="H498" s="941"/>
      <c r="I498" s="914"/>
      <c r="J498" s="914"/>
      <c r="K498" s="914"/>
      <c r="L498" s="914"/>
      <c r="N498" s="914"/>
      <c r="O498" s="914"/>
      <c r="P498" s="914"/>
    </row>
    <row r="499" spans="2:16">
      <c r="B499" s="914"/>
      <c r="C499" s="914"/>
      <c r="D499" s="914"/>
      <c r="E499" s="914"/>
      <c r="F499" s="914"/>
      <c r="G499" s="914"/>
      <c r="H499" s="941"/>
      <c r="I499" s="914"/>
      <c r="J499" s="914"/>
      <c r="K499" s="914"/>
      <c r="L499" s="914"/>
      <c r="N499" s="914"/>
      <c r="O499" s="914"/>
      <c r="P499" s="914"/>
    </row>
    <row r="500" spans="2:16">
      <c r="B500" s="914"/>
      <c r="C500" s="914"/>
      <c r="D500" s="914"/>
      <c r="E500" s="914"/>
      <c r="F500" s="914"/>
      <c r="G500" s="914"/>
      <c r="H500" s="941"/>
      <c r="I500" s="914"/>
      <c r="J500" s="914"/>
      <c r="K500" s="914"/>
      <c r="L500" s="914"/>
      <c r="N500" s="914"/>
      <c r="O500" s="914"/>
      <c r="P500" s="914"/>
    </row>
    <row r="501" spans="2:16">
      <c r="B501" s="914"/>
      <c r="C501" s="914"/>
      <c r="D501" s="914"/>
      <c r="E501" s="914"/>
      <c r="F501" s="914"/>
      <c r="G501" s="914"/>
      <c r="H501" s="941"/>
      <c r="I501" s="914"/>
      <c r="J501" s="914"/>
      <c r="K501" s="914"/>
      <c r="L501" s="914"/>
      <c r="N501" s="914"/>
      <c r="O501" s="914"/>
      <c r="P501" s="914"/>
    </row>
    <row r="502" spans="2:16">
      <c r="B502" s="914"/>
      <c r="C502" s="914"/>
      <c r="D502" s="914"/>
      <c r="E502" s="914"/>
      <c r="F502" s="914"/>
      <c r="G502" s="914"/>
      <c r="H502" s="941"/>
      <c r="I502" s="914"/>
      <c r="J502" s="914"/>
      <c r="K502" s="914"/>
      <c r="L502" s="914"/>
      <c r="N502" s="914"/>
      <c r="O502" s="914"/>
      <c r="P502" s="914"/>
    </row>
    <row r="503" spans="2:16">
      <c r="B503" s="914"/>
      <c r="C503" s="914"/>
      <c r="D503" s="914"/>
      <c r="E503" s="914"/>
      <c r="F503" s="914"/>
      <c r="G503" s="914"/>
      <c r="H503" s="941"/>
      <c r="I503" s="914"/>
      <c r="J503" s="914"/>
      <c r="K503" s="914"/>
      <c r="L503" s="914"/>
      <c r="N503" s="914"/>
      <c r="O503" s="914"/>
      <c r="P503" s="914"/>
    </row>
    <row r="504" spans="2:16">
      <c r="B504" s="914"/>
      <c r="C504" s="914"/>
      <c r="D504" s="914"/>
      <c r="E504" s="914"/>
      <c r="F504" s="914"/>
      <c r="G504" s="914"/>
      <c r="H504" s="941"/>
      <c r="I504" s="914"/>
      <c r="J504" s="914"/>
      <c r="K504" s="914"/>
      <c r="L504" s="914"/>
      <c r="N504" s="914"/>
      <c r="O504" s="914"/>
      <c r="P504" s="914"/>
    </row>
    <row r="505" spans="2:16">
      <c r="B505" s="914"/>
      <c r="C505" s="914"/>
      <c r="D505" s="914"/>
      <c r="E505" s="914"/>
      <c r="F505" s="914"/>
      <c r="G505" s="914"/>
      <c r="H505" s="941"/>
      <c r="I505" s="914"/>
      <c r="J505" s="914"/>
      <c r="K505" s="914"/>
      <c r="L505" s="914"/>
      <c r="N505" s="914"/>
      <c r="O505" s="914"/>
      <c r="P505" s="914"/>
    </row>
    <row r="506" spans="2:16">
      <c r="B506" s="914"/>
      <c r="C506" s="914"/>
      <c r="D506" s="914"/>
      <c r="E506" s="914"/>
      <c r="F506" s="914"/>
      <c r="G506" s="914"/>
      <c r="H506" s="941"/>
      <c r="I506" s="914"/>
      <c r="J506" s="914"/>
      <c r="K506" s="914"/>
      <c r="L506" s="914"/>
      <c r="N506" s="914"/>
      <c r="O506" s="914"/>
      <c r="P506" s="914"/>
    </row>
    <row r="507" spans="2:16">
      <c r="B507" s="914"/>
      <c r="C507" s="914"/>
      <c r="D507" s="914"/>
      <c r="E507" s="914"/>
      <c r="F507" s="914"/>
      <c r="G507" s="914"/>
      <c r="H507" s="941"/>
      <c r="I507" s="914"/>
      <c r="J507" s="914"/>
      <c r="K507" s="914"/>
      <c r="L507" s="914"/>
      <c r="N507" s="914"/>
      <c r="O507" s="914"/>
      <c r="P507" s="914"/>
    </row>
    <row r="508" spans="2:16">
      <c r="B508" s="914"/>
      <c r="C508" s="914"/>
      <c r="D508" s="914"/>
      <c r="E508" s="914"/>
      <c r="F508" s="914"/>
      <c r="G508" s="914"/>
      <c r="H508" s="941"/>
      <c r="I508" s="914"/>
      <c r="J508" s="914"/>
      <c r="K508" s="914"/>
      <c r="L508" s="914"/>
      <c r="N508" s="914"/>
      <c r="O508" s="914"/>
      <c r="P508" s="914"/>
    </row>
    <row r="509" spans="2:16">
      <c r="B509" s="914"/>
      <c r="C509" s="914"/>
      <c r="D509" s="914"/>
      <c r="E509" s="914"/>
      <c r="F509" s="914"/>
      <c r="G509" s="914"/>
      <c r="H509" s="941"/>
      <c r="I509" s="914"/>
      <c r="J509" s="914"/>
      <c r="K509" s="914"/>
      <c r="L509" s="914"/>
      <c r="N509" s="914"/>
      <c r="O509" s="914"/>
      <c r="P509" s="914"/>
    </row>
    <row r="510" spans="2:16">
      <c r="B510" s="914"/>
      <c r="C510" s="914"/>
      <c r="D510" s="914"/>
      <c r="E510" s="914"/>
      <c r="F510" s="914"/>
      <c r="G510" s="914"/>
      <c r="H510" s="941"/>
      <c r="I510" s="914"/>
      <c r="J510" s="914"/>
      <c r="K510" s="914"/>
      <c r="L510" s="914"/>
      <c r="N510" s="914"/>
      <c r="O510" s="914"/>
      <c r="P510" s="914"/>
    </row>
    <row r="511" spans="2:16">
      <c r="B511" s="914"/>
      <c r="C511" s="914"/>
      <c r="D511" s="914"/>
      <c r="E511" s="914"/>
      <c r="F511" s="914"/>
      <c r="G511" s="914"/>
      <c r="H511" s="941"/>
      <c r="I511" s="914"/>
      <c r="J511" s="914"/>
      <c r="K511" s="914"/>
      <c r="L511" s="914"/>
      <c r="N511" s="914"/>
      <c r="O511" s="914"/>
      <c r="P511" s="914"/>
    </row>
    <row r="512" spans="2:16">
      <c r="B512" s="914"/>
      <c r="C512" s="914"/>
      <c r="D512" s="914"/>
      <c r="E512" s="914"/>
      <c r="F512" s="914"/>
      <c r="G512" s="914"/>
      <c r="H512" s="941"/>
      <c r="I512" s="914"/>
      <c r="J512" s="914"/>
      <c r="K512" s="914"/>
      <c r="L512" s="914"/>
      <c r="N512" s="914"/>
      <c r="O512" s="914"/>
      <c r="P512" s="914"/>
    </row>
    <row r="513" spans="2:16">
      <c r="B513" s="914"/>
      <c r="C513" s="914"/>
      <c r="D513" s="914"/>
      <c r="E513" s="914"/>
      <c r="F513" s="914"/>
      <c r="G513" s="914"/>
      <c r="H513" s="941"/>
      <c r="I513" s="914"/>
      <c r="J513" s="914"/>
      <c r="K513" s="914"/>
      <c r="L513" s="914"/>
      <c r="N513" s="914"/>
      <c r="O513" s="914"/>
      <c r="P513" s="914"/>
    </row>
    <row r="514" spans="2:16">
      <c r="B514" s="914"/>
      <c r="C514" s="914"/>
      <c r="D514" s="914"/>
      <c r="E514" s="914"/>
      <c r="F514" s="914"/>
      <c r="G514" s="914"/>
      <c r="H514" s="941"/>
      <c r="I514" s="914"/>
      <c r="J514" s="914"/>
      <c r="K514" s="914"/>
      <c r="L514" s="914"/>
      <c r="N514" s="914"/>
      <c r="O514" s="914"/>
      <c r="P514" s="914"/>
    </row>
    <row r="515" spans="2:16">
      <c r="B515" s="914"/>
      <c r="C515" s="914"/>
      <c r="D515" s="914"/>
      <c r="E515" s="914"/>
      <c r="F515" s="914"/>
      <c r="G515" s="914"/>
      <c r="H515" s="941"/>
      <c r="I515" s="914"/>
      <c r="J515" s="914"/>
      <c r="K515" s="914"/>
      <c r="L515" s="914"/>
      <c r="N515" s="914"/>
      <c r="O515" s="914"/>
      <c r="P515" s="914"/>
    </row>
    <row r="516" spans="2:16">
      <c r="B516" s="914"/>
      <c r="C516" s="914"/>
      <c r="D516" s="914"/>
      <c r="E516" s="914"/>
      <c r="F516" s="914"/>
      <c r="G516" s="914"/>
      <c r="H516" s="941"/>
      <c r="I516" s="914"/>
      <c r="J516" s="914"/>
      <c r="K516" s="914"/>
      <c r="L516" s="914"/>
      <c r="N516" s="914"/>
      <c r="O516" s="914"/>
      <c r="P516" s="914"/>
    </row>
    <row r="517" spans="2:16">
      <c r="B517" s="914"/>
      <c r="C517" s="914"/>
      <c r="D517" s="914"/>
      <c r="E517" s="914"/>
      <c r="F517" s="914"/>
      <c r="G517" s="914"/>
      <c r="H517" s="941"/>
      <c r="I517" s="914"/>
      <c r="J517" s="914"/>
      <c r="K517" s="914"/>
      <c r="L517" s="914"/>
      <c r="N517" s="914"/>
      <c r="O517" s="914"/>
      <c r="P517" s="914"/>
    </row>
    <row r="518" spans="2:16">
      <c r="B518" s="914"/>
      <c r="C518" s="914"/>
      <c r="D518" s="914"/>
      <c r="E518" s="914"/>
      <c r="F518" s="914"/>
      <c r="G518" s="914"/>
      <c r="H518" s="941"/>
      <c r="I518" s="914"/>
      <c r="J518" s="914"/>
      <c r="K518" s="914"/>
      <c r="L518" s="914"/>
      <c r="N518" s="914"/>
      <c r="O518" s="914"/>
      <c r="P518" s="914"/>
    </row>
    <row r="519" spans="2:16">
      <c r="B519" s="914"/>
      <c r="C519" s="914"/>
      <c r="D519" s="914"/>
      <c r="E519" s="914"/>
      <c r="F519" s="914"/>
      <c r="G519" s="914"/>
      <c r="H519" s="941"/>
      <c r="I519" s="914"/>
      <c r="J519" s="914"/>
      <c r="K519" s="914"/>
      <c r="L519" s="914"/>
      <c r="N519" s="914"/>
      <c r="O519" s="914"/>
      <c r="P519" s="914"/>
    </row>
    <row r="520" spans="2:16">
      <c r="B520" s="914"/>
      <c r="C520" s="914"/>
      <c r="D520" s="914"/>
      <c r="E520" s="914"/>
      <c r="F520" s="914"/>
      <c r="G520" s="914"/>
      <c r="H520" s="941"/>
      <c r="I520" s="914"/>
      <c r="J520" s="914"/>
      <c r="K520" s="914"/>
      <c r="L520" s="914"/>
      <c r="N520" s="914"/>
      <c r="O520" s="914"/>
      <c r="P520" s="914"/>
    </row>
    <row r="521" spans="2:16">
      <c r="B521" s="914"/>
      <c r="C521" s="914"/>
      <c r="D521" s="914"/>
      <c r="E521" s="914"/>
      <c r="F521" s="914"/>
      <c r="G521" s="914"/>
      <c r="H521" s="941"/>
      <c r="I521" s="914"/>
      <c r="J521" s="914"/>
      <c r="K521" s="914"/>
      <c r="L521" s="914"/>
      <c r="N521" s="914"/>
      <c r="O521" s="914"/>
      <c r="P521" s="914"/>
    </row>
    <row r="522" spans="2:16">
      <c r="B522" s="914"/>
      <c r="C522" s="914"/>
      <c r="D522" s="914"/>
      <c r="E522" s="914"/>
      <c r="F522" s="914"/>
      <c r="G522" s="914"/>
      <c r="H522" s="941"/>
      <c r="I522" s="914"/>
      <c r="J522" s="914"/>
      <c r="K522" s="914"/>
      <c r="L522" s="914"/>
      <c r="N522" s="914"/>
      <c r="O522" s="914"/>
      <c r="P522" s="914"/>
    </row>
    <row r="523" spans="2:16">
      <c r="B523" s="914"/>
      <c r="C523" s="914"/>
      <c r="D523" s="914"/>
      <c r="E523" s="914"/>
      <c r="F523" s="914"/>
      <c r="G523" s="914"/>
      <c r="H523" s="941"/>
      <c r="I523" s="914"/>
      <c r="J523" s="914"/>
      <c r="K523" s="914"/>
      <c r="L523" s="914"/>
      <c r="N523" s="914"/>
      <c r="O523" s="914"/>
      <c r="P523" s="914"/>
    </row>
    <row r="524" spans="2:16">
      <c r="B524" s="914"/>
      <c r="C524" s="914"/>
      <c r="D524" s="914"/>
      <c r="E524" s="914"/>
      <c r="F524" s="914"/>
      <c r="G524" s="914"/>
      <c r="H524" s="941"/>
      <c r="I524" s="914"/>
      <c r="J524" s="914"/>
      <c r="K524" s="914"/>
      <c r="L524" s="914"/>
      <c r="N524" s="914"/>
      <c r="O524" s="914"/>
      <c r="P524" s="914"/>
    </row>
    <row r="525" spans="2:16">
      <c r="B525" s="914"/>
      <c r="C525" s="914"/>
      <c r="D525" s="914"/>
      <c r="E525" s="914"/>
      <c r="F525" s="914"/>
      <c r="G525" s="914"/>
      <c r="H525" s="941"/>
      <c r="I525" s="914"/>
      <c r="J525" s="914"/>
      <c r="K525" s="914"/>
      <c r="L525" s="914"/>
      <c r="N525" s="914"/>
      <c r="O525" s="914"/>
      <c r="P525" s="914"/>
    </row>
    <row r="526" spans="2:16">
      <c r="B526" s="914"/>
      <c r="C526" s="914"/>
      <c r="D526" s="914"/>
      <c r="E526" s="914"/>
      <c r="F526" s="914"/>
      <c r="G526" s="914"/>
      <c r="H526" s="941"/>
      <c r="I526" s="914"/>
      <c r="J526" s="914"/>
      <c r="K526" s="914"/>
      <c r="L526" s="914"/>
      <c r="N526" s="914"/>
      <c r="O526" s="914"/>
      <c r="P526" s="914"/>
    </row>
    <row r="527" spans="2:16">
      <c r="B527" s="914"/>
      <c r="C527" s="914"/>
      <c r="D527" s="914"/>
      <c r="E527" s="914"/>
      <c r="F527" s="914"/>
      <c r="G527" s="914"/>
      <c r="H527" s="941"/>
      <c r="I527" s="914"/>
      <c r="J527" s="914"/>
      <c r="K527" s="914"/>
      <c r="L527" s="914"/>
      <c r="N527" s="914"/>
      <c r="O527" s="914"/>
      <c r="P527" s="914"/>
    </row>
    <row r="528" spans="2:16">
      <c r="B528" s="914"/>
      <c r="C528" s="914"/>
      <c r="D528" s="914"/>
      <c r="E528" s="914"/>
      <c r="F528" s="914"/>
      <c r="G528" s="914"/>
      <c r="H528" s="941"/>
      <c r="I528" s="914"/>
      <c r="J528" s="914"/>
      <c r="K528" s="914"/>
      <c r="L528" s="914"/>
      <c r="N528" s="914"/>
      <c r="O528" s="914"/>
      <c r="P528" s="914"/>
    </row>
    <row r="529" spans="2:16">
      <c r="B529" s="914"/>
      <c r="C529" s="914"/>
      <c r="D529" s="914"/>
      <c r="E529" s="914"/>
      <c r="F529" s="914"/>
      <c r="G529" s="914"/>
      <c r="H529" s="941"/>
      <c r="I529" s="914"/>
      <c r="J529" s="914"/>
      <c r="K529" s="914"/>
      <c r="L529" s="914"/>
      <c r="N529" s="914"/>
      <c r="O529" s="914"/>
      <c r="P529" s="914"/>
    </row>
    <row r="530" spans="2:16">
      <c r="B530" s="914"/>
      <c r="C530" s="914"/>
      <c r="D530" s="914"/>
      <c r="E530" s="914"/>
      <c r="F530" s="914"/>
      <c r="G530" s="914"/>
      <c r="H530" s="941"/>
      <c r="I530" s="914"/>
      <c r="J530" s="914"/>
      <c r="K530" s="914"/>
      <c r="L530" s="914"/>
      <c r="N530" s="914"/>
      <c r="O530" s="914"/>
      <c r="P530" s="914"/>
    </row>
    <row r="531" spans="2:16">
      <c r="B531" s="914"/>
      <c r="C531" s="914"/>
      <c r="D531" s="914"/>
      <c r="E531" s="914"/>
      <c r="F531" s="914"/>
      <c r="G531" s="914"/>
      <c r="H531" s="941"/>
      <c r="I531" s="914"/>
      <c r="J531" s="914"/>
      <c r="K531" s="914"/>
      <c r="L531" s="914"/>
      <c r="N531" s="914"/>
      <c r="O531" s="914"/>
      <c r="P531" s="914"/>
    </row>
    <row r="532" spans="2:16">
      <c r="B532" s="914"/>
      <c r="C532" s="914"/>
      <c r="D532" s="914"/>
      <c r="E532" s="914"/>
      <c r="F532" s="914"/>
      <c r="G532" s="914"/>
      <c r="H532" s="941"/>
      <c r="I532" s="914"/>
      <c r="J532" s="914"/>
      <c r="K532" s="914"/>
      <c r="L532" s="914"/>
      <c r="N532" s="914"/>
      <c r="O532" s="914"/>
      <c r="P532" s="914"/>
    </row>
    <row r="533" spans="2:16">
      <c r="B533" s="914"/>
      <c r="C533" s="914"/>
      <c r="D533" s="914"/>
      <c r="E533" s="914"/>
      <c r="F533" s="914"/>
      <c r="G533" s="914"/>
      <c r="H533" s="941"/>
      <c r="I533" s="914"/>
      <c r="J533" s="914"/>
      <c r="K533" s="914"/>
      <c r="L533" s="914"/>
      <c r="N533" s="914"/>
      <c r="O533" s="914"/>
      <c r="P533" s="914"/>
    </row>
    <row r="534" spans="2:16">
      <c r="B534" s="914"/>
      <c r="C534" s="914"/>
      <c r="D534" s="914"/>
      <c r="E534" s="914"/>
      <c r="F534" s="914"/>
      <c r="G534" s="914"/>
      <c r="H534" s="941"/>
      <c r="I534" s="914"/>
      <c r="J534" s="914"/>
      <c r="K534" s="914"/>
      <c r="L534" s="914"/>
      <c r="N534" s="914"/>
      <c r="O534" s="914"/>
      <c r="P534" s="914"/>
    </row>
    <row r="535" spans="2:16">
      <c r="B535" s="914"/>
      <c r="C535" s="914"/>
      <c r="D535" s="914"/>
      <c r="E535" s="914"/>
      <c r="F535" s="914"/>
      <c r="G535" s="914"/>
      <c r="H535" s="941"/>
      <c r="I535" s="914"/>
      <c r="J535" s="914"/>
      <c r="K535" s="914"/>
      <c r="L535" s="914"/>
      <c r="N535" s="914"/>
      <c r="O535" s="914"/>
      <c r="P535" s="914"/>
    </row>
    <row r="536" spans="2:16">
      <c r="B536" s="914"/>
      <c r="C536" s="914"/>
      <c r="D536" s="914"/>
      <c r="E536" s="914"/>
      <c r="F536" s="914"/>
      <c r="G536" s="914"/>
      <c r="H536" s="941"/>
      <c r="I536" s="914"/>
      <c r="J536" s="914"/>
      <c r="K536" s="914"/>
      <c r="L536" s="914"/>
      <c r="N536" s="914"/>
      <c r="O536" s="914"/>
      <c r="P536" s="914"/>
    </row>
    <row r="537" spans="2:16">
      <c r="B537" s="914"/>
      <c r="C537" s="914"/>
      <c r="D537" s="914"/>
      <c r="E537" s="914"/>
      <c r="F537" s="914"/>
      <c r="G537" s="914"/>
      <c r="H537" s="941"/>
      <c r="I537" s="914"/>
      <c r="J537" s="914"/>
      <c r="K537" s="914"/>
      <c r="L537" s="914"/>
      <c r="N537" s="914"/>
      <c r="O537" s="914"/>
      <c r="P537" s="914"/>
    </row>
    <row r="538" spans="2:16">
      <c r="B538" s="914"/>
      <c r="C538" s="914"/>
      <c r="D538" s="914"/>
      <c r="E538" s="914"/>
      <c r="F538" s="914"/>
      <c r="G538" s="914"/>
      <c r="H538" s="941"/>
      <c r="I538" s="914"/>
      <c r="J538" s="914"/>
      <c r="K538" s="914"/>
      <c r="L538" s="914"/>
      <c r="N538" s="914"/>
      <c r="O538" s="914"/>
      <c r="P538" s="914"/>
    </row>
    <row r="539" spans="2:16">
      <c r="B539" s="914"/>
      <c r="C539" s="914"/>
      <c r="D539" s="914"/>
      <c r="E539" s="914"/>
      <c r="F539" s="914"/>
      <c r="G539" s="914"/>
      <c r="H539" s="941"/>
      <c r="I539" s="914"/>
      <c r="J539" s="914"/>
      <c r="K539" s="914"/>
      <c r="L539" s="914"/>
      <c r="N539" s="914"/>
      <c r="O539" s="914"/>
      <c r="P539" s="914"/>
    </row>
    <row r="540" spans="2:16">
      <c r="B540" s="914"/>
      <c r="C540" s="914"/>
      <c r="D540" s="914"/>
      <c r="E540" s="914"/>
      <c r="F540" s="914"/>
      <c r="G540" s="914"/>
      <c r="H540" s="941"/>
      <c r="I540" s="914"/>
      <c r="J540" s="914"/>
      <c r="K540" s="914"/>
      <c r="L540" s="914"/>
      <c r="N540" s="914"/>
      <c r="O540" s="914"/>
      <c r="P540" s="914"/>
    </row>
    <row r="541" spans="2:16">
      <c r="B541" s="914"/>
      <c r="C541" s="914"/>
      <c r="D541" s="914"/>
      <c r="E541" s="914"/>
      <c r="F541" s="914"/>
      <c r="G541" s="914"/>
      <c r="H541" s="941"/>
      <c r="I541" s="914"/>
      <c r="J541" s="914"/>
      <c r="K541" s="914"/>
      <c r="L541" s="914"/>
      <c r="N541" s="914"/>
      <c r="O541" s="914"/>
      <c r="P541" s="914"/>
    </row>
    <row r="542" spans="2:16">
      <c r="B542" s="914"/>
      <c r="C542" s="914"/>
      <c r="D542" s="914"/>
      <c r="E542" s="914"/>
      <c r="F542" s="914"/>
      <c r="G542" s="914"/>
      <c r="H542" s="941"/>
      <c r="I542" s="914"/>
      <c r="J542" s="914"/>
      <c r="K542" s="914"/>
      <c r="L542" s="914"/>
      <c r="N542" s="914"/>
      <c r="O542" s="914"/>
      <c r="P542" s="914"/>
    </row>
    <row r="543" spans="2:16">
      <c r="B543" s="914"/>
      <c r="C543" s="914"/>
      <c r="D543" s="914"/>
      <c r="E543" s="914"/>
      <c r="F543" s="914"/>
      <c r="G543" s="914"/>
      <c r="H543" s="941"/>
      <c r="I543" s="914"/>
      <c r="J543" s="914"/>
      <c r="K543" s="914"/>
      <c r="L543" s="914"/>
      <c r="N543" s="914"/>
      <c r="O543" s="914"/>
      <c r="P543" s="914"/>
    </row>
    <row r="544" spans="2:16">
      <c r="B544" s="914"/>
      <c r="C544" s="914"/>
      <c r="D544" s="914"/>
      <c r="E544" s="914"/>
      <c r="F544" s="914"/>
      <c r="G544" s="914"/>
      <c r="H544" s="941"/>
      <c r="I544" s="914"/>
      <c r="J544" s="914"/>
      <c r="K544" s="914"/>
      <c r="L544" s="914"/>
      <c r="N544" s="914"/>
      <c r="O544" s="914"/>
      <c r="P544" s="914"/>
    </row>
    <row r="545" spans="2:16">
      <c r="B545" s="914"/>
      <c r="C545" s="914"/>
      <c r="D545" s="914"/>
      <c r="E545" s="914"/>
      <c r="F545" s="914"/>
      <c r="G545" s="914"/>
      <c r="H545" s="941"/>
      <c r="I545" s="914"/>
      <c r="J545" s="914"/>
      <c r="K545" s="914"/>
      <c r="L545" s="914"/>
      <c r="N545" s="914"/>
      <c r="O545" s="914"/>
      <c r="P545" s="914"/>
    </row>
    <row r="546" spans="2:16">
      <c r="B546" s="914"/>
      <c r="C546" s="914"/>
      <c r="D546" s="914"/>
      <c r="E546" s="914"/>
      <c r="F546" s="914"/>
      <c r="G546" s="914"/>
      <c r="H546" s="941"/>
      <c r="I546" s="914"/>
      <c r="J546" s="914"/>
      <c r="K546" s="914"/>
      <c r="L546" s="914"/>
      <c r="N546" s="914"/>
      <c r="O546" s="914"/>
      <c r="P546" s="914"/>
    </row>
    <row r="547" spans="2:16">
      <c r="B547" s="914"/>
      <c r="C547" s="914"/>
      <c r="D547" s="914"/>
      <c r="E547" s="914"/>
      <c r="F547" s="914"/>
      <c r="G547" s="914"/>
      <c r="H547" s="941"/>
      <c r="I547" s="914"/>
      <c r="J547" s="914"/>
      <c r="K547" s="914"/>
      <c r="L547" s="914"/>
      <c r="N547" s="914"/>
      <c r="O547" s="914"/>
      <c r="P547" s="914"/>
    </row>
    <row r="548" spans="2:16">
      <c r="B548" s="914"/>
      <c r="C548" s="914"/>
      <c r="D548" s="914"/>
      <c r="E548" s="914"/>
      <c r="F548" s="914"/>
      <c r="G548" s="914"/>
      <c r="H548" s="941"/>
      <c r="I548" s="914"/>
      <c r="J548" s="914"/>
      <c r="K548" s="914"/>
      <c r="L548" s="914"/>
      <c r="N548" s="914"/>
      <c r="O548" s="914"/>
      <c r="P548" s="914"/>
    </row>
    <row r="549" spans="2:16">
      <c r="B549" s="914"/>
      <c r="C549" s="914"/>
      <c r="D549" s="914"/>
      <c r="E549" s="914"/>
      <c r="F549" s="914"/>
      <c r="G549" s="914"/>
      <c r="H549" s="941"/>
      <c r="I549" s="914"/>
      <c r="J549" s="914"/>
      <c r="K549" s="914"/>
      <c r="L549" s="914"/>
      <c r="N549" s="914"/>
      <c r="O549" s="914"/>
      <c r="P549" s="914"/>
    </row>
    <row r="550" spans="2:16">
      <c r="B550" s="914"/>
      <c r="C550" s="914"/>
      <c r="D550" s="914"/>
      <c r="E550" s="914"/>
      <c r="F550" s="914"/>
      <c r="G550" s="914"/>
      <c r="H550" s="941"/>
      <c r="I550" s="914"/>
      <c r="J550" s="914"/>
      <c r="K550" s="914"/>
      <c r="L550" s="914"/>
      <c r="N550" s="914"/>
      <c r="O550" s="914"/>
      <c r="P550" s="914"/>
    </row>
    <row r="551" spans="2:16">
      <c r="B551" s="914"/>
      <c r="C551" s="914"/>
      <c r="D551" s="914"/>
      <c r="E551" s="914"/>
      <c r="F551" s="914"/>
      <c r="G551" s="914"/>
      <c r="H551" s="941"/>
      <c r="I551" s="914"/>
      <c r="J551" s="914"/>
      <c r="K551" s="914"/>
      <c r="L551" s="914"/>
      <c r="N551" s="914"/>
      <c r="O551" s="914"/>
      <c r="P551" s="914"/>
    </row>
    <row r="552" spans="2:16">
      <c r="B552" s="914"/>
      <c r="C552" s="914"/>
      <c r="D552" s="914"/>
      <c r="E552" s="914"/>
      <c r="F552" s="914"/>
      <c r="G552" s="914"/>
      <c r="H552" s="941"/>
      <c r="I552" s="914"/>
      <c r="J552" s="914"/>
      <c r="K552" s="914"/>
      <c r="L552" s="914"/>
      <c r="N552" s="914"/>
      <c r="O552" s="914"/>
      <c r="P552" s="914"/>
    </row>
    <row r="553" spans="2:16">
      <c r="B553" s="914"/>
      <c r="C553" s="914"/>
      <c r="D553" s="914"/>
      <c r="E553" s="914"/>
      <c r="F553" s="914"/>
      <c r="G553" s="914"/>
      <c r="H553" s="941"/>
      <c r="I553" s="914"/>
      <c r="J553" s="914"/>
      <c r="K553" s="914"/>
      <c r="L553" s="914"/>
      <c r="N553" s="914"/>
      <c r="O553" s="914"/>
      <c r="P553" s="914"/>
    </row>
    <row r="554" spans="2:16">
      <c r="B554" s="914"/>
      <c r="C554" s="914"/>
      <c r="D554" s="914"/>
      <c r="E554" s="914"/>
      <c r="F554" s="914"/>
      <c r="G554" s="914"/>
      <c r="H554" s="941"/>
      <c r="I554" s="914"/>
      <c r="J554" s="914"/>
      <c r="K554" s="914"/>
      <c r="L554" s="914"/>
      <c r="N554" s="914"/>
      <c r="O554" s="914"/>
      <c r="P554" s="914"/>
    </row>
    <row r="555" spans="2:16">
      <c r="B555" s="914"/>
      <c r="C555" s="914"/>
      <c r="D555" s="914"/>
      <c r="E555" s="914"/>
      <c r="F555" s="914"/>
      <c r="G555" s="914"/>
      <c r="H555" s="941"/>
      <c r="I555" s="914"/>
      <c r="J555" s="914"/>
      <c r="K555" s="914"/>
      <c r="L555" s="914"/>
      <c r="N555" s="914"/>
      <c r="O555" s="914"/>
      <c r="P555" s="914"/>
    </row>
    <row r="556" spans="2:16">
      <c r="B556" s="914"/>
      <c r="C556" s="914"/>
      <c r="D556" s="914"/>
      <c r="E556" s="914"/>
      <c r="F556" s="914"/>
      <c r="G556" s="914"/>
      <c r="H556" s="941"/>
      <c r="I556" s="914"/>
      <c r="J556" s="914"/>
      <c r="K556" s="914"/>
      <c r="L556" s="914"/>
      <c r="N556" s="914"/>
      <c r="O556" s="914"/>
      <c r="P556" s="914"/>
    </row>
    <row r="557" spans="2:16">
      <c r="B557" s="914"/>
      <c r="C557" s="914"/>
      <c r="D557" s="914"/>
      <c r="E557" s="914"/>
      <c r="F557" s="914"/>
      <c r="G557" s="914"/>
      <c r="H557" s="941"/>
      <c r="I557" s="914"/>
      <c r="J557" s="914"/>
      <c r="K557" s="914"/>
      <c r="L557" s="914"/>
      <c r="N557" s="914"/>
      <c r="O557" s="914"/>
      <c r="P557" s="914"/>
    </row>
    <row r="558" spans="2:16">
      <c r="B558" s="914"/>
      <c r="C558" s="914"/>
      <c r="D558" s="914"/>
      <c r="E558" s="914"/>
      <c r="F558" s="914"/>
      <c r="G558" s="914"/>
      <c r="H558" s="941"/>
      <c r="I558" s="914"/>
      <c r="J558" s="914"/>
      <c r="K558" s="914"/>
      <c r="L558" s="914"/>
      <c r="N558" s="914"/>
      <c r="O558" s="914"/>
      <c r="P558" s="914"/>
    </row>
    <row r="559" spans="2:16">
      <c r="B559" s="914"/>
      <c r="C559" s="914"/>
      <c r="D559" s="914"/>
      <c r="E559" s="914"/>
      <c r="F559" s="914"/>
      <c r="G559" s="914"/>
      <c r="H559" s="941"/>
      <c r="I559" s="914"/>
      <c r="J559" s="914"/>
      <c r="K559" s="914"/>
      <c r="L559" s="914"/>
      <c r="N559" s="914"/>
      <c r="O559" s="914"/>
      <c r="P559" s="914"/>
    </row>
    <row r="560" spans="2:16">
      <c r="B560" s="914"/>
      <c r="C560" s="914"/>
      <c r="D560" s="914"/>
      <c r="E560" s="914"/>
      <c r="F560" s="914"/>
      <c r="G560" s="914"/>
      <c r="H560" s="941"/>
      <c r="I560" s="914"/>
      <c r="J560" s="914"/>
      <c r="K560" s="914"/>
      <c r="L560" s="914"/>
      <c r="N560" s="914"/>
      <c r="O560" s="914"/>
      <c r="P560" s="914"/>
    </row>
    <row r="561" spans="2:16">
      <c r="B561" s="914"/>
      <c r="C561" s="914"/>
      <c r="D561" s="914"/>
      <c r="E561" s="914"/>
      <c r="F561" s="914"/>
      <c r="G561" s="914"/>
      <c r="H561" s="941"/>
      <c r="I561" s="914"/>
      <c r="J561" s="914"/>
      <c r="K561" s="914"/>
      <c r="L561" s="914"/>
      <c r="N561" s="914"/>
      <c r="O561" s="914"/>
      <c r="P561" s="914"/>
    </row>
    <row r="562" spans="2:16">
      <c r="B562" s="914"/>
      <c r="C562" s="914"/>
      <c r="D562" s="914"/>
      <c r="E562" s="914"/>
      <c r="F562" s="914"/>
      <c r="G562" s="914"/>
      <c r="H562" s="941"/>
      <c r="I562" s="914"/>
      <c r="J562" s="914"/>
      <c r="K562" s="914"/>
      <c r="L562" s="914"/>
      <c r="N562" s="914"/>
      <c r="O562" s="914"/>
      <c r="P562" s="914"/>
    </row>
    <row r="563" spans="2:16">
      <c r="B563" s="914"/>
      <c r="C563" s="914"/>
      <c r="D563" s="914"/>
      <c r="E563" s="914"/>
      <c r="F563" s="914"/>
      <c r="G563" s="914"/>
      <c r="H563" s="941"/>
      <c r="I563" s="914"/>
      <c r="J563" s="914"/>
      <c r="K563" s="914"/>
      <c r="L563" s="914"/>
      <c r="N563" s="914"/>
      <c r="O563" s="914"/>
      <c r="P563" s="914"/>
    </row>
    <row r="564" spans="2:16">
      <c r="B564" s="914"/>
      <c r="C564" s="914"/>
      <c r="D564" s="914"/>
      <c r="E564" s="914"/>
      <c r="F564" s="914"/>
      <c r="G564" s="914"/>
      <c r="H564" s="941"/>
      <c r="I564" s="914"/>
      <c r="J564" s="914"/>
      <c r="K564" s="914"/>
      <c r="L564" s="914"/>
      <c r="N564" s="914"/>
      <c r="O564" s="914"/>
      <c r="P564" s="914"/>
    </row>
    <row r="565" spans="2:16">
      <c r="B565" s="914"/>
      <c r="C565" s="914"/>
      <c r="D565" s="914"/>
      <c r="E565" s="914"/>
      <c r="F565" s="914"/>
      <c r="G565" s="914"/>
      <c r="H565" s="941"/>
      <c r="I565" s="914"/>
      <c r="J565" s="914"/>
      <c r="K565" s="914"/>
      <c r="L565" s="914"/>
      <c r="N565" s="914"/>
      <c r="O565" s="914"/>
      <c r="P565" s="914"/>
    </row>
    <row r="566" spans="2:16">
      <c r="B566" s="914"/>
      <c r="C566" s="914"/>
      <c r="D566" s="914"/>
      <c r="E566" s="914"/>
      <c r="F566" s="914"/>
      <c r="G566" s="914"/>
      <c r="H566" s="941"/>
      <c r="I566" s="914"/>
      <c r="J566" s="914"/>
      <c r="K566" s="914"/>
      <c r="L566" s="914"/>
      <c r="N566" s="914"/>
      <c r="O566" s="914"/>
      <c r="P566" s="914"/>
    </row>
    <row r="567" spans="2:16">
      <c r="B567" s="914"/>
      <c r="C567" s="914"/>
      <c r="D567" s="914"/>
      <c r="E567" s="914"/>
      <c r="F567" s="914"/>
      <c r="G567" s="914"/>
      <c r="H567" s="941"/>
      <c r="I567" s="914"/>
      <c r="J567" s="914"/>
      <c r="K567" s="914"/>
      <c r="L567" s="914"/>
      <c r="N567" s="914"/>
      <c r="O567" s="914"/>
      <c r="P567" s="914"/>
    </row>
    <row r="568" spans="2:16">
      <c r="B568" s="914"/>
      <c r="C568" s="914"/>
      <c r="D568" s="914"/>
      <c r="E568" s="914"/>
      <c r="F568" s="914"/>
      <c r="G568" s="914"/>
      <c r="H568" s="941"/>
      <c r="I568" s="914"/>
      <c r="J568" s="914"/>
      <c r="K568" s="914"/>
      <c r="L568" s="914"/>
      <c r="N568" s="914"/>
      <c r="O568" s="914"/>
      <c r="P568" s="914"/>
    </row>
    <row r="569" spans="2:16">
      <c r="B569" s="914"/>
      <c r="C569" s="914"/>
      <c r="D569" s="914"/>
      <c r="E569" s="914"/>
      <c r="F569" s="914"/>
      <c r="G569" s="914"/>
      <c r="H569" s="941"/>
      <c r="I569" s="914"/>
      <c r="J569" s="914"/>
      <c r="K569" s="914"/>
      <c r="L569" s="914"/>
      <c r="N569" s="914"/>
      <c r="O569" s="914"/>
      <c r="P569" s="914"/>
    </row>
    <row r="570" spans="2:16">
      <c r="B570" s="914"/>
      <c r="C570" s="914"/>
      <c r="D570" s="914"/>
      <c r="E570" s="914"/>
      <c r="F570" s="914"/>
      <c r="G570" s="914"/>
      <c r="H570" s="941"/>
      <c r="I570" s="914"/>
      <c r="J570" s="914"/>
      <c r="K570" s="914"/>
      <c r="L570" s="914"/>
      <c r="N570" s="914"/>
      <c r="O570" s="914"/>
      <c r="P570" s="914"/>
    </row>
    <row r="571" spans="2:16">
      <c r="B571" s="914"/>
      <c r="C571" s="914"/>
      <c r="D571" s="914"/>
      <c r="E571" s="914"/>
      <c r="F571" s="914"/>
      <c r="G571" s="914"/>
      <c r="H571" s="941"/>
      <c r="I571" s="914"/>
      <c r="J571" s="914"/>
      <c r="K571" s="914"/>
      <c r="L571" s="914"/>
      <c r="N571" s="914"/>
      <c r="O571" s="914"/>
      <c r="P571" s="914"/>
    </row>
    <row r="572" spans="2:16">
      <c r="B572" s="914"/>
      <c r="C572" s="914"/>
      <c r="D572" s="914"/>
      <c r="E572" s="914"/>
      <c r="F572" s="914"/>
      <c r="G572" s="914"/>
      <c r="H572" s="941"/>
      <c r="I572" s="914"/>
      <c r="J572" s="914"/>
      <c r="K572" s="914"/>
      <c r="L572" s="914"/>
      <c r="N572" s="914"/>
      <c r="O572" s="914"/>
      <c r="P572" s="914"/>
    </row>
    <row r="573" spans="2:16">
      <c r="B573" s="914"/>
      <c r="C573" s="914"/>
      <c r="D573" s="914"/>
      <c r="E573" s="914"/>
      <c r="F573" s="914"/>
      <c r="G573" s="914"/>
      <c r="H573" s="941"/>
      <c r="I573" s="914"/>
      <c r="J573" s="914"/>
      <c r="K573" s="914"/>
      <c r="L573" s="914"/>
      <c r="N573" s="914"/>
      <c r="O573" s="914"/>
      <c r="P573" s="914"/>
    </row>
    <row r="574" spans="2:16">
      <c r="B574" s="914"/>
      <c r="C574" s="914"/>
      <c r="D574" s="914"/>
      <c r="E574" s="914"/>
      <c r="F574" s="914"/>
      <c r="G574" s="914"/>
      <c r="H574" s="941"/>
      <c r="I574" s="914"/>
      <c r="J574" s="914"/>
      <c r="K574" s="914"/>
      <c r="L574" s="914"/>
      <c r="N574" s="914"/>
      <c r="O574" s="914"/>
      <c r="P574" s="914"/>
    </row>
    <row r="575" spans="2:16">
      <c r="B575" s="914"/>
      <c r="C575" s="914"/>
      <c r="D575" s="914"/>
      <c r="E575" s="914"/>
      <c r="F575" s="914"/>
      <c r="G575" s="914"/>
      <c r="H575" s="941"/>
      <c r="I575" s="914"/>
      <c r="J575" s="914"/>
      <c r="K575" s="914"/>
      <c r="L575" s="914"/>
      <c r="N575" s="914"/>
      <c r="O575" s="914"/>
      <c r="P575" s="914"/>
    </row>
    <row r="576" spans="2:16">
      <c r="B576" s="914"/>
      <c r="C576" s="914"/>
      <c r="D576" s="914"/>
      <c r="E576" s="914"/>
      <c r="F576" s="914"/>
      <c r="G576" s="914"/>
      <c r="H576" s="941"/>
      <c r="I576" s="914"/>
      <c r="J576" s="914"/>
      <c r="K576" s="914"/>
      <c r="L576" s="914"/>
      <c r="N576" s="914"/>
      <c r="O576" s="914"/>
      <c r="P576" s="914"/>
    </row>
    <row r="577" spans="2:16">
      <c r="B577" s="914"/>
      <c r="C577" s="914"/>
      <c r="D577" s="914"/>
      <c r="E577" s="914"/>
      <c r="F577" s="914"/>
      <c r="G577" s="914"/>
      <c r="H577" s="941"/>
      <c r="I577" s="914"/>
      <c r="J577" s="914"/>
      <c r="K577" s="914"/>
      <c r="L577" s="914"/>
      <c r="N577" s="914"/>
      <c r="O577" s="914"/>
      <c r="P577" s="914"/>
    </row>
    <row r="578" spans="2:16">
      <c r="B578" s="914"/>
      <c r="C578" s="914"/>
      <c r="D578" s="914"/>
      <c r="E578" s="914"/>
      <c r="F578" s="914"/>
      <c r="G578" s="914"/>
      <c r="H578" s="941"/>
      <c r="I578" s="914"/>
      <c r="J578" s="914"/>
      <c r="K578" s="914"/>
      <c r="L578" s="914"/>
      <c r="N578" s="914"/>
      <c r="O578" s="914"/>
      <c r="P578" s="914"/>
    </row>
    <row r="579" spans="2:16">
      <c r="B579" s="914"/>
      <c r="C579" s="914"/>
      <c r="D579" s="914"/>
      <c r="E579" s="914"/>
      <c r="F579" s="914"/>
      <c r="G579" s="914"/>
      <c r="H579" s="941"/>
      <c r="I579" s="914"/>
      <c r="J579" s="914"/>
      <c r="K579" s="914"/>
      <c r="L579" s="914"/>
      <c r="N579" s="914"/>
      <c r="O579" s="914"/>
      <c r="P579" s="914"/>
    </row>
    <row r="580" spans="2:16">
      <c r="B580" s="914"/>
      <c r="C580" s="914"/>
      <c r="D580" s="914"/>
      <c r="E580" s="914"/>
      <c r="F580" s="914"/>
      <c r="G580" s="914"/>
      <c r="H580" s="941"/>
      <c r="I580" s="914"/>
      <c r="J580" s="914"/>
      <c r="K580" s="914"/>
      <c r="L580" s="914"/>
      <c r="N580" s="914"/>
      <c r="O580" s="914"/>
      <c r="P580" s="914"/>
    </row>
    <row r="581" spans="2:16">
      <c r="B581" s="914"/>
      <c r="C581" s="914"/>
      <c r="D581" s="914"/>
      <c r="E581" s="914"/>
      <c r="F581" s="914"/>
      <c r="G581" s="914"/>
      <c r="H581" s="941"/>
      <c r="I581" s="914"/>
      <c r="J581" s="914"/>
      <c r="K581" s="914"/>
      <c r="L581" s="914"/>
      <c r="N581" s="914"/>
      <c r="O581" s="914"/>
      <c r="P581" s="914"/>
    </row>
    <row r="582" spans="2:16">
      <c r="B582" s="914"/>
      <c r="C582" s="914"/>
      <c r="D582" s="914"/>
      <c r="E582" s="914"/>
      <c r="F582" s="914"/>
      <c r="G582" s="914"/>
      <c r="H582" s="941"/>
      <c r="I582" s="914"/>
      <c r="J582" s="914"/>
      <c r="K582" s="914"/>
      <c r="L582" s="914"/>
      <c r="N582" s="914"/>
      <c r="O582" s="914"/>
      <c r="P582" s="914"/>
    </row>
    <row r="583" spans="2:16">
      <c r="B583" s="914"/>
      <c r="C583" s="914"/>
      <c r="D583" s="914"/>
      <c r="E583" s="914"/>
      <c r="F583" s="914"/>
      <c r="G583" s="914"/>
      <c r="H583" s="941"/>
      <c r="I583" s="914"/>
      <c r="J583" s="914"/>
      <c r="K583" s="914"/>
      <c r="L583" s="914"/>
      <c r="N583" s="914"/>
      <c r="O583" s="914"/>
      <c r="P583" s="914"/>
    </row>
    <row r="584" spans="2:16">
      <c r="B584" s="914"/>
      <c r="C584" s="914"/>
      <c r="D584" s="914"/>
      <c r="E584" s="914"/>
      <c r="F584" s="914"/>
      <c r="G584" s="914"/>
      <c r="H584" s="941"/>
      <c r="I584" s="914"/>
      <c r="J584" s="914"/>
      <c r="K584" s="914"/>
      <c r="L584" s="914"/>
      <c r="N584" s="914"/>
      <c r="O584" s="914"/>
      <c r="P584" s="914"/>
    </row>
    <row r="585" spans="2:16">
      <c r="B585" s="914"/>
      <c r="C585" s="914"/>
      <c r="D585" s="914"/>
      <c r="E585" s="914"/>
      <c r="F585" s="914"/>
      <c r="G585" s="914"/>
      <c r="H585" s="941"/>
      <c r="I585" s="914"/>
      <c r="J585" s="914"/>
      <c r="K585" s="914"/>
      <c r="L585" s="914"/>
      <c r="N585" s="914"/>
      <c r="O585" s="914"/>
      <c r="P585" s="914"/>
    </row>
    <row r="586" spans="2:16">
      <c r="B586" s="914"/>
      <c r="C586" s="914"/>
      <c r="D586" s="914"/>
      <c r="E586" s="914"/>
      <c r="F586" s="914"/>
      <c r="G586" s="914"/>
      <c r="H586" s="941"/>
      <c r="I586" s="914"/>
      <c r="J586" s="914"/>
      <c r="K586" s="914"/>
      <c r="L586" s="914"/>
      <c r="N586" s="914"/>
      <c r="O586" s="914"/>
      <c r="P586" s="914"/>
    </row>
    <row r="587" spans="2:16">
      <c r="B587" s="914"/>
      <c r="C587" s="914"/>
      <c r="D587" s="914"/>
      <c r="E587" s="914"/>
      <c r="F587" s="914"/>
      <c r="G587" s="914"/>
      <c r="H587" s="941"/>
      <c r="I587" s="914"/>
      <c r="J587" s="914"/>
      <c r="K587" s="914"/>
      <c r="L587" s="914"/>
      <c r="N587" s="914"/>
      <c r="O587" s="914"/>
      <c r="P587" s="914"/>
    </row>
    <row r="588" spans="2:16">
      <c r="B588" s="914"/>
      <c r="C588" s="914"/>
      <c r="D588" s="914"/>
      <c r="E588" s="914"/>
      <c r="F588" s="914"/>
      <c r="G588" s="914"/>
      <c r="H588" s="941"/>
      <c r="I588" s="914"/>
      <c r="J588" s="914"/>
      <c r="K588" s="914"/>
      <c r="L588" s="914"/>
      <c r="N588" s="914"/>
      <c r="O588" s="914"/>
      <c r="P588" s="914"/>
    </row>
    <row r="589" spans="2:16">
      <c r="B589" s="914"/>
      <c r="C589" s="914"/>
      <c r="D589" s="914"/>
      <c r="E589" s="914"/>
      <c r="F589" s="914"/>
      <c r="G589" s="914"/>
      <c r="H589" s="941"/>
      <c r="I589" s="914"/>
      <c r="J589" s="914"/>
      <c r="K589" s="914"/>
      <c r="L589" s="914"/>
      <c r="N589" s="914"/>
      <c r="O589" s="914"/>
      <c r="P589" s="914"/>
    </row>
    <row r="590" spans="2:16">
      <c r="B590" s="914"/>
      <c r="C590" s="914"/>
      <c r="D590" s="914"/>
      <c r="E590" s="914"/>
      <c r="F590" s="914"/>
      <c r="G590" s="914"/>
      <c r="H590" s="941"/>
      <c r="I590" s="914"/>
      <c r="J590" s="914"/>
      <c r="K590" s="914"/>
      <c r="L590" s="914"/>
      <c r="N590" s="914"/>
      <c r="O590" s="914"/>
      <c r="P590" s="914"/>
    </row>
    <row r="591" spans="2:16">
      <c r="B591" s="914"/>
      <c r="C591" s="914"/>
      <c r="D591" s="914"/>
      <c r="E591" s="914"/>
      <c r="F591" s="914"/>
      <c r="G591" s="914"/>
      <c r="H591" s="941"/>
      <c r="I591" s="914"/>
      <c r="J591" s="914"/>
      <c r="K591" s="914"/>
      <c r="L591" s="914"/>
      <c r="N591" s="914"/>
      <c r="O591" s="914"/>
      <c r="P591" s="914"/>
    </row>
    <row r="592" spans="2:16">
      <c r="B592" s="914"/>
      <c r="C592" s="914"/>
      <c r="D592" s="914"/>
      <c r="E592" s="914"/>
      <c r="F592" s="914"/>
      <c r="G592" s="914"/>
      <c r="H592" s="941"/>
      <c r="I592" s="914"/>
      <c r="J592" s="914"/>
      <c r="K592" s="914"/>
      <c r="L592" s="914"/>
      <c r="N592" s="914"/>
      <c r="O592" s="914"/>
      <c r="P592" s="914"/>
    </row>
    <row r="593" spans="2:16">
      <c r="B593" s="914"/>
      <c r="C593" s="914"/>
      <c r="D593" s="914"/>
      <c r="E593" s="914"/>
      <c r="F593" s="914"/>
      <c r="G593" s="914"/>
      <c r="H593" s="941"/>
      <c r="I593" s="914"/>
      <c r="J593" s="914"/>
      <c r="K593" s="914"/>
      <c r="L593" s="914"/>
      <c r="N593" s="914"/>
      <c r="O593" s="914"/>
      <c r="P593" s="914"/>
    </row>
    <row r="594" spans="2:16">
      <c r="B594" s="914"/>
      <c r="C594" s="914"/>
      <c r="D594" s="914"/>
      <c r="E594" s="914"/>
      <c r="F594" s="914"/>
      <c r="G594" s="914"/>
      <c r="H594" s="941"/>
      <c r="I594" s="914"/>
      <c r="J594" s="914"/>
      <c r="K594" s="914"/>
      <c r="L594" s="914"/>
      <c r="N594" s="914"/>
      <c r="O594" s="914"/>
      <c r="P594" s="914"/>
    </row>
    <row r="595" spans="2:16">
      <c r="B595" s="914"/>
      <c r="C595" s="914"/>
      <c r="D595" s="914"/>
      <c r="E595" s="914"/>
      <c r="F595" s="914"/>
      <c r="G595" s="914"/>
      <c r="H595" s="941"/>
      <c r="I595" s="914"/>
      <c r="J595" s="914"/>
      <c r="K595" s="914"/>
      <c r="L595" s="914"/>
      <c r="N595" s="914"/>
      <c r="O595" s="914"/>
      <c r="P595" s="914"/>
    </row>
    <row r="596" spans="2:16">
      <c r="B596" s="914"/>
      <c r="C596" s="914"/>
      <c r="D596" s="914"/>
      <c r="E596" s="914"/>
      <c r="F596" s="914"/>
      <c r="G596" s="914"/>
      <c r="H596" s="941"/>
      <c r="I596" s="914"/>
      <c r="J596" s="914"/>
      <c r="K596" s="914"/>
      <c r="L596" s="914"/>
      <c r="N596" s="914"/>
      <c r="O596" s="914"/>
      <c r="P596" s="914"/>
    </row>
    <row r="597" spans="2:16">
      <c r="B597" s="914"/>
      <c r="C597" s="914"/>
      <c r="D597" s="914"/>
      <c r="E597" s="914"/>
      <c r="F597" s="914"/>
      <c r="G597" s="914"/>
      <c r="H597" s="941"/>
      <c r="I597" s="914"/>
      <c r="J597" s="914"/>
      <c r="K597" s="914"/>
      <c r="L597" s="914"/>
      <c r="N597" s="914"/>
      <c r="O597" s="914"/>
      <c r="P597" s="914"/>
    </row>
    <row r="598" spans="2:16">
      <c r="B598" s="914"/>
      <c r="C598" s="914"/>
      <c r="D598" s="914"/>
      <c r="E598" s="914"/>
      <c r="F598" s="914"/>
      <c r="G598" s="914"/>
      <c r="H598" s="941"/>
      <c r="I598" s="914"/>
      <c r="J598" s="914"/>
      <c r="K598" s="914"/>
      <c r="L598" s="914"/>
      <c r="N598" s="914"/>
      <c r="O598" s="914"/>
      <c r="P598" s="914"/>
    </row>
    <row r="599" spans="2:16">
      <c r="B599" s="914"/>
      <c r="C599" s="914"/>
      <c r="D599" s="914"/>
      <c r="E599" s="914"/>
      <c r="F599" s="914"/>
      <c r="G599" s="914"/>
      <c r="H599" s="941"/>
      <c r="I599" s="914"/>
      <c r="J599" s="914"/>
      <c r="K599" s="914"/>
      <c r="L599" s="914"/>
      <c r="N599" s="914"/>
      <c r="O599" s="914"/>
      <c r="P599" s="914"/>
    </row>
    <row r="600" spans="2:16">
      <c r="B600" s="914"/>
      <c r="C600" s="914"/>
      <c r="D600" s="914"/>
      <c r="E600" s="914"/>
      <c r="F600" s="914"/>
      <c r="G600" s="914"/>
      <c r="H600" s="941"/>
      <c r="I600" s="914"/>
      <c r="J600" s="914"/>
      <c r="K600" s="914"/>
      <c r="L600" s="914"/>
      <c r="N600" s="914"/>
      <c r="O600" s="914"/>
      <c r="P600" s="914"/>
    </row>
    <row r="601" spans="2:16">
      <c r="B601" s="914"/>
      <c r="C601" s="914"/>
      <c r="D601" s="914"/>
      <c r="E601" s="914"/>
      <c r="F601" s="914"/>
      <c r="G601" s="914"/>
      <c r="H601" s="941"/>
      <c r="I601" s="914"/>
      <c r="J601" s="914"/>
      <c r="K601" s="914"/>
      <c r="L601" s="914"/>
      <c r="N601" s="914"/>
      <c r="O601" s="914"/>
      <c r="P601" s="914"/>
    </row>
    <row r="602" spans="2:16">
      <c r="B602" s="914"/>
      <c r="C602" s="914"/>
      <c r="D602" s="914"/>
      <c r="E602" s="914"/>
      <c r="F602" s="914"/>
      <c r="G602" s="914"/>
      <c r="H602" s="941"/>
      <c r="I602" s="914"/>
      <c r="J602" s="914"/>
      <c r="K602" s="914"/>
      <c r="L602" s="914"/>
      <c r="N602" s="914"/>
      <c r="O602" s="914"/>
      <c r="P602" s="914"/>
    </row>
    <row r="603" spans="2:16">
      <c r="B603" s="914"/>
      <c r="C603" s="914"/>
      <c r="D603" s="914"/>
      <c r="E603" s="914"/>
      <c r="F603" s="914"/>
      <c r="G603" s="914"/>
      <c r="H603" s="941"/>
      <c r="I603" s="914"/>
      <c r="J603" s="914"/>
      <c r="K603" s="914"/>
      <c r="L603" s="914"/>
      <c r="N603" s="914"/>
      <c r="O603" s="914"/>
      <c r="P603" s="914"/>
    </row>
    <row r="604" spans="2:16">
      <c r="B604" s="914"/>
      <c r="C604" s="914"/>
      <c r="D604" s="914"/>
      <c r="E604" s="914"/>
      <c r="F604" s="914"/>
      <c r="G604" s="914"/>
      <c r="H604" s="941"/>
      <c r="I604" s="914"/>
      <c r="J604" s="914"/>
      <c r="K604" s="914"/>
      <c r="L604" s="914"/>
      <c r="N604" s="914"/>
      <c r="O604" s="914"/>
      <c r="P604" s="914"/>
    </row>
    <row r="605" spans="2:16">
      <c r="B605" s="914"/>
      <c r="C605" s="914"/>
      <c r="D605" s="914"/>
      <c r="E605" s="914"/>
      <c r="F605" s="914"/>
      <c r="G605" s="914"/>
      <c r="H605" s="941"/>
      <c r="I605" s="914"/>
      <c r="J605" s="914"/>
      <c r="K605" s="914"/>
      <c r="L605" s="914"/>
      <c r="N605" s="914"/>
      <c r="O605" s="914"/>
      <c r="P605" s="914"/>
    </row>
    <row r="606" spans="2:16">
      <c r="B606" s="914"/>
      <c r="C606" s="914"/>
      <c r="D606" s="914"/>
      <c r="E606" s="914"/>
      <c r="F606" s="914"/>
      <c r="G606" s="914"/>
      <c r="H606" s="941"/>
      <c r="I606" s="914"/>
      <c r="J606" s="914"/>
      <c r="K606" s="914"/>
      <c r="L606" s="914"/>
      <c r="N606" s="914"/>
    </row>
  </sheetData>
  <mergeCells count="289">
    <mergeCell ref="B45:C45"/>
    <mergeCell ref="A160:G160"/>
    <mergeCell ref="A125:G125"/>
    <mergeCell ref="A137:G137"/>
    <mergeCell ref="A150:G150"/>
    <mergeCell ref="A223:B223"/>
    <mergeCell ref="A222:B222"/>
    <mergeCell ref="A224:B224"/>
    <mergeCell ref="A221:B221"/>
    <mergeCell ref="A220:B220"/>
    <mergeCell ref="A214:G214"/>
    <mergeCell ref="A173:G173"/>
    <mergeCell ref="A210:G210"/>
    <mergeCell ref="A209:G209"/>
    <mergeCell ref="A196:G196"/>
    <mergeCell ref="B49:C49"/>
    <mergeCell ref="B48:C48"/>
    <mergeCell ref="B47:C47"/>
    <mergeCell ref="B46:C46"/>
    <mergeCell ref="A225:B225"/>
    <mergeCell ref="A226:B226"/>
    <mergeCell ref="A227:B227"/>
    <mergeCell ref="D4:I4"/>
    <mergeCell ref="D5:I5"/>
    <mergeCell ref="D6:I6"/>
    <mergeCell ref="A5:C5"/>
    <mergeCell ref="A4:C4"/>
    <mergeCell ref="A43:G43"/>
    <mergeCell ref="A96:G96"/>
    <mergeCell ref="A83:G83"/>
    <mergeCell ref="A112:G112"/>
    <mergeCell ref="A56:G56"/>
    <mergeCell ref="B55:C55"/>
    <mergeCell ref="B54:C54"/>
    <mergeCell ref="B53:C53"/>
    <mergeCell ref="B52:C52"/>
    <mergeCell ref="B51:C51"/>
    <mergeCell ref="B50:C50"/>
    <mergeCell ref="B34:C34"/>
    <mergeCell ref="B33:C33"/>
    <mergeCell ref="B32:C32"/>
    <mergeCell ref="B31:C31"/>
    <mergeCell ref="B30:C30"/>
    <mergeCell ref="J213:M213"/>
    <mergeCell ref="J214:M214"/>
    <mergeCell ref="J206:M206"/>
    <mergeCell ref="J207:M207"/>
    <mergeCell ref="J208:M208"/>
    <mergeCell ref="J209:M209"/>
    <mergeCell ref="J210:M210"/>
    <mergeCell ref="J211:M211"/>
    <mergeCell ref="J212:M212"/>
    <mergeCell ref="J204:M204"/>
    <mergeCell ref="J205:M205"/>
    <mergeCell ref="J198:M198"/>
    <mergeCell ref="J195:M195"/>
    <mergeCell ref="J196:M196"/>
    <mergeCell ref="J197:M197"/>
    <mergeCell ref="J199:M199"/>
    <mergeCell ref="J200:M200"/>
    <mergeCell ref="J201:M201"/>
    <mergeCell ref="J202:M202"/>
    <mergeCell ref="J203:M203"/>
    <mergeCell ref="J180:M180"/>
    <mergeCell ref="J181:M181"/>
    <mergeCell ref="J182:M182"/>
    <mergeCell ref="J183:M183"/>
    <mergeCell ref="J184:M184"/>
    <mergeCell ref="J175:M175"/>
    <mergeCell ref="J176:M176"/>
    <mergeCell ref="J177:M177"/>
    <mergeCell ref="J178:M178"/>
    <mergeCell ref="J179:M179"/>
    <mergeCell ref="J190:M190"/>
    <mergeCell ref="J191:M191"/>
    <mergeCell ref="J192:M192"/>
    <mergeCell ref="J193:M193"/>
    <mergeCell ref="J194:M194"/>
    <mergeCell ref="J185:M185"/>
    <mergeCell ref="J186:M186"/>
    <mergeCell ref="J187:M187"/>
    <mergeCell ref="J188:M188"/>
    <mergeCell ref="J189:M189"/>
    <mergeCell ref="J173:M173"/>
    <mergeCell ref="J174:M174"/>
    <mergeCell ref="J163:M163"/>
    <mergeCell ref="J164:M164"/>
    <mergeCell ref="J165:M165"/>
    <mergeCell ref="J166:M166"/>
    <mergeCell ref="J167:M167"/>
    <mergeCell ref="J168:M168"/>
    <mergeCell ref="J169:M169"/>
    <mergeCell ref="J170:M170"/>
    <mergeCell ref="J171:M171"/>
    <mergeCell ref="J172:M172"/>
    <mergeCell ref="J162:M162"/>
    <mergeCell ref="J161:M161"/>
    <mergeCell ref="J160:M160"/>
    <mergeCell ref="J152:M152"/>
    <mergeCell ref="J153:M153"/>
    <mergeCell ref="J154:M154"/>
    <mergeCell ref="J155:M155"/>
    <mergeCell ref="J156:M156"/>
    <mergeCell ref="J157:M157"/>
    <mergeCell ref="J158:M158"/>
    <mergeCell ref="J159:M159"/>
    <mergeCell ref="J139:M139"/>
    <mergeCell ref="J138:M138"/>
    <mergeCell ref="J134:M134"/>
    <mergeCell ref="J135:M135"/>
    <mergeCell ref="J136:M136"/>
    <mergeCell ref="J137:M137"/>
    <mergeCell ref="J150:M150"/>
    <mergeCell ref="J151:M151"/>
    <mergeCell ref="J140:M140"/>
    <mergeCell ref="J141:M141"/>
    <mergeCell ref="J142:M142"/>
    <mergeCell ref="J143:M143"/>
    <mergeCell ref="J144:M144"/>
    <mergeCell ref="J145:M145"/>
    <mergeCell ref="J146:M146"/>
    <mergeCell ref="J147:M147"/>
    <mergeCell ref="J148:M148"/>
    <mergeCell ref="J149:M149"/>
    <mergeCell ref="J132:M132"/>
    <mergeCell ref="J133:M133"/>
    <mergeCell ref="J115:M115"/>
    <mergeCell ref="J116:M116"/>
    <mergeCell ref="J117:M117"/>
    <mergeCell ref="J118:M118"/>
    <mergeCell ref="J119:M119"/>
    <mergeCell ref="J120:M120"/>
    <mergeCell ref="J121:M121"/>
    <mergeCell ref="J122:M122"/>
    <mergeCell ref="J123:M123"/>
    <mergeCell ref="J124:M124"/>
    <mergeCell ref="J125:M125"/>
    <mergeCell ref="J126:M126"/>
    <mergeCell ref="J127:M127"/>
    <mergeCell ref="J128:M128"/>
    <mergeCell ref="J129:M129"/>
    <mergeCell ref="J130:M130"/>
    <mergeCell ref="J131:M131"/>
    <mergeCell ref="J114:M114"/>
    <mergeCell ref="J113:M113"/>
    <mergeCell ref="J98:M98"/>
    <mergeCell ref="J99:M99"/>
    <mergeCell ref="J100:M100"/>
    <mergeCell ref="J101:M101"/>
    <mergeCell ref="J102:M102"/>
    <mergeCell ref="J103:M103"/>
    <mergeCell ref="J104:M104"/>
    <mergeCell ref="J105:M105"/>
    <mergeCell ref="J106:M106"/>
    <mergeCell ref="J107:M107"/>
    <mergeCell ref="J108:M108"/>
    <mergeCell ref="J109:M109"/>
    <mergeCell ref="J110:M110"/>
    <mergeCell ref="J111:M111"/>
    <mergeCell ref="J112:M112"/>
    <mergeCell ref="J96:M96"/>
    <mergeCell ref="J97:M97"/>
    <mergeCell ref="J86:M86"/>
    <mergeCell ref="J87:M87"/>
    <mergeCell ref="J88:M88"/>
    <mergeCell ref="J89:M89"/>
    <mergeCell ref="J90:M90"/>
    <mergeCell ref="J91:M91"/>
    <mergeCell ref="J92:M92"/>
    <mergeCell ref="J93:M93"/>
    <mergeCell ref="J94:M94"/>
    <mergeCell ref="J95:M95"/>
    <mergeCell ref="J85:M85"/>
    <mergeCell ref="J84:M84"/>
    <mergeCell ref="J83:M83"/>
    <mergeCell ref="J58:M58"/>
    <mergeCell ref="J59:M59"/>
    <mergeCell ref="J60:M60"/>
    <mergeCell ref="J61:M61"/>
    <mergeCell ref="J62:M62"/>
    <mergeCell ref="J63:M63"/>
    <mergeCell ref="J64:M64"/>
    <mergeCell ref="J65:M65"/>
    <mergeCell ref="J66:M66"/>
    <mergeCell ref="J67:M67"/>
    <mergeCell ref="J68:M68"/>
    <mergeCell ref="J69:M69"/>
    <mergeCell ref="J70:M70"/>
    <mergeCell ref="J82:M82"/>
    <mergeCell ref="J76:M76"/>
    <mergeCell ref="J77:M77"/>
    <mergeCell ref="J78:M78"/>
    <mergeCell ref="J79:M79"/>
    <mergeCell ref="J80:M80"/>
    <mergeCell ref="J71:M71"/>
    <mergeCell ref="J72:M72"/>
    <mergeCell ref="J73:M73"/>
    <mergeCell ref="J74:M74"/>
    <mergeCell ref="J75:M75"/>
    <mergeCell ref="J18:M18"/>
    <mergeCell ref="J38:M38"/>
    <mergeCell ref="J29:M29"/>
    <mergeCell ref="J30:M30"/>
    <mergeCell ref="J31:M31"/>
    <mergeCell ref="J32:M32"/>
    <mergeCell ref="J49:M49"/>
    <mergeCell ref="J44:M44"/>
    <mergeCell ref="J26:M26"/>
    <mergeCell ref="J56:M56"/>
    <mergeCell ref="J57:M57"/>
    <mergeCell ref="J45:M45"/>
    <mergeCell ref="J50:M50"/>
    <mergeCell ref="J51:M51"/>
    <mergeCell ref="J52:M52"/>
    <mergeCell ref="J53:M53"/>
    <mergeCell ref="J54:M54"/>
    <mergeCell ref="J55:M55"/>
    <mergeCell ref="J81:M81"/>
    <mergeCell ref="J27:M27"/>
    <mergeCell ref="J28:M28"/>
    <mergeCell ref="J33:M33"/>
    <mergeCell ref="M217:M219"/>
    <mergeCell ref="L217:L219"/>
    <mergeCell ref="J6:M6"/>
    <mergeCell ref="J11:M11"/>
    <mergeCell ref="J10:M10"/>
    <mergeCell ref="J9:M9"/>
    <mergeCell ref="J12:M12"/>
    <mergeCell ref="J13:M13"/>
    <mergeCell ref="J43:M43"/>
    <mergeCell ref="J46:M46"/>
    <mergeCell ref="J47:M47"/>
    <mergeCell ref="J48:M48"/>
    <mergeCell ref="J19:M19"/>
    <mergeCell ref="J20:M20"/>
    <mergeCell ref="J21:M21"/>
    <mergeCell ref="J22:M22"/>
    <mergeCell ref="J23:M23"/>
    <mergeCell ref="J14:M14"/>
    <mergeCell ref="J15:M15"/>
    <mergeCell ref="J16:M16"/>
    <mergeCell ref="J17:M17"/>
    <mergeCell ref="J39:M39"/>
    <mergeCell ref="J5:M5"/>
    <mergeCell ref="J40:M40"/>
    <mergeCell ref="J41:M41"/>
    <mergeCell ref="J42:M42"/>
    <mergeCell ref="A6:C6"/>
    <mergeCell ref="B23:C23"/>
    <mergeCell ref="B22:C22"/>
    <mergeCell ref="B21:C21"/>
    <mergeCell ref="B20:C20"/>
    <mergeCell ref="B19:C19"/>
    <mergeCell ref="B18:C18"/>
    <mergeCell ref="B17:C17"/>
    <mergeCell ref="B16:C16"/>
    <mergeCell ref="B15:C15"/>
    <mergeCell ref="B14:C14"/>
    <mergeCell ref="B13:C13"/>
    <mergeCell ref="J34:M34"/>
    <mergeCell ref="J35:M35"/>
    <mergeCell ref="J36:M36"/>
    <mergeCell ref="J37:M37"/>
    <mergeCell ref="J24:M24"/>
    <mergeCell ref="J25:M25"/>
    <mergeCell ref="K217:K219"/>
    <mergeCell ref="J4:M4"/>
    <mergeCell ref="B44:C44"/>
    <mergeCell ref="A218:B219"/>
    <mergeCell ref="C218:H218"/>
    <mergeCell ref="J218:J219"/>
    <mergeCell ref="I218:I219"/>
    <mergeCell ref="A217:J217"/>
    <mergeCell ref="B26:C26"/>
    <mergeCell ref="B25:C25"/>
    <mergeCell ref="B24:C24"/>
    <mergeCell ref="B42:C42"/>
    <mergeCell ref="B41:C41"/>
    <mergeCell ref="B12:C12"/>
    <mergeCell ref="B11:C11"/>
    <mergeCell ref="B40:C40"/>
    <mergeCell ref="B39:C39"/>
    <mergeCell ref="B38:C38"/>
    <mergeCell ref="B37:C37"/>
    <mergeCell ref="B36:C36"/>
    <mergeCell ref="B35:C35"/>
    <mergeCell ref="B29:C29"/>
    <mergeCell ref="B28:C28"/>
    <mergeCell ref="B27:C27"/>
  </mergeCells>
  <phoneticPr fontId="0" type="noConversion"/>
  <dataValidations disablePrompts="1" count="1">
    <dataValidation type="list" allowBlank="1" showInputMessage="1" showErrorMessage="1" sqref="L220:L223" xr:uid="{00000000-0002-0000-3200-000000000000}">
      <formula1>yesno</formula1>
    </dataValidation>
  </dataValidations>
  <printOptions horizontalCentered="1"/>
  <pageMargins left="0.5" right="0.5" top="1" bottom="1" header="0.5" footer="0.34"/>
  <pageSetup scale="53" fitToHeight="9" orientation="landscape" horizontalDpi="300" verticalDpi="300" r:id="rId1"/>
  <headerFooter alignWithMargins="0">
    <oddHeader>&amp;C&amp;"Arial,Bold"&amp;14&amp;U&amp;A</oddHeader>
    <oddFooter>&amp;L&amp;F
&amp;A&amp;CPage &amp;P of &amp;N&amp;R&amp;D</oddFooter>
  </headerFooter>
  <rowBreaks count="2" manualBreakCount="2">
    <brk id="29" max="11" man="1"/>
    <brk id="68" max="11" man="1"/>
  </rowBreaks>
  <ignoredErrors>
    <ignoredError sqref="J224" formula="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187D0-6B4F-4143-AE95-8EC9623E236F}">
  <dimension ref="A1:A45"/>
  <sheetViews>
    <sheetView view="pageBreakPreview" zoomScaleNormal="100" zoomScaleSheetLayoutView="100" workbookViewId="0"/>
  </sheetViews>
  <sheetFormatPr defaultColWidth="9.109375" defaultRowHeight="13.2"/>
  <cols>
    <col min="1" max="1" width="118" style="377" customWidth="1"/>
    <col min="2" max="16384" width="9.109375" style="377"/>
  </cols>
  <sheetData>
    <row r="1" spans="1:1">
      <c r="A1" s="1784" t="s">
        <v>2275</v>
      </c>
    </row>
    <row r="2" spans="1:1">
      <c r="A2" s="378"/>
    </row>
    <row r="3" spans="1:1" ht="39.6">
      <c r="A3" s="1778" t="s">
        <v>2274</v>
      </c>
    </row>
    <row r="4" spans="1:1">
      <c r="A4" s="1778" t="s">
        <v>2273</v>
      </c>
    </row>
    <row r="5" spans="1:1" ht="39.6">
      <c r="A5" s="1783" t="s">
        <v>2272</v>
      </c>
    </row>
    <row r="7" spans="1:1">
      <c r="A7" s="861" t="s">
        <v>1286</v>
      </c>
    </row>
    <row r="9" spans="1:1" ht="26.4">
      <c r="A9" s="1778" t="s">
        <v>2271</v>
      </c>
    </row>
    <row r="10" spans="1:1">
      <c r="A10" s="1782" t="s">
        <v>2270</v>
      </c>
    </row>
    <row r="11" spans="1:1">
      <c r="A11" s="1782" t="s">
        <v>2269</v>
      </c>
    </row>
    <row r="12" spans="1:1">
      <c r="A12" s="1782" t="s">
        <v>2268</v>
      </c>
    </row>
    <row r="13" spans="1:1">
      <c r="A13" s="1782" t="s">
        <v>2267</v>
      </c>
    </row>
    <row r="14" spans="1:1">
      <c r="A14" s="1778" t="s">
        <v>2266</v>
      </c>
    </row>
    <row r="15" spans="1:1">
      <c r="A15" s="1779"/>
    </row>
    <row r="16" spans="1:1">
      <c r="A16" s="1780" t="s">
        <v>1291</v>
      </c>
    </row>
    <row r="17" spans="1:1">
      <c r="A17" s="1779"/>
    </row>
    <row r="18" spans="1:1" ht="26.4">
      <c r="A18" s="1778" t="s">
        <v>2265</v>
      </c>
    </row>
    <row r="19" spans="1:1">
      <c r="A19" s="1778" t="s">
        <v>2264</v>
      </c>
    </row>
    <row r="20" spans="1:1" ht="26.4">
      <c r="A20" s="1778" t="s">
        <v>2263</v>
      </c>
    </row>
    <row r="21" spans="1:1">
      <c r="A21" s="1778" t="s">
        <v>2262</v>
      </c>
    </row>
    <row r="22" spans="1:1">
      <c r="A22" s="1778" t="s">
        <v>2261</v>
      </c>
    </row>
    <row r="23" spans="1:1">
      <c r="A23" s="1778" t="s">
        <v>2260</v>
      </c>
    </row>
    <row r="24" spans="1:1">
      <c r="A24" s="1778" t="s">
        <v>2259</v>
      </c>
    </row>
    <row r="25" spans="1:1">
      <c r="A25" s="1781"/>
    </row>
    <row r="26" spans="1:1" ht="26.4">
      <c r="A26" s="1778" t="s">
        <v>2258</v>
      </c>
    </row>
    <row r="27" spans="1:1">
      <c r="A27" s="1778" t="s">
        <v>2257</v>
      </c>
    </row>
    <row r="28" spans="1:1">
      <c r="A28" s="1778" t="s">
        <v>2256</v>
      </c>
    </row>
    <row r="29" spans="1:1">
      <c r="A29" s="377" t="s">
        <v>2255</v>
      </c>
    </row>
    <row r="31" spans="1:1">
      <c r="A31" s="1780" t="s">
        <v>2254</v>
      </c>
    </row>
    <row r="32" spans="1:1">
      <c r="A32" s="1779"/>
    </row>
    <row r="33" spans="1:1">
      <c r="A33" s="1778" t="s">
        <v>2253</v>
      </c>
    </row>
    <row r="34" spans="1:1" ht="26.4">
      <c r="A34" s="1778" t="s">
        <v>2252</v>
      </c>
    </row>
    <row r="35" spans="1:1">
      <c r="A35" s="1778"/>
    </row>
    <row r="36" spans="1:1">
      <c r="A36" s="1778" t="s">
        <v>2251</v>
      </c>
    </row>
    <row r="37" spans="1:1">
      <c r="A37" s="1778" t="s">
        <v>2250</v>
      </c>
    </row>
    <row r="38" spans="1:1">
      <c r="A38" s="1778" t="s">
        <v>2249</v>
      </c>
    </row>
    <row r="39" spans="1:1">
      <c r="A39" s="1778" t="s">
        <v>2248</v>
      </c>
    </row>
    <row r="40" spans="1:1">
      <c r="A40" s="1778" t="s">
        <v>2247</v>
      </c>
    </row>
    <row r="41" spans="1:1">
      <c r="A41" s="1778" t="s">
        <v>2246</v>
      </c>
    </row>
    <row r="42" spans="1:1">
      <c r="A42" s="1778" t="s">
        <v>2245</v>
      </c>
    </row>
    <row r="43" spans="1:1" ht="26.4">
      <c r="A43" s="1778" t="s">
        <v>2244</v>
      </c>
    </row>
    <row r="44" spans="1:1">
      <c r="A44" s="1778" t="s">
        <v>2243</v>
      </c>
    </row>
    <row r="45" spans="1:1">
      <c r="A45" s="377" t="s">
        <v>2242</v>
      </c>
    </row>
  </sheetData>
  <printOptions horizontalCentered="1" verticalCentered="1"/>
  <pageMargins left="0.75" right="0.75" top="1" bottom="1" header="0.5" footer="0.5"/>
  <pageSetup scale="96" orientation="landscape" r:id="rId1"/>
  <headerFooter alignWithMargins="0"/>
  <rowBreaks count="1" manualBreakCount="1">
    <brk id="30" max="16383"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I32"/>
  <sheetViews>
    <sheetView view="pageBreakPreview" zoomScaleNormal="100" zoomScaleSheetLayoutView="100" workbookViewId="0"/>
  </sheetViews>
  <sheetFormatPr defaultColWidth="9.109375" defaultRowHeight="13.2"/>
  <cols>
    <col min="1" max="1" width="6.33203125" style="523" customWidth="1"/>
    <col min="2" max="2" width="50.6640625" style="5" customWidth="1"/>
    <col min="3" max="6" width="12.6640625" style="5" customWidth="1"/>
    <col min="7" max="7" width="54.33203125" style="5" customWidth="1"/>
    <col min="8" max="8" width="23.6640625" style="5" customWidth="1"/>
    <col min="9" max="9" width="12.6640625" style="5" customWidth="1"/>
    <col min="10" max="16384" width="9.109375" style="5"/>
  </cols>
  <sheetData>
    <row r="1" spans="1:9" s="442" customFormat="1" ht="20.100000000000001" customHeight="1">
      <c r="A1" s="669" t="s">
        <v>644</v>
      </c>
      <c r="I1" s="1339" t="str">
        <f>'Project Information'!$B$3</f>
        <v>Enter project name &amp; description</v>
      </c>
    </row>
    <row r="2" spans="1:9" s="442" customFormat="1" ht="20.100000000000001" customHeight="1">
      <c r="A2" s="670"/>
      <c r="I2" s="1339" t="str">
        <f>'Project Information'!$B$1</f>
        <v>999999-1-32-01</v>
      </c>
    </row>
    <row r="3" spans="1:9" s="361" customFormat="1" ht="14.4" thickBot="1">
      <c r="A3" s="636"/>
      <c r="B3" s="637"/>
      <c r="C3" s="638"/>
      <c r="D3" s="638"/>
      <c r="E3" s="638"/>
      <c r="F3" s="638"/>
      <c r="G3" s="638"/>
      <c r="H3" s="638"/>
    </row>
    <row r="4" spans="1:9" s="361" customFormat="1" ht="28.5" customHeight="1" thickBot="1">
      <c r="A4" s="1887" t="s">
        <v>1583</v>
      </c>
      <c r="B4" s="1888"/>
      <c r="C4" s="1889" t="s">
        <v>1584</v>
      </c>
      <c r="D4" s="1889"/>
      <c r="E4" s="1889"/>
      <c r="F4" s="1889"/>
      <c r="G4" s="2008" t="s">
        <v>1585</v>
      </c>
      <c r="H4" s="2009"/>
      <c r="I4" s="2010"/>
    </row>
    <row r="5" spans="1:9" s="361" customFormat="1" ht="28.5" customHeight="1">
      <c r="A5" s="1890" t="s">
        <v>1587</v>
      </c>
      <c r="B5" s="1891"/>
      <c r="C5" s="1892"/>
      <c r="D5" s="1892"/>
      <c r="E5" s="1892"/>
      <c r="F5" s="1892"/>
      <c r="G5" s="2011"/>
      <c r="H5" s="2012"/>
      <c r="I5" s="2013"/>
    </row>
    <row r="6" spans="1:9" s="361" customFormat="1" ht="28.5" customHeight="1" thickBot="1">
      <c r="A6" s="1893" t="s">
        <v>1586</v>
      </c>
      <c r="B6" s="1894"/>
      <c r="C6" s="1866"/>
      <c r="D6" s="1866"/>
      <c r="E6" s="1866"/>
      <c r="F6" s="1866"/>
      <c r="G6" s="2014"/>
      <c r="H6" s="2015"/>
      <c r="I6" s="2016"/>
    </row>
    <row r="7" spans="1:9" s="361" customFormat="1" ht="15.6">
      <c r="A7" s="1373" t="s">
        <v>1620</v>
      </c>
      <c r="B7" s="414"/>
    </row>
    <row r="8" spans="1:9" s="361" customFormat="1" ht="15" customHeight="1" thickBot="1">
      <c r="A8" s="1373"/>
      <c r="B8" s="414"/>
    </row>
    <row r="9" spans="1:9" ht="48" customHeight="1">
      <c r="A9" s="455" t="s">
        <v>82</v>
      </c>
      <c r="B9" s="513" t="s">
        <v>211</v>
      </c>
      <c r="C9" s="872" t="s">
        <v>91</v>
      </c>
      <c r="D9" s="872" t="s">
        <v>113</v>
      </c>
      <c r="E9" s="872" t="s">
        <v>776</v>
      </c>
      <c r="F9" s="872" t="s">
        <v>114</v>
      </c>
      <c r="G9" s="2017" t="s">
        <v>184</v>
      </c>
      <c r="H9" s="2018"/>
      <c r="I9" s="2019"/>
    </row>
    <row r="10" spans="1:9" ht="30" customHeight="1">
      <c r="A10" s="418">
        <v>32.1</v>
      </c>
      <c r="B10" s="1415" t="s">
        <v>1760</v>
      </c>
      <c r="C10" s="358" t="s">
        <v>89</v>
      </c>
      <c r="D10" s="357">
        <v>1</v>
      </c>
      <c r="E10" s="1582">
        <v>0</v>
      </c>
      <c r="F10" s="360">
        <f>ROUND(D10*E10,0)</f>
        <v>0</v>
      </c>
      <c r="G10" s="2470"/>
      <c r="H10" s="2198"/>
      <c r="I10" s="2199"/>
    </row>
    <row r="11" spans="1:9" ht="30" customHeight="1">
      <c r="A11" s="418">
        <v>32.200000000000003</v>
      </c>
      <c r="B11" s="1414" t="s">
        <v>681</v>
      </c>
      <c r="C11" s="358" t="s">
        <v>89</v>
      </c>
      <c r="D11" s="357">
        <v>1</v>
      </c>
      <c r="E11" s="1582">
        <v>0</v>
      </c>
      <c r="F11" s="360">
        <f t="shared" ref="F11:F14" si="0">ROUND((E11*D11),0)</f>
        <v>0</v>
      </c>
      <c r="G11" s="2470"/>
      <c r="H11" s="2198"/>
      <c r="I11" s="2199"/>
    </row>
    <row r="12" spans="1:9" ht="30" customHeight="1">
      <c r="A12" s="418">
        <v>32.299999999999997</v>
      </c>
      <c r="B12" s="1414" t="s">
        <v>96</v>
      </c>
      <c r="C12" s="358" t="s">
        <v>89</v>
      </c>
      <c r="D12" s="357">
        <v>1</v>
      </c>
      <c r="E12" s="1582">
        <v>0</v>
      </c>
      <c r="F12" s="360">
        <f t="shared" si="0"/>
        <v>0</v>
      </c>
      <c r="G12" s="2470"/>
      <c r="H12" s="2198"/>
      <c r="I12" s="2199"/>
    </row>
    <row r="13" spans="1:9" ht="30" customHeight="1">
      <c r="A13" s="418">
        <v>32.4</v>
      </c>
      <c r="B13" s="1415" t="s">
        <v>1761</v>
      </c>
      <c r="C13" s="358" t="s">
        <v>89</v>
      </c>
      <c r="D13" s="357">
        <v>1</v>
      </c>
      <c r="E13" s="1582">
        <v>0</v>
      </c>
      <c r="F13" s="360">
        <f t="shared" si="0"/>
        <v>0</v>
      </c>
      <c r="G13" s="2470"/>
      <c r="H13" s="2198"/>
      <c r="I13" s="2199"/>
    </row>
    <row r="14" spans="1:9" ht="30" customHeight="1" thickBot="1">
      <c r="A14" s="418">
        <v>32.5</v>
      </c>
      <c r="B14" s="1415" t="s">
        <v>1762</v>
      </c>
      <c r="C14" s="358" t="s">
        <v>89</v>
      </c>
      <c r="D14" s="357">
        <v>1</v>
      </c>
      <c r="E14" s="1582">
        <v>0</v>
      </c>
      <c r="F14" s="360">
        <f t="shared" si="0"/>
        <v>0</v>
      </c>
      <c r="G14" s="2470"/>
      <c r="H14" s="2198"/>
      <c r="I14" s="2199"/>
    </row>
    <row r="15" spans="1:9" ht="27.75" customHeight="1">
      <c r="A15" s="2155" t="s">
        <v>682</v>
      </c>
      <c r="B15" s="2156"/>
      <c r="C15" s="2156"/>
      <c r="D15" s="2156"/>
      <c r="E15" s="2156"/>
      <c r="F15" s="391">
        <f>SUM(F10:F14)</f>
        <v>0</v>
      </c>
      <c r="G15" s="2017"/>
      <c r="H15" s="2018"/>
      <c r="I15" s="2019"/>
    </row>
    <row r="16" spans="1:9" ht="30" customHeight="1">
      <c r="A16" s="1435" t="s">
        <v>1763</v>
      </c>
      <c r="B16" s="865" t="s">
        <v>85</v>
      </c>
      <c r="C16" s="868" t="s">
        <v>89</v>
      </c>
      <c r="D16" s="1326">
        <v>1</v>
      </c>
      <c r="E16" s="354">
        <f>F31</f>
        <v>0</v>
      </c>
      <c r="F16" s="354">
        <f>ROUND((E16*D16),0)</f>
        <v>0</v>
      </c>
      <c r="G16" s="1998" t="s">
        <v>624</v>
      </c>
      <c r="H16" s="2198"/>
      <c r="I16" s="2199"/>
    </row>
    <row r="17" spans="1:9" ht="30" customHeight="1">
      <c r="A17" s="1435" t="s">
        <v>1764</v>
      </c>
      <c r="B17" s="864" t="s">
        <v>340</v>
      </c>
      <c r="C17" s="868" t="s">
        <v>89</v>
      </c>
      <c r="D17" s="487" t="s">
        <v>948</v>
      </c>
      <c r="E17" s="1585">
        <v>0</v>
      </c>
      <c r="F17" s="354">
        <f>ROUND(E17*F15,0)</f>
        <v>0</v>
      </c>
      <c r="G17" s="1998"/>
      <c r="H17" s="2198"/>
      <c r="I17" s="2199"/>
    </row>
    <row r="18" spans="1:9" ht="30" customHeight="1" thickBot="1">
      <c r="A18" s="1435" t="s">
        <v>1765</v>
      </c>
      <c r="B18" s="1396" t="s">
        <v>189</v>
      </c>
      <c r="C18" s="1397" t="s">
        <v>89</v>
      </c>
      <c r="D18" s="506" t="s">
        <v>948</v>
      </c>
      <c r="E18" s="1585">
        <v>0</v>
      </c>
      <c r="F18" s="357">
        <f>ROUND(E18*F15,0)</f>
        <v>0</v>
      </c>
      <c r="G18" s="1998"/>
      <c r="H18" s="2198"/>
      <c r="I18" s="2199"/>
    </row>
    <row r="19" spans="1:9" ht="27.75" customHeight="1">
      <c r="A19" s="2471" t="s">
        <v>683</v>
      </c>
      <c r="B19" s="2472"/>
      <c r="C19" s="2472"/>
      <c r="D19" s="2472"/>
      <c r="E19" s="2472"/>
      <c r="F19" s="391">
        <f>SUM(F16:F18)</f>
        <v>0</v>
      </c>
      <c r="G19" s="2017"/>
      <c r="H19" s="2018"/>
      <c r="I19" s="2019"/>
    </row>
    <row r="20" spans="1:9" ht="30" customHeight="1" thickBot="1">
      <c r="A20" s="1435" t="s">
        <v>1766</v>
      </c>
      <c r="B20" s="1396" t="s">
        <v>81</v>
      </c>
      <c r="C20" s="1397" t="s">
        <v>89</v>
      </c>
      <c r="D20" s="386" t="s">
        <v>948</v>
      </c>
      <c r="E20" s="1585">
        <v>0</v>
      </c>
      <c r="F20" s="357">
        <f>ROUND(E20*(F19+F15),0)</f>
        <v>0</v>
      </c>
      <c r="G20" s="1998"/>
      <c r="H20" s="2198"/>
      <c r="I20" s="2199"/>
    </row>
    <row r="21" spans="1:9" ht="27.75" customHeight="1" thickBot="1">
      <c r="A21" s="2153" t="s">
        <v>1617</v>
      </c>
      <c r="B21" s="2154"/>
      <c r="C21" s="2154"/>
      <c r="D21" s="2154"/>
      <c r="E21" s="2154"/>
      <c r="F21" s="392">
        <f>SUM(F15+F19+F20)</f>
        <v>0</v>
      </c>
      <c r="G21" s="2017"/>
      <c r="H21" s="2018"/>
      <c r="I21" s="2019"/>
    </row>
    <row r="22" spans="1:9" ht="13.8" thickBot="1">
      <c r="A22" s="930"/>
    </row>
    <row r="23" spans="1:9" s="412" customFormat="1" ht="36.75" customHeight="1" thickBot="1">
      <c r="A23" s="1991" t="s">
        <v>85</v>
      </c>
      <c r="B23" s="1889"/>
      <c r="C23" s="878" t="s">
        <v>91</v>
      </c>
      <c r="D23" s="878" t="s">
        <v>113</v>
      </c>
      <c r="E23" s="878" t="s">
        <v>776</v>
      </c>
      <c r="F23" s="878" t="s">
        <v>114</v>
      </c>
      <c r="G23" s="1634"/>
      <c r="H23" s="878" t="s">
        <v>620</v>
      </c>
      <c r="I23" s="434" t="s">
        <v>621</v>
      </c>
    </row>
    <row r="24" spans="1:9" s="412" customFormat="1" ht="20.100000000000001" customHeight="1">
      <c r="A24" s="2225" t="s">
        <v>152</v>
      </c>
      <c r="B24" s="2226"/>
      <c r="C24" s="435" t="s">
        <v>157</v>
      </c>
      <c r="D24" s="1602">
        <v>0</v>
      </c>
      <c r="E24" s="1602">
        <v>0</v>
      </c>
      <c r="F24" s="388">
        <f t="shared" ref="F24:F27" si="1">E24*D24</f>
        <v>0</v>
      </c>
      <c r="G24" s="1642"/>
      <c r="H24" s="436"/>
      <c r="I24" s="1605">
        <v>0</v>
      </c>
    </row>
    <row r="25" spans="1:9" s="412" customFormat="1" ht="20.100000000000001" customHeight="1">
      <c r="A25" s="2223" t="s">
        <v>679</v>
      </c>
      <c r="B25" s="2224"/>
      <c r="C25" s="437" t="s">
        <v>157</v>
      </c>
      <c r="D25" s="1603">
        <v>0</v>
      </c>
      <c r="E25" s="1603">
        <v>0</v>
      </c>
      <c r="F25" s="389">
        <f t="shared" si="1"/>
        <v>0</v>
      </c>
      <c r="G25" s="1643"/>
      <c r="H25" s="438"/>
      <c r="I25" s="1606">
        <v>0</v>
      </c>
    </row>
    <row r="26" spans="1:9" s="412" customFormat="1" ht="20.100000000000001" customHeight="1">
      <c r="A26" s="2223" t="s">
        <v>680</v>
      </c>
      <c r="B26" s="2224"/>
      <c r="C26" s="437" t="s">
        <v>157</v>
      </c>
      <c r="D26" s="1603">
        <v>0</v>
      </c>
      <c r="E26" s="1603">
        <v>0</v>
      </c>
      <c r="F26" s="389">
        <f t="shared" si="1"/>
        <v>0</v>
      </c>
      <c r="G26" s="1643"/>
      <c r="H26" s="438"/>
      <c r="I26" s="1606">
        <v>0</v>
      </c>
    </row>
    <row r="27" spans="1:9" s="412" customFormat="1" ht="20.100000000000001" customHeight="1">
      <c r="A27" s="2223" t="s">
        <v>260</v>
      </c>
      <c r="B27" s="2224"/>
      <c r="C27" s="437" t="s">
        <v>157</v>
      </c>
      <c r="D27" s="1603">
        <v>0</v>
      </c>
      <c r="E27" s="1603">
        <v>0</v>
      </c>
      <c r="F27" s="389">
        <f t="shared" si="1"/>
        <v>0</v>
      </c>
      <c r="G27" s="1643"/>
      <c r="H27" s="438"/>
      <c r="I27" s="1606">
        <v>0</v>
      </c>
    </row>
    <row r="28" spans="1:9" s="412" customFormat="1" ht="20.100000000000001" customHeight="1" thickBot="1">
      <c r="A28" s="1994" t="s">
        <v>267</v>
      </c>
      <c r="B28" s="1995"/>
      <c r="C28" s="439"/>
      <c r="D28" s="439"/>
      <c r="E28" s="439"/>
      <c r="F28" s="393">
        <f>SUM(F24:F27)</f>
        <v>0</v>
      </c>
      <c r="G28" s="1644"/>
      <c r="H28" s="886" t="s">
        <v>1590</v>
      </c>
      <c r="I28" s="394">
        <f>SUM(I24:I27)</f>
        <v>0</v>
      </c>
    </row>
    <row r="29" spans="1:9" s="412" customFormat="1" ht="20.100000000000001" customHeight="1" thickTop="1">
      <c r="A29" s="1989" t="s">
        <v>931</v>
      </c>
      <c r="B29" s="1990"/>
      <c r="C29" s="435" t="s">
        <v>157</v>
      </c>
      <c r="D29" s="1602">
        <v>0</v>
      </c>
      <c r="E29" s="1602">
        <v>0</v>
      </c>
      <c r="F29" s="388">
        <f>E29*D29</f>
        <v>0</v>
      </c>
      <c r="G29" s="2221" t="s">
        <v>1591</v>
      </c>
      <c r="H29" s="2222"/>
      <c r="I29" s="447" t="s">
        <v>1199</v>
      </c>
    </row>
    <row r="30" spans="1:9" s="412" customFormat="1" ht="20.100000000000001" customHeight="1" thickBot="1">
      <c r="A30" s="1992" t="s">
        <v>174</v>
      </c>
      <c r="B30" s="1993"/>
      <c r="C30" s="440" t="s">
        <v>157</v>
      </c>
      <c r="D30" s="1604">
        <v>0</v>
      </c>
      <c r="E30" s="1604">
        <v>0</v>
      </c>
      <c r="F30" s="390">
        <f>E30*D30</f>
        <v>0</v>
      </c>
      <c r="G30" s="2219" t="s">
        <v>1592</v>
      </c>
      <c r="H30" s="2220"/>
      <c r="I30" s="448" t="s">
        <v>1199</v>
      </c>
    </row>
    <row r="31" spans="1:9" s="442" customFormat="1" ht="20.100000000000001" customHeight="1" thickTop="1" thickBot="1">
      <c r="A31" s="1869" t="s">
        <v>175</v>
      </c>
      <c r="B31" s="1870"/>
      <c r="C31" s="441"/>
      <c r="D31" s="441"/>
      <c r="E31" s="441"/>
      <c r="F31" s="395">
        <f>SUM(F28:F30)</f>
        <v>0</v>
      </c>
      <c r="G31" s="1646"/>
      <c r="H31" s="887" t="s">
        <v>1603</v>
      </c>
      <c r="I31" s="450">
        <f>I28</f>
        <v>0</v>
      </c>
    </row>
    <row r="32" spans="1:9" s="412" customFormat="1" ht="15.6">
      <c r="A32" s="443"/>
      <c r="C32" s="444"/>
      <c r="D32" s="444"/>
      <c r="E32" s="444"/>
      <c r="F32" s="535" t="s">
        <v>1644</v>
      </c>
      <c r="G32" s="535"/>
      <c r="H32" s="5"/>
      <c r="I32" s="535" t="s">
        <v>1593</v>
      </c>
    </row>
  </sheetData>
  <mergeCells count="36">
    <mergeCell ref="A4:B4"/>
    <mergeCell ref="A5:B5"/>
    <mergeCell ref="A6:B6"/>
    <mergeCell ref="C6:F6"/>
    <mergeCell ref="C5:F5"/>
    <mergeCell ref="C4:F4"/>
    <mergeCell ref="A23:B23"/>
    <mergeCell ref="G29:H29"/>
    <mergeCell ref="G30:H30"/>
    <mergeCell ref="A15:E15"/>
    <mergeCell ref="A19:E19"/>
    <mergeCell ref="A21:E21"/>
    <mergeCell ref="A31:B31"/>
    <mergeCell ref="A27:B27"/>
    <mergeCell ref="A26:B26"/>
    <mergeCell ref="A25:B25"/>
    <mergeCell ref="A24:B24"/>
    <mergeCell ref="A28:B28"/>
    <mergeCell ref="A29:B29"/>
    <mergeCell ref="A30:B30"/>
    <mergeCell ref="G4:I4"/>
    <mergeCell ref="G9:I9"/>
    <mergeCell ref="G15:I15"/>
    <mergeCell ref="G19:I19"/>
    <mergeCell ref="G21:I21"/>
    <mergeCell ref="G5:I5"/>
    <mergeCell ref="G6:I6"/>
    <mergeCell ref="G10:I10"/>
    <mergeCell ref="G11:I11"/>
    <mergeCell ref="G12:I12"/>
    <mergeCell ref="G13:I13"/>
    <mergeCell ref="G14:I14"/>
    <mergeCell ref="G16:I16"/>
    <mergeCell ref="G17:I17"/>
    <mergeCell ref="G18:I18"/>
    <mergeCell ref="G20:I20"/>
  </mergeCells>
  <phoneticPr fontId="0" type="noConversion"/>
  <dataValidations disablePrompts="1" count="1">
    <dataValidation type="list" allowBlank="1" showInputMessage="1" showErrorMessage="1" sqref="H24:H27" xr:uid="{00000000-0002-0000-3300-000000000000}">
      <formula1>yesno</formula1>
    </dataValidation>
  </dataValidations>
  <printOptions horizontalCentered="1"/>
  <pageMargins left="0.5" right="0.5" top="1" bottom="1" header="0.5" footer="0.34"/>
  <pageSetup scale="60" orientation="landscape" r:id="rId1"/>
  <headerFooter alignWithMargins="0">
    <oddHeader>&amp;C&amp;"Arial,Bold"&amp;14&amp;U&amp;A</oddHeader>
    <oddFooter>&amp;L&amp;F
&amp;A&amp;CPage &amp;P of &amp;N&amp;R&amp;D</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23"/>
  <sheetViews>
    <sheetView view="pageBreakPreview" zoomScale="115" zoomScaleNormal="100" zoomScaleSheetLayoutView="115" workbookViewId="0"/>
  </sheetViews>
  <sheetFormatPr defaultColWidth="9.109375" defaultRowHeight="13.2"/>
  <cols>
    <col min="1" max="1" width="118" style="931" customWidth="1"/>
    <col min="2" max="16384" width="9.109375" style="931"/>
  </cols>
  <sheetData>
    <row r="1" spans="1:1" s="983" customFormat="1" ht="20.100000000000001" customHeight="1">
      <c r="A1" s="1093" t="s">
        <v>1558</v>
      </c>
    </row>
    <row r="2" spans="1:1" s="983" customFormat="1" ht="20.100000000000001" customHeight="1">
      <c r="A2" s="978"/>
    </row>
    <row r="3" spans="1:1" ht="26.4">
      <c r="A3" s="932" t="s">
        <v>1559</v>
      </c>
    </row>
    <row r="4" spans="1:1">
      <c r="A4" s="932"/>
    </row>
    <row r="5" spans="1:1" ht="26.4">
      <c r="A5" s="932" t="s">
        <v>1560</v>
      </c>
    </row>
    <row r="7" spans="1:1">
      <c r="A7" s="1327" t="s">
        <v>1428</v>
      </c>
    </row>
    <row r="9" spans="1:1">
      <c r="A9" s="933" t="s">
        <v>1561</v>
      </c>
    </row>
    <row r="10" spans="1:1">
      <c r="A10" s="933" t="s">
        <v>1562</v>
      </c>
    </row>
    <row r="11" spans="1:1">
      <c r="A11" s="933" t="s">
        <v>1563</v>
      </c>
    </row>
    <row r="12" spans="1:1">
      <c r="A12" s="933"/>
    </row>
    <row r="13" spans="1:1">
      <c r="A13" s="1328" t="s">
        <v>1429</v>
      </c>
    </row>
    <row r="14" spans="1:1">
      <c r="A14" s="933"/>
    </row>
    <row r="15" spans="1:1">
      <c r="A15" s="933" t="s">
        <v>1564</v>
      </c>
    </row>
    <row r="16" spans="1:1">
      <c r="A16" s="933" t="s">
        <v>1565</v>
      </c>
    </row>
    <row r="17" spans="1:1">
      <c r="A17" s="933"/>
    </row>
    <row r="18" spans="1:1">
      <c r="A18" s="933"/>
    </row>
    <row r="19" spans="1:1">
      <c r="A19" s="1328" t="s">
        <v>1440</v>
      </c>
    </row>
    <row r="20" spans="1:1">
      <c r="A20" s="933"/>
    </row>
    <row r="21" spans="1:1">
      <c r="A21" s="933" t="s">
        <v>1566</v>
      </c>
    </row>
    <row r="22" spans="1:1">
      <c r="A22" s="933" t="s">
        <v>1567</v>
      </c>
    </row>
    <row r="23" spans="1:1">
      <c r="A23" s="933" t="s">
        <v>1568</v>
      </c>
    </row>
  </sheetData>
  <pageMargins left="0.5" right="0.5" top="1" bottom="1" header="0.5" footer="0.34"/>
  <pageSetup scale="89" orientation="landscape" r:id="rId1"/>
  <headerFooter alignWithMargins="0">
    <oddHeader>&amp;C&amp;"Arial,Bold"&amp;14&amp;U&amp;A</oddHeader>
    <oddFooter>&amp;L&amp;F
&amp;A&amp;CPage &amp;P of &amp;N&amp;R&amp;D</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5"/>
  <sheetViews>
    <sheetView view="pageBreakPreview" zoomScaleNormal="100" zoomScaleSheetLayoutView="100" workbookViewId="0"/>
  </sheetViews>
  <sheetFormatPr defaultColWidth="9.109375" defaultRowHeight="13.2"/>
  <cols>
    <col min="1" max="1" width="6.33203125" style="523" customWidth="1"/>
    <col min="2" max="2" width="50.6640625" style="5" customWidth="1"/>
    <col min="3" max="6" width="12.6640625" style="5" customWidth="1"/>
    <col min="7" max="7" width="55.5546875" style="5" customWidth="1"/>
    <col min="8" max="8" width="21.33203125" style="5" customWidth="1"/>
    <col min="9" max="9" width="12.6640625" style="5" customWidth="1"/>
    <col min="10" max="16384" width="9.109375" style="5"/>
  </cols>
  <sheetData>
    <row r="1" spans="1:9" s="442" customFormat="1" ht="20.100000000000001" customHeight="1">
      <c r="A1" s="669" t="s">
        <v>644</v>
      </c>
      <c r="I1" s="1339" t="str">
        <f>'Project Information'!$B$3</f>
        <v>Enter project name &amp; description</v>
      </c>
    </row>
    <row r="2" spans="1:9" s="442" customFormat="1" ht="20.100000000000001" customHeight="1">
      <c r="A2" s="670"/>
      <c r="I2" s="1339" t="str">
        <f>'Project Information'!$B$1</f>
        <v>999999-1-32-01</v>
      </c>
    </row>
    <row r="3" spans="1:9" s="361" customFormat="1" ht="14.4" thickBot="1">
      <c r="A3" s="636"/>
      <c r="B3" s="637"/>
      <c r="C3" s="638"/>
      <c r="D3" s="638"/>
      <c r="E3" s="638"/>
      <c r="F3" s="638"/>
      <c r="G3" s="638"/>
      <c r="H3" s="638"/>
    </row>
    <row r="4" spans="1:9" s="361" customFormat="1" ht="28.5" customHeight="1" thickBot="1">
      <c r="A4" s="1887" t="s">
        <v>1583</v>
      </c>
      <c r="B4" s="1888"/>
      <c r="C4" s="1889" t="s">
        <v>1584</v>
      </c>
      <c r="D4" s="1889"/>
      <c r="E4" s="1889"/>
      <c r="F4" s="1889"/>
      <c r="G4" s="2008" t="s">
        <v>1585</v>
      </c>
      <c r="H4" s="2009"/>
      <c r="I4" s="2010"/>
    </row>
    <row r="5" spans="1:9" s="361" customFormat="1" ht="28.5" customHeight="1">
      <c r="A5" s="2090" t="s">
        <v>1587</v>
      </c>
      <c r="B5" s="2091"/>
      <c r="C5" s="1892"/>
      <c r="D5" s="1892"/>
      <c r="E5" s="1892"/>
      <c r="F5" s="1892"/>
      <c r="G5" s="2011"/>
      <c r="H5" s="2012"/>
      <c r="I5" s="2013"/>
    </row>
    <row r="6" spans="1:9" s="361" customFormat="1" ht="28.5" customHeight="1" thickBot="1">
      <c r="A6" s="2092" t="s">
        <v>1586</v>
      </c>
      <c r="B6" s="2093"/>
      <c r="C6" s="1866"/>
      <c r="D6" s="1866"/>
      <c r="E6" s="1866"/>
      <c r="F6" s="1866"/>
      <c r="G6" s="2014"/>
      <c r="H6" s="2015"/>
      <c r="I6" s="2016"/>
    </row>
    <row r="7" spans="1:9" s="361" customFormat="1" ht="15.6">
      <c r="A7" s="1373" t="s">
        <v>1620</v>
      </c>
      <c r="B7" s="414"/>
    </row>
    <row r="8" spans="1:9" s="361" customFormat="1" ht="15" customHeight="1" thickBot="1">
      <c r="A8" s="1373"/>
      <c r="B8" s="414"/>
    </row>
    <row r="9" spans="1:9" ht="48" customHeight="1">
      <c r="A9" s="455" t="s">
        <v>82</v>
      </c>
      <c r="B9" s="513" t="s">
        <v>211</v>
      </c>
      <c r="C9" s="872" t="s">
        <v>91</v>
      </c>
      <c r="D9" s="872" t="s">
        <v>113</v>
      </c>
      <c r="E9" s="872" t="s">
        <v>776</v>
      </c>
      <c r="F9" s="872" t="s">
        <v>114</v>
      </c>
      <c r="G9" s="2017" t="s">
        <v>184</v>
      </c>
      <c r="H9" s="2018"/>
      <c r="I9" s="2019"/>
    </row>
    <row r="10" spans="1:9" ht="30" customHeight="1">
      <c r="A10" s="416">
        <v>33.1</v>
      </c>
      <c r="B10" s="865" t="s">
        <v>1035</v>
      </c>
      <c r="C10" s="868" t="s">
        <v>89</v>
      </c>
      <c r="D10" s="351">
        <v>1</v>
      </c>
      <c r="E10" s="1580">
        <v>0</v>
      </c>
      <c r="F10" s="354">
        <f>ROUND(D10*E10,0)</f>
        <v>0</v>
      </c>
      <c r="G10" s="1998"/>
      <c r="H10" s="1999"/>
      <c r="I10" s="2000"/>
    </row>
    <row r="11" spans="1:9" ht="30" customHeight="1">
      <c r="A11" s="416">
        <v>33.200000000000003</v>
      </c>
      <c r="B11" s="865" t="s">
        <v>703</v>
      </c>
      <c r="C11" s="868" t="s">
        <v>89</v>
      </c>
      <c r="D11" s="351">
        <v>1</v>
      </c>
      <c r="E11" s="1580">
        <v>0</v>
      </c>
      <c r="F11" s="354">
        <f t="shared" ref="F11:F25" si="0">ROUND((E11*D11),0)</f>
        <v>0</v>
      </c>
      <c r="G11" s="1998"/>
      <c r="H11" s="1999"/>
      <c r="I11" s="2000"/>
    </row>
    <row r="12" spans="1:9" ht="30" customHeight="1">
      <c r="A12" s="416">
        <v>33.299999999999997</v>
      </c>
      <c r="B12" s="865" t="s">
        <v>704</v>
      </c>
      <c r="C12" s="1421" t="s">
        <v>1767</v>
      </c>
      <c r="D12" s="1631">
        <v>0</v>
      </c>
      <c r="E12" s="1580">
        <v>0</v>
      </c>
      <c r="F12" s="354">
        <f t="shared" si="0"/>
        <v>0</v>
      </c>
      <c r="G12" s="1998"/>
      <c r="H12" s="1999"/>
      <c r="I12" s="2000"/>
    </row>
    <row r="13" spans="1:9" ht="30" customHeight="1">
      <c r="A13" s="416">
        <v>33.4</v>
      </c>
      <c r="B13" s="865" t="s">
        <v>705</v>
      </c>
      <c r="C13" s="1420" t="s">
        <v>89</v>
      </c>
      <c r="D13" s="351">
        <v>1</v>
      </c>
      <c r="E13" s="1580">
        <v>0</v>
      </c>
      <c r="F13" s="354">
        <f t="shared" si="0"/>
        <v>0</v>
      </c>
      <c r="G13" s="1998"/>
      <c r="H13" s="1999"/>
      <c r="I13" s="2000"/>
    </row>
    <row r="14" spans="1:9" ht="30" customHeight="1">
      <c r="A14" s="416">
        <v>33.5</v>
      </c>
      <c r="B14" s="865" t="s">
        <v>25</v>
      </c>
      <c r="C14" s="1420" t="s">
        <v>89</v>
      </c>
      <c r="D14" s="351">
        <v>1</v>
      </c>
      <c r="E14" s="1580">
        <v>0</v>
      </c>
      <c r="F14" s="354">
        <f t="shared" si="0"/>
        <v>0</v>
      </c>
      <c r="G14" s="1998"/>
      <c r="H14" s="1999"/>
      <c r="I14" s="2000"/>
    </row>
    <row r="15" spans="1:9" ht="30" customHeight="1">
      <c r="A15" s="416">
        <v>33.6</v>
      </c>
      <c r="B15" s="865" t="s">
        <v>1090</v>
      </c>
      <c r="C15" s="1420" t="s">
        <v>89</v>
      </c>
      <c r="D15" s="351">
        <v>1</v>
      </c>
      <c r="E15" s="1580">
        <v>0</v>
      </c>
      <c r="F15" s="354">
        <f t="shared" si="0"/>
        <v>0</v>
      </c>
      <c r="G15" s="1998"/>
      <c r="H15" s="1999"/>
      <c r="I15" s="2000"/>
    </row>
    <row r="16" spans="1:9" ht="30" customHeight="1">
      <c r="A16" s="416">
        <v>33.700000000000003</v>
      </c>
      <c r="B16" s="865" t="s">
        <v>706</v>
      </c>
      <c r="C16" s="1420" t="s">
        <v>89</v>
      </c>
      <c r="D16" s="351">
        <v>1</v>
      </c>
      <c r="E16" s="1580">
        <v>0</v>
      </c>
      <c r="F16" s="354">
        <f t="shared" si="0"/>
        <v>0</v>
      </c>
      <c r="G16" s="1998"/>
      <c r="H16" s="1999"/>
      <c r="I16" s="2000"/>
    </row>
    <row r="17" spans="1:9" ht="30" customHeight="1">
      <c r="A17" s="416">
        <v>33.799999999999997</v>
      </c>
      <c r="B17" s="865" t="s">
        <v>707</v>
      </c>
      <c r="C17" s="1421" t="s">
        <v>235</v>
      </c>
      <c r="D17" s="1631">
        <v>0</v>
      </c>
      <c r="E17" s="1580">
        <v>0</v>
      </c>
      <c r="F17" s="354">
        <f t="shared" si="0"/>
        <v>0</v>
      </c>
      <c r="G17" s="1998"/>
      <c r="H17" s="1999"/>
      <c r="I17" s="2000"/>
    </row>
    <row r="18" spans="1:9" ht="30" customHeight="1">
      <c r="A18" s="416">
        <v>33.9</v>
      </c>
      <c r="B18" s="865" t="s">
        <v>708</v>
      </c>
      <c r="C18" s="1421" t="s">
        <v>235</v>
      </c>
      <c r="D18" s="1631">
        <v>0</v>
      </c>
      <c r="E18" s="1580">
        <v>0</v>
      </c>
      <c r="F18" s="354">
        <f t="shared" si="0"/>
        <v>0</v>
      </c>
      <c r="G18" s="1998"/>
      <c r="H18" s="1999"/>
      <c r="I18" s="2000"/>
    </row>
    <row r="19" spans="1:9" ht="30" customHeight="1">
      <c r="A19" s="889">
        <v>33.1</v>
      </c>
      <c r="B19" s="865" t="s">
        <v>709</v>
      </c>
      <c r="C19" s="1421" t="s">
        <v>235</v>
      </c>
      <c r="D19" s="1631">
        <v>0</v>
      </c>
      <c r="E19" s="1580">
        <v>0</v>
      </c>
      <c r="F19" s="354">
        <f t="shared" si="0"/>
        <v>0</v>
      </c>
      <c r="G19" s="1998"/>
      <c r="H19" s="1999"/>
      <c r="I19" s="2000"/>
    </row>
    <row r="20" spans="1:9" ht="30" customHeight="1">
      <c r="A20" s="889">
        <v>33.11</v>
      </c>
      <c r="B20" s="864" t="s">
        <v>1089</v>
      </c>
      <c r="C20" s="868" t="s">
        <v>89</v>
      </c>
      <c r="D20" s="351">
        <v>1</v>
      </c>
      <c r="E20" s="1580">
        <v>0</v>
      </c>
      <c r="F20" s="354">
        <f t="shared" si="0"/>
        <v>0</v>
      </c>
      <c r="G20" s="1998"/>
      <c r="H20" s="1999"/>
      <c r="I20" s="2000"/>
    </row>
    <row r="21" spans="1:9" ht="30" customHeight="1">
      <c r="A21" s="889">
        <v>33.119999999999997</v>
      </c>
      <c r="B21" s="865" t="s">
        <v>227</v>
      </c>
      <c r="C21" s="868" t="s">
        <v>89</v>
      </c>
      <c r="D21" s="351">
        <v>1</v>
      </c>
      <c r="E21" s="1580">
        <v>0</v>
      </c>
      <c r="F21" s="354">
        <f t="shared" si="0"/>
        <v>0</v>
      </c>
      <c r="G21" s="1998"/>
      <c r="H21" s="1999"/>
      <c r="I21" s="2000"/>
    </row>
    <row r="22" spans="1:9" ht="30" customHeight="1">
      <c r="A22" s="889">
        <v>33.130000000000003</v>
      </c>
      <c r="B22" s="1773" t="s">
        <v>2237</v>
      </c>
      <c r="C22" s="1775" t="s">
        <v>89</v>
      </c>
      <c r="D22" s="351">
        <v>1</v>
      </c>
      <c r="E22" s="1580">
        <v>0</v>
      </c>
      <c r="F22" s="354">
        <f>ROUND((E22*D22),0)</f>
        <v>0</v>
      </c>
      <c r="G22" s="1998"/>
      <c r="H22" s="1999"/>
      <c r="I22" s="2000"/>
    </row>
    <row r="23" spans="1:9" ht="30" customHeight="1">
      <c r="A23" s="889">
        <v>33.14</v>
      </c>
      <c r="B23" s="865" t="s">
        <v>210</v>
      </c>
      <c r="C23" s="868" t="s">
        <v>89</v>
      </c>
      <c r="D23" s="351">
        <v>1</v>
      </c>
      <c r="E23" s="1580">
        <v>0</v>
      </c>
      <c r="F23" s="354">
        <f>ROUND((E23*D23),0)</f>
        <v>0</v>
      </c>
      <c r="G23" s="1998"/>
      <c r="H23" s="1999"/>
      <c r="I23" s="2000"/>
    </row>
    <row r="24" spans="1:9" ht="30" customHeight="1">
      <c r="A24" s="889">
        <v>33.15</v>
      </c>
      <c r="B24" s="1557" t="s">
        <v>1982</v>
      </c>
      <c r="C24" s="868" t="s">
        <v>89</v>
      </c>
      <c r="D24" s="351">
        <v>1</v>
      </c>
      <c r="E24" s="1580">
        <v>0</v>
      </c>
      <c r="F24" s="354">
        <f>ROUND((E24*D24),0)</f>
        <v>0</v>
      </c>
      <c r="G24" s="1998"/>
      <c r="H24" s="1999"/>
      <c r="I24" s="2000"/>
    </row>
    <row r="25" spans="1:9" ht="30" customHeight="1" thickBot="1">
      <c r="A25" s="889">
        <v>33.159999999999997</v>
      </c>
      <c r="B25" s="865" t="s">
        <v>710</v>
      </c>
      <c r="C25" s="868" t="s">
        <v>89</v>
      </c>
      <c r="D25" s="351">
        <v>1</v>
      </c>
      <c r="E25" s="1580">
        <v>0</v>
      </c>
      <c r="F25" s="354">
        <f t="shared" si="0"/>
        <v>0</v>
      </c>
      <c r="G25" s="1998"/>
      <c r="H25" s="1999"/>
      <c r="I25" s="2000"/>
    </row>
    <row r="26" spans="1:9" ht="20.100000000000001" customHeight="1">
      <c r="A26" s="2155" t="s">
        <v>700</v>
      </c>
      <c r="B26" s="2477"/>
      <c r="C26" s="2477"/>
      <c r="D26" s="2477"/>
      <c r="E26" s="2477"/>
      <c r="F26" s="391">
        <f>SUM(F10:F25)</f>
        <v>0</v>
      </c>
      <c r="G26" s="2017"/>
      <c r="H26" s="2018"/>
      <c r="I26" s="2019"/>
    </row>
    <row r="27" spans="1:9" ht="30" customHeight="1">
      <c r="A27" s="564">
        <v>33.17</v>
      </c>
      <c r="B27" s="865" t="s">
        <v>146</v>
      </c>
      <c r="C27" s="868" t="s">
        <v>89</v>
      </c>
      <c r="D27" s="1326">
        <v>1</v>
      </c>
      <c r="E27" s="1580">
        <v>0</v>
      </c>
      <c r="F27" s="354">
        <f>ROUND((E27*D27),0)</f>
        <v>0</v>
      </c>
      <c r="G27" s="1998"/>
      <c r="H27" s="1999"/>
      <c r="I27" s="2000"/>
    </row>
    <row r="28" spans="1:9" ht="30" customHeight="1">
      <c r="A28" s="564">
        <v>33.18</v>
      </c>
      <c r="B28" s="865" t="s">
        <v>85</v>
      </c>
      <c r="C28" s="868" t="s">
        <v>89</v>
      </c>
      <c r="D28" s="1326">
        <v>1</v>
      </c>
      <c r="E28" s="354">
        <f>F44</f>
        <v>0</v>
      </c>
      <c r="F28" s="354">
        <f>ROUND((E28*D28),0)</f>
        <v>0</v>
      </c>
      <c r="G28" s="1998" t="s">
        <v>624</v>
      </c>
      <c r="H28" s="2475"/>
      <c r="I28" s="2476"/>
    </row>
    <row r="29" spans="1:9" ht="30" customHeight="1">
      <c r="A29" s="564">
        <v>33.19</v>
      </c>
      <c r="B29" s="864" t="s">
        <v>340</v>
      </c>
      <c r="C29" s="868" t="s">
        <v>89</v>
      </c>
      <c r="D29" s="426" t="s">
        <v>948</v>
      </c>
      <c r="E29" s="1585">
        <v>0</v>
      </c>
      <c r="F29" s="354">
        <f>ROUND(E29*F26,0)</f>
        <v>0</v>
      </c>
      <c r="G29" s="1998"/>
      <c r="H29" s="1999"/>
      <c r="I29" s="2000"/>
    </row>
    <row r="30" spans="1:9" ht="30" customHeight="1" thickBot="1">
      <c r="A30" s="564">
        <v>33.200000000000003</v>
      </c>
      <c r="B30" s="865" t="s">
        <v>189</v>
      </c>
      <c r="C30" s="868" t="s">
        <v>89</v>
      </c>
      <c r="D30" s="386" t="s">
        <v>948</v>
      </c>
      <c r="E30" s="1585">
        <v>0</v>
      </c>
      <c r="F30" s="354">
        <f>ROUND(E30*F26,0)</f>
        <v>0</v>
      </c>
      <c r="G30" s="1998"/>
      <c r="H30" s="1999"/>
      <c r="I30" s="2000"/>
    </row>
    <row r="31" spans="1:9" ht="20.100000000000001" customHeight="1">
      <c r="A31" s="2471" t="s">
        <v>701</v>
      </c>
      <c r="B31" s="2478"/>
      <c r="C31" s="2478"/>
      <c r="D31" s="2478"/>
      <c r="E31" s="2478"/>
      <c r="F31" s="391">
        <f>SUM(F27:F30)</f>
        <v>0</v>
      </c>
      <c r="G31" s="2017"/>
      <c r="H31" s="2018"/>
      <c r="I31" s="2019"/>
    </row>
    <row r="32" spans="1:9" ht="30" customHeight="1" thickBot="1">
      <c r="A32" s="564">
        <v>33.21</v>
      </c>
      <c r="B32" s="865" t="s">
        <v>81</v>
      </c>
      <c r="C32" s="868" t="s">
        <v>89</v>
      </c>
      <c r="D32" s="387" t="s">
        <v>948</v>
      </c>
      <c r="E32" s="1586">
        <v>0</v>
      </c>
      <c r="F32" s="354">
        <f>ROUND(E32*(F31+F26),0)</f>
        <v>0</v>
      </c>
      <c r="G32" s="1998"/>
      <c r="H32" s="2198"/>
      <c r="I32" s="2199"/>
    </row>
    <row r="33" spans="1:9" ht="20.100000000000001" customHeight="1" thickBot="1">
      <c r="A33" s="2153" t="s">
        <v>702</v>
      </c>
      <c r="B33" s="2154"/>
      <c r="C33" s="2154"/>
      <c r="D33" s="2154"/>
      <c r="E33" s="2154"/>
      <c r="F33" s="392">
        <f>SUM(F26+F31+F32)</f>
        <v>0</v>
      </c>
      <c r="G33" s="2017"/>
      <c r="H33" s="2018"/>
      <c r="I33" s="2019"/>
    </row>
    <row r="34" spans="1:9" s="522" customFormat="1" ht="20.100000000000001" customHeight="1" thickBot="1">
      <c r="A34" s="519"/>
      <c r="B34" s="519"/>
      <c r="C34" s="519"/>
      <c r="D34" s="519"/>
      <c r="E34" s="519"/>
      <c r="F34" s="520"/>
      <c r="G34" s="520"/>
      <c r="H34" s="929"/>
    </row>
    <row r="35" spans="1:9" s="412" customFormat="1" ht="36.75" customHeight="1" thickBot="1">
      <c r="A35" s="1991" t="s">
        <v>85</v>
      </c>
      <c r="B35" s="1889"/>
      <c r="C35" s="878" t="s">
        <v>91</v>
      </c>
      <c r="D35" s="878" t="s">
        <v>113</v>
      </c>
      <c r="E35" s="878" t="s">
        <v>776</v>
      </c>
      <c r="F35" s="878" t="s">
        <v>114</v>
      </c>
      <c r="G35" s="1634" t="s">
        <v>184</v>
      </c>
      <c r="H35" s="878" t="s">
        <v>620</v>
      </c>
      <c r="I35" s="434" t="s">
        <v>621</v>
      </c>
    </row>
    <row r="36" spans="1:9" s="412" customFormat="1" ht="20.100000000000001" customHeight="1">
      <c r="A36" s="2225" t="s">
        <v>152</v>
      </c>
      <c r="B36" s="2226"/>
      <c r="C36" s="524" t="s">
        <v>157</v>
      </c>
      <c r="D36" s="1584">
        <v>0</v>
      </c>
      <c r="E36" s="1584">
        <v>0</v>
      </c>
      <c r="F36" s="500">
        <f t="shared" ref="F36:F40" si="1">E36*D36</f>
        <v>0</v>
      </c>
      <c r="G36" s="1298"/>
      <c r="H36" s="1329"/>
      <c r="I36" s="1605">
        <v>0</v>
      </c>
    </row>
    <row r="37" spans="1:9" s="412" customFormat="1" ht="20.100000000000001" customHeight="1">
      <c r="A37" s="1878" t="s">
        <v>167</v>
      </c>
      <c r="B37" s="1879"/>
      <c r="C37" s="868" t="s">
        <v>157</v>
      </c>
      <c r="D37" s="1580">
        <v>0</v>
      </c>
      <c r="E37" s="1580">
        <v>0</v>
      </c>
      <c r="F37" s="351">
        <f t="shared" si="1"/>
        <v>0</v>
      </c>
      <c r="G37" s="1296"/>
      <c r="H37" s="1295"/>
      <c r="I37" s="1606">
        <v>0</v>
      </c>
    </row>
    <row r="38" spans="1:9" s="412" customFormat="1" ht="20.100000000000001" customHeight="1">
      <c r="A38" s="2223" t="s">
        <v>1116</v>
      </c>
      <c r="B38" s="2224"/>
      <c r="C38" s="868" t="s">
        <v>157</v>
      </c>
      <c r="D38" s="1580">
        <v>0</v>
      </c>
      <c r="E38" s="1580">
        <v>0</v>
      </c>
      <c r="F38" s="351">
        <f t="shared" si="1"/>
        <v>0</v>
      </c>
      <c r="G38" s="1296"/>
      <c r="H38" s="1295"/>
      <c r="I38" s="1606">
        <v>0</v>
      </c>
    </row>
    <row r="39" spans="1:9" s="412" customFormat="1" ht="20.100000000000001" customHeight="1">
      <c r="A39" s="2223" t="s">
        <v>266</v>
      </c>
      <c r="B39" s="2224"/>
      <c r="C39" s="868" t="s">
        <v>157</v>
      </c>
      <c r="D39" s="1580">
        <v>0</v>
      </c>
      <c r="E39" s="1580">
        <v>0</v>
      </c>
      <c r="F39" s="351">
        <f t="shared" ref="F39" si="2">E39*D39</f>
        <v>0</v>
      </c>
      <c r="G39" s="1296"/>
      <c r="H39" s="1295"/>
      <c r="I39" s="1606">
        <v>0</v>
      </c>
    </row>
    <row r="40" spans="1:9" s="412" customFormat="1" ht="20.100000000000001" customHeight="1">
      <c r="A40" s="2223" t="s">
        <v>260</v>
      </c>
      <c r="B40" s="2224"/>
      <c r="C40" s="868" t="s">
        <v>157</v>
      </c>
      <c r="D40" s="1580">
        <v>0</v>
      </c>
      <c r="E40" s="1580">
        <v>0</v>
      </c>
      <c r="F40" s="351">
        <f t="shared" si="1"/>
        <v>0</v>
      </c>
      <c r="G40" s="1296"/>
      <c r="H40" s="1295"/>
      <c r="I40" s="1606">
        <v>0</v>
      </c>
    </row>
    <row r="41" spans="1:9" s="412" customFormat="1" ht="20.100000000000001" customHeight="1" thickBot="1">
      <c r="A41" s="2283" t="s">
        <v>267</v>
      </c>
      <c r="B41" s="2284"/>
      <c r="C41" s="1012"/>
      <c r="D41" s="1012"/>
      <c r="E41" s="1012"/>
      <c r="F41" s="1013">
        <f>SUM(F36:F40)</f>
        <v>0</v>
      </c>
      <c r="G41" s="1297"/>
      <c r="H41" s="1330" t="s">
        <v>1590</v>
      </c>
      <c r="I41" s="394">
        <f>SUM(I36:I40)</f>
        <v>0</v>
      </c>
    </row>
    <row r="42" spans="1:9" s="412" customFormat="1" ht="20.100000000000001" customHeight="1" thickTop="1">
      <c r="A42" s="1882" t="s">
        <v>931</v>
      </c>
      <c r="B42" s="1883"/>
      <c r="C42" s="524" t="s">
        <v>157</v>
      </c>
      <c r="D42" s="1584">
        <v>0</v>
      </c>
      <c r="E42" s="1584">
        <v>0</v>
      </c>
      <c r="F42" s="500">
        <f>E42*D42</f>
        <v>0</v>
      </c>
      <c r="G42" s="2473" t="s">
        <v>1591</v>
      </c>
      <c r="H42" s="2086"/>
      <c r="I42" s="447" t="s">
        <v>1199</v>
      </c>
    </row>
    <row r="43" spans="1:9" s="412" customFormat="1" ht="20.100000000000001" customHeight="1" thickBot="1">
      <c r="A43" s="2273" t="s">
        <v>174</v>
      </c>
      <c r="B43" s="2274"/>
      <c r="C43" s="530" t="s">
        <v>157</v>
      </c>
      <c r="D43" s="1587">
        <v>0</v>
      </c>
      <c r="E43" s="1587">
        <v>0</v>
      </c>
      <c r="F43" s="504">
        <f>E43*D43</f>
        <v>0</v>
      </c>
      <c r="G43" s="2474" t="s">
        <v>1592</v>
      </c>
      <c r="H43" s="2088"/>
      <c r="I43" s="448" t="s">
        <v>1199</v>
      </c>
    </row>
    <row r="44" spans="1:9" s="442" customFormat="1" ht="20.100000000000001" customHeight="1" thickTop="1" thickBot="1">
      <c r="A44" s="1869" t="s">
        <v>175</v>
      </c>
      <c r="B44" s="1870"/>
      <c r="C44" s="441"/>
      <c r="D44" s="441"/>
      <c r="E44" s="441"/>
      <c r="F44" s="395">
        <f>SUM(F41:F43)</f>
        <v>0</v>
      </c>
      <c r="G44" s="1646"/>
      <c r="H44" s="887" t="s">
        <v>1603</v>
      </c>
      <c r="I44" s="450">
        <f>I41</f>
        <v>0</v>
      </c>
    </row>
    <row r="45" spans="1:9" s="412" customFormat="1" ht="15.6">
      <c r="A45" s="1331"/>
      <c r="B45" s="442"/>
      <c r="C45" s="1113"/>
      <c r="D45" s="1113"/>
      <c r="E45" s="1113"/>
      <c r="F45" s="1332" t="s">
        <v>1278</v>
      </c>
      <c r="G45" s="1332"/>
      <c r="H45" s="934"/>
      <c r="I45" s="1332" t="s">
        <v>1593</v>
      </c>
    </row>
  </sheetData>
  <mergeCells count="49">
    <mergeCell ref="A4:B4"/>
    <mergeCell ref="C4:F4"/>
    <mergeCell ref="A35:B35"/>
    <mergeCell ref="A36:B36"/>
    <mergeCell ref="A37:B37"/>
    <mergeCell ref="A5:B5"/>
    <mergeCell ref="C5:F5"/>
    <mergeCell ref="A6:B6"/>
    <mergeCell ref="C6:F6"/>
    <mergeCell ref="A33:E33"/>
    <mergeCell ref="A26:E26"/>
    <mergeCell ref="A31:E31"/>
    <mergeCell ref="A44:B44"/>
    <mergeCell ref="A38:B38"/>
    <mergeCell ref="A40:B40"/>
    <mergeCell ref="A41:B41"/>
    <mergeCell ref="A42:B42"/>
    <mergeCell ref="A43:B43"/>
    <mergeCell ref="A39:B39"/>
    <mergeCell ref="G42:H42"/>
    <mergeCell ref="G43:H43"/>
    <mergeCell ref="G4:I4"/>
    <mergeCell ref="G5:I5"/>
    <mergeCell ref="G6:I6"/>
    <mergeCell ref="G9:I9"/>
    <mergeCell ref="G26:I26"/>
    <mergeCell ref="G31:I31"/>
    <mergeCell ref="G33:I33"/>
    <mergeCell ref="G28:I28"/>
    <mergeCell ref="G32:I32"/>
    <mergeCell ref="G27:I27"/>
    <mergeCell ref="G10:I10"/>
    <mergeCell ref="G11:I11"/>
    <mergeCell ref="G12:I12"/>
    <mergeCell ref="G18:I18"/>
    <mergeCell ref="G25:I25"/>
    <mergeCell ref="G29:I29"/>
    <mergeCell ref="G30:I30"/>
    <mergeCell ref="G13:I13"/>
    <mergeCell ref="G14:I14"/>
    <mergeCell ref="G15:I15"/>
    <mergeCell ref="G16:I16"/>
    <mergeCell ref="G17:I17"/>
    <mergeCell ref="G19:I19"/>
    <mergeCell ref="G20:I20"/>
    <mergeCell ref="G21:I21"/>
    <mergeCell ref="G22:I22"/>
    <mergeCell ref="G23:I23"/>
    <mergeCell ref="G24:I24"/>
  </mergeCells>
  <phoneticPr fontId="0" type="noConversion"/>
  <dataValidations disablePrompts="1" count="1">
    <dataValidation type="list" allowBlank="1" showInputMessage="1" showErrorMessage="1" sqref="H36:H40" xr:uid="{00000000-0002-0000-3500-000000000000}">
      <formula1>yesno</formula1>
    </dataValidation>
  </dataValidations>
  <printOptions horizontalCentered="1"/>
  <pageMargins left="0.5" right="0.5" top="1" bottom="1" header="0.5" footer="0.34"/>
  <pageSetup scale="62" orientation="landscape" r:id="rId1"/>
  <headerFooter alignWithMargins="0">
    <oddHeader>&amp;C&amp;"Arial,Bold"&amp;14&amp;U&amp;A</oddHeader>
    <oddFooter>&amp;L&amp;F
&amp;A&amp;CPage &amp;P of &amp;N&amp;R&amp;D</oddFooter>
  </headerFooter>
  <rowBreaks count="1" manualBreakCount="1">
    <brk id="26" max="7" man="1"/>
  </rowBreaks>
  <ignoredErrors>
    <ignoredError sqref="F26" formula="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J30"/>
  <sheetViews>
    <sheetView view="pageBreakPreview" zoomScaleNormal="100" zoomScaleSheetLayoutView="100" workbookViewId="0"/>
  </sheetViews>
  <sheetFormatPr defaultColWidth="9.109375" defaultRowHeight="13.2"/>
  <cols>
    <col min="1" max="1" width="6.33203125" style="5" customWidth="1"/>
    <col min="2" max="2" width="50.6640625" style="5" customWidth="1"/>
    <col min="3" max="8" width="12.6640625" style="5" customWidth="1"/>
    <col min="9" max="9" width="88.6640625" style="5" customWidth="1"/>
    <col min="10" max="16384" width="9.109375" style="5"/>
  </cols>
  <sheetData>
    <row r="1" spans="1:9" s="442" customFormat="1" ht="20.100000000000001" customHeight="1">
      <c r="A1" s="669" t="s">
        <v>641</v>
      </c>
      <c r="I1" s="1339" t="str">
        <f>'Project Information'!$B$3</f>
        <v>Enter project name &amp; description</v>
      </c>
    </row>
    <row r="2" spans="1:9" s="442" customFormat="1" ht="20.100000000000001" customHeight="1">
      <c r="I2" s="1339" t="str">
        <f>'Project Information'!$B$1</f>
        <v>999999-1-32-01</v>
      </c>
    </row>
    <row r="3" spans="1:9" s="361" customFormat="1" ht="14.4" thickBot="1">
      <c r="A3" s="636"/>
      <c r="B3" s="637"/>
      <c r="C3" s="638"/>
      <c r="D3" s="638"/>
      <c r="E3" s="638"/>
      <c r="F3" s="638"/>
      <c r="G3" s="638"/>
      <c r="H3" s="638"/>
    </row>
    <row r="4" spans="1:9" s="361" customFormat="1" ht="28.5" customHeight="1" thickBot="1">
      <c r="A4" s="1887" t="s">
        <v>1583</v>
      </c>
      <c r="B4" s="1888"/>
      <c r="C4" s="1889" t="s">
        <v>1584</v>
      </c>
      <c r="D4" s="1889"/>
      <c r="E4" s="1889"/>
      <c r="F4" s="1889"/>
      <c r="G4" s="1889"/>
      <c r="H4" s="1889"/>
      <c r="I4" s="877" t="s">
        <v>1585</v>
      </c>
    </row>
    <row r="5" spans="1:9" s="361" customFormat="1" ht="28.5" customHeight="1">
      <c r="A5" s="1890" t="s">
        <v>1587</v>
      </c>
      <c r="B5" s="1891"/>
      <c r="C5" s="1892"/>
      <c r="D5" s="1892"/>
      <c r="E5" s="1892"/>
      <c r="F5" s="1892"/>
      <c r="G5" s="1892"/>
      <c r="H5" s="1892"/>
      <c r="I5" s="893"/>
    </row>
    <row r="6" spans="1:9" s="361" customFormat="1" ht="28.5" customHeight="1" thickBot="1">
      <c r="A6" s="1893" t="s">
        <v>1586</v>
      </c>
      <c r="B6" s="1894"/>
      <c r="C6" s="1866"/>
      <c r="D6" s="1866"/>
      <c r="E6" s="1866"/>
      <c r="F6" s="1866"/>
      <c r="G6" s="1866"/>
      <c r="H6" s="1866"/>
      <c r="I6" s="892"/>
    </row>
    <row r="7" spans="1:9" s="361" customFormat="1" ht="15.6">
      <c r="A7" s="1373" t="s">
        <v>1620</v>
      </c>
      <c r="B7" s="414"/>
    </row>
    <row r="8" spans="1:9" s="361" customFormat="1" ht="15" customHeight="1" thickBot="1">
      <c r="A8" s="1373"/>
      <c r="B8" s="414"/>
    </row>
    <row r="9" spans="1:9" ht="48" customHeight="1">
      <c r="A9" s="488" t="s">
        <v>82</v>
      </c>
      <c r="B9" s="869" t="s">
        <v>211</v>
      </c>
      <c r="C9" s="872" t="s">
        <v>1621</v>
      </c>
      <c r="D9" s="872" t="s">
        <v>91</v>
      </c>
      <c r="E9" s="872" t="s">
        <v>48</v>
      </c>
      <c r="F9" s="872" t="s">
        <v>776</v>
      </c>
      <c r="G9" s="872" t="s">
        <v>185</v>
      </c>
      <c r="H9" s="872" t="s">
        <v>114</v>
      </c>
      <c r="I9" s="869" t="s">
        <v>184</v>
      </c>
    </row>
    <row r="10" spans="1:9" ht="30" customHeight="1">
      <c r="A10" s="416">
        <v>34.1</v>
      </c>
      <c r="B10" s="865" t="s">
        <v>100</v>
      </c>
      <c r="C10" s="865"/>
      <c r="D10" s="868" t="s">
        <v>111</v>
      </c>
      <c r="E10" s="1580">
        <v>0</v>
      </c>
      <c r="F10" s="1580">
        <v>0</v>
      </c>
      <c r="G10" s="351">
        <f t="shared" ref="G10:G25" si="0">E10</f>
        <v>0</v>
      </c>
      <c r="H10" s="354">
        <f t="shared" ref="H10:H26" si="1">(ROUND((F10*E10),0))</f>
        <v>0</v>
      </c>
      <c r="I10" s="868"/>
    </row>
    <row r="11" spans="1:9" ht="30" customHeight="1">
      <c r="A11" s="416">
        <v>34.200000000000003</v>
      </c>
      <c r="B11" s="865" t="s">
        <v>257</v>
      </c>
      <c r="C11" s="865"/>
      <c r="D11" s="868" t="s">
        <v>111</v>
      </c>
      <c r="E11" s="1580">
        <v>0</v>
      </c>
      <c r="F11" s="1580">
        <v>0</v>
      </c>
      <c r="G11" s="351">
        <f t="shared" si="0"/>
        <v>0</v>
      </c>
      <c r="H11" s="354">
        <f t="shared" si="1"/>
        <v>0</v>
      </c>
      <c r="I11" s="868"/>
    </row>
    <row r="12" spans="1:9" ht="30" customHeight="1">
      <c r="A12" s="416">
        <v>34.299999999999997</v>
      </c>
      <c r="B12" s="865" t="s">
        <v>101</v>
      </c>
      <c r="C12" s="865"/>
      <c r="D12" s="868" t="s">
        <v>111</v>
      </c>
      <c r="E12" s="1580">
        <v>0</v>
      </c>
      <c r="F12" s="1580">
        <v>0</v>
      </c>
      <c r="G12" s="351">
        <f t="shared" si="0"/>
        <v>0</v>
      </c>
      <c r="H12" s="354">
        <f t="shared" si="1"/>
        <v>0</v>
      </c>
      <c r="I12" s="868"/>
    </row>
    <row r="13" spans="1:9" ht="30" customHeight="1">
      <c r="A13" s="416">
        <v>34.4</v>
      </c>
      <c r="B13" s="865" t="s">
        <v>712</v>
      </c>
      <c r="C13" s="865"/>
      <c r="D13" s="868" t="s">
        <v>111</v>
      </c>
      <c r="E13" s="1580">
        <v>0</v>
      </c>
      <c r="F13" s="1580">
        <v>0</v>
      </c>
      <c r="G13" s="351">
        <f t="shared" si="0"/>
        <v>0</v>
      </c>
      <c r="H13" s="354">
        <f t="shared" si="1"/>
        <v>0</v>
      </c>
      <c r="I13" s="868"/>
    </row>
    <row r="14" spans="1:9" ht="30" customHeight="1">
      <c r="A14" s="416">
        <v>34.5</v>
      </c>
      <c r="B14" s="865" t="s">
        <v>103</v>
      </c>
      <c r="C14" s="865"/>
      <c r="D14" s="868" t="s">
        <v>111</v>
      </c>
      <c r="E14" s="1580">
        <v>0</v>
      </c>
      <c r="F14" s="1580">
        <v>0</v>
      </c>
      <c r="G14" s="351">
        <f t="shared" si="0"/>
        <v>0</v>
      </c>
      <c r="H14" s="354">
        <f t="shared" si="1"/>
        <v>0</v>
      </c>
      <c r="I14" s="868"/>
    </row>
    <row r="15" spans="1:9" ht="30" customHeight="1">
      <c r="A15" s="416">
        <v>34.6</v>
      </c>
      <c r="B15" s="865" t="s">
        <v>713</v>
      </c>
      <c r="C15" s="865"/>
      <c r="D15" s="868" t="s">
        <v>111</v>
      </c>
      <c r="E15" s="1580">
        <v>0</v>
      </c>
      <c r="F15" s="1580">
        <v>0</v>
      </c>
      <c r="G15" s="351">
        <f t="shared" si="0"/>
        <v>0</v>
      </c>
      <c r="H15" s="354">
        <f t="shared" si="1"/>
        <v>0</v>
      </c>
      <c r="I15" s="868"/>
    </row>
    <row r="16" spans="1:9" ht="30" customHeight="1">
      <c r="A16" s="416">
        <v>34.700000000000003</v>
      </c>
      <c r="B16" s="865" t="s">
        <v>714</v>
      </c>
      <c r="C16" s="865"/>
      <c r="D16" s="868" t="s">
        <v>111</v>
      </c>
      <c r="E16" s="1580">
        <v>0</v>
      </c>
      <c r="F16" s="1580">
        <v>0</v>
      </c>
      <c r="G16" s="351">
        <f t="shared" si="0"/>
        <v>0</v>
      </c>
      <c r="H16" s="354">
        <f t="shared" si="1"/>
        <v>0</v>
      </c>
      <c r="I16" s="868"/>
    </row>
    <row r="17" spans="1:10" ht="30" customHeight="1">
      <c r="A17" s="416">
        <v>34.799999999999997</v>
      </c>
      <c r="B17" s="865" t="s">
        <v>715</v>
      </c>
      <c r="C17" s="865"/>
      <c r="D17" s="868" t="s">
        <v>111</v>
      </c>
      <c r="E17" s="1580">
        <v>0</v>
      </c>
      <c r="F17" s="1580">
        <v>0</v>
      </c>
      <c r="G17" s="351">
        <f t="shared" si="0"/>
        <v>0</v>
      </c>
      <c r="H17" s="354">
        <f t="shared" si="1"/>
        <v>0</v>
      </c>
      <c r="I17" s="868"/>
    </row>
    <row r="18" spans="1:10" ht="30" customHeight="1">
      <c r="A18" s="416">
        <v>34.9</v>
      </c>
      <c r="B18" s="865" t="s">
        <v>109</v>
      </c>
      <c r="C18" s="865"/>
      <c r="D18" s="868" t="s">
        <v>111</v>
      </c>
      <c r="E18" s="1580">
        <v>0</v>
      </c>
      <c r="F18" s="1580">
        <v>0</v>
      </c>
      <c r="G18" s="351">
        <f t="shared" si="0"/>
        <v>0</v>
      </c>
      <c r="H18" s="354">
        <f t="shared" si="1"/>
        <v>0</v>
      </c>
      <c r="I18" s="868"/>
    </row>
    <row r="19" spans="1:10" ht="30" customHeight="1">
      <c r="A19" s="889">
        <v>34.1</v>
      </c>
      <c r="B19" s="865" t="s">
        <v>2175</v>
      </c>
      <c r="C19" s="865"/>
      <c r="D19" s="868" t="s">
        <v>111</v>
      </c>
      <c r="E19" s="1580">
        <v>0</v>
      </c>
      <c r="F19" s="1580">
        <v>0</v>
      </c>
      <c r="G19" s="351">
        <f t="shared" si="0"/>
        <v>0</v>
      </c>
      <c r="H19" s="354">
        <f t="shared" si="1"/>
        <v>0</v>
      </c>
      <c r="I19" s="868"/>
    </row>
    <row r="20" spans="1:10" ht="30" customHeight="1">
      <c r="A20" s="889">
        <v>34.11</v>
      </c>
      <c r="B20" s="865" t="s">
        <v>20</v>
      </c>
      <c r="C20" s="865"/>
      <c r="D20" s="868" t="s">
        <v>111</v>
      </c>
      <c r="E20" s="1580">
        <v>0</v>
      </c>
      <c r="F20" s="1580">
        <v>0</v>
      </c>
      <c r="G20" s="351">
        <f t="shared" si="0"/>
        <v>0</v>
      </c>
      <c r="H20" s="354">
        <f t="shared" si="1"/>
        <v>0</v>
      </c>
      <c r="I20" s="868"/>
    </row>
    <row r="21" spans="1:10" ht="30" customHeight="1">
      <c r="A21" s="889">
        <v>34.119999999999997</v>
      </c>
      <c r="B21" s="865" t="s">
        <v>397</v>
      </c>
      <c r="C21" s="865"/>
      <c r="D21" s="868" t="s">
        <v>111</v>
      </c>
      <c r="E21" s="1580">
        <v>0</v>
      </c>
      <c r="F21" s="1580">
        <v>0</v>
      </c>
      <c r="G21" s="351">
        <f t="shared" si="0"/>
        <v>0</v>
      </c>
      <c r="H21" s="354">
        <f t="shared" si="1"/>
        <v>0</v>
      </c>
      <c r="I21" s="868"/>
    </row>
    <row r="22" spans="1:10" ht="30" customHeight="1">
      <c r="A22" s="889">
        <v>34.130000000000003</v>
      </c>
      <c r="B22" s="865" t="s">
        <v>716</v>
      </c>
      <c r="C22" s="865"/>
      <c r="D22" s="868" t="s">
        <v>111</v>
      </c>
      <c r="E22" s="1580">
        <v>0</v>
      </c>
      <c r="F22" s="1580">
        <v>0</v>
      </c>
      <c r="G22" s="351">
        <f t="shared" si="0"/>
        <v>0</v>
      </c>
      <c r="H22" s="354">
        <f t="shared" si="1"/>
        <v>0</v>
      </c>
      <c r="I22" s="868"/>
    </row>
    <row r="23" spans="1:10" ht="30" customHeight="1">
      <c r="A23" s="889">
        <v>34.14</v>
      </c>
      <c r="B23" s="865" t="s">
        <v>717</v>
      </c>
      <c r="C23" s="865"/>
      <c r="D23" s="868" t="s">
        <v>111</v>
      </c>
      <c r="E23" s="1580">
        <v>0</v>
      </c>
      <c r="F23" s="1580">
        <v>0</v>
      </c>
      <c r="G23" s="351">
        <f t="shared" si="0"/>
        <v>0</v>
      </c>
      <c r="H23" s="354">
        <f t="shared" si="1"/>
        <v>0</v>
      </c>
      <c r="I23" s="868"/>
    </row>
    <row r="24" spans="1:10" ht="30" customHeight="1">
      <c r="A24" s="889">
        <v>34.15</v>
      </c>
      <c r="B24" s="865" t="s">
        <v>2008</v>
      </c>
      <c r="C24" s="865"/>
      <c r="D24" s="868" t="s">
        <v>111</v>
      </c>
      <c r="E24" s="1580">
        <v>0</v>
      </c>
      <c r="F24" s="1580">
        <v>0</v>
      </c>
      <c r="G24" s="351">
        <f t="shared" si="0"/>
        <v>0</v>
      </c>
      <c r="H24" s="354">
        <f t="shared" si="1"/>
        <v>0</v>
      </c>
      <c r="I24" s="868"/>
    </row>
    <row r="25" spans="1:10" ht="30" customHeight="1">
      <c r="A25" s="889">
        <v>34.159999999999997</v>
      </c>
      <c r="B25" s="865" t="s">
        <v>718</v>
      </c>
      <c r="C25" s="865"/>
      <c r="D25" s="868" t="s">
        <v>111</v>
      </c>
      <c r="E25" s="1580">
        <v>0</v>
      </c>
      <c r="F25" s="1580">
        <v>0</v>
      </c>
      <c r="G25" s="351">
        <f t="shared" si="0"/>
        <v>0</v>
      </c>
      <c r="H25" s="354">
        <f t="shared" si="1"/>
        <v>0</v>
      </c>
      <c r="I25" s="868"/>
    </row>
    <row r="26" spans="1:10" s="634" customFormat="1" ht="30" customHeight="1">
      <c r="A26" s="422">
        <v>34.17</v>
      </c>
      <c r="B26" s="1333" t="s">
        <v>1253</v>
      </c>
      <c r="C26" s="358"/>
      <c r="D26" s="358" t="s">
        <v>89</v>
      </c>
      <c r="E26" s="357">
        <v>1</v>
      </c>
      <c r="F26" s="1582">
        <v>0</v>
      </c>
      <c r="G26" s="357">
        <v>0</v>
      </c>
      <c r="H26" s="360">
        <f t="shared" si="1"/>
        <v>0</v>
      </c>
      <c r="I26" s="359"/>
      <c r="J26" s="927"/>
    </row>
    <row r="27" spans="1:10" ht="20.100000000000001" customHeight="1">
      <c r="A27" s="1985" t="s">
        <v>711</v>
      </c>
      <c r="B27" s="2217"/>
      <c r="C27" s="2217"/>
      <c r="D27" s="2217"/>
      <c r="E27" s="2217"/>
      <c r="F27" s="2218"/>
      <c r="G27" s="894">
        <f>SUM(G10:G26)</f>
        <v>0</v>
      </c>
      <c r="H27" s="391">
        <f>SUM(H10:H26)</f>
        <v>0</v>
      </c>
      <c r="I27" s="874"/>
      <c r="J27" s="928"/>
    </row>
    <row r="28" spans="1:10" ht="30" customHeight="1">
      <c r="A28" s="422">
        <v>34.18</v>
      </c>
      <c r="B28" s="865" t="s">
        <v>340</v>
      </c>
      <c r="C28" s="865"/>
      <c r="D28" s="868" t="s">
        <v>89</v>
      </c>
      <c r="E28" s="868" t="s">
        <v>948</v>
      </c>
      <c r="F28" s="1608">
        <v>0</v>
      </c>
      <c r="G28" s="667"/>
      <c r="H28" s="354">
        <f>ROUND(F28*H27,0)</f>
        <v>0</v>
      </c>
      <c r="I28" s="868"/>
    </row>
    <row r="29" spans="1:10" ht="30" customHeight="1">
      <c r="A29" s="422">
        <v>34.19</v>
      </c>
      <c r="B29" s="865" t="s">
        <v>189</v>
      </c>
      <c r="C29" s="865"/>
      <c r="D29" s="868" t="s">
        <v>89</v>
      </c>
      <c r="E29" s="868" t="s">
        <v>948</v>
      </c>
      <c r="F29" s="1608">
        <v>0</v>
      </c>
      <c r="G29" s="667"/>
      <c r="H29" s="354">
        <f>ROUND(F29*H27,0)</f>
        <v>0</v>
      </c>
      <c r="I29" s="868"/>
    </row>
    <row r="30" spans="1:10" ht="20.100000000000001" customHeight="1" thickBot="1">
      <c r="A30" s="1982" t="s">
        <v>719</v>
      </c>
      <c r="B30" s="1983"/>
      <c r="C30" s="1983"/>
      <c r="D30" s="1983"/>
      <c r="E30" s="1983"/>
      <c r="F30" s="1984"/>
      <c r="G30" s="896">
        <f>SUM(G27)</f>
        <v>0</v>
      </c>
      <c r="H30" s="392">
        <f>SUM(H27:H29)</f>
        <v>0</v>
      </c>
      <c r="I30" s="873"/>
      <c r="J30" s="928"/>
    </row>
  </sheetData>
  <mergeCells count="8">
    <mergeCell ref="A27:F27"/>
    <mergeCell ref="A30:F30"/>
    <mergeCell ref="A4:B4"/>
    <mergeCell ref="C4:H4"/>
    <mergeCell ref="A5:B5"/>
    <mergeCell ref="C5:H5"/>
    <mergeCell ref="A6:B6"/>
    <mergeCell ref="C6:H6"/>
  </mergeCells>
  <phoneticPr fontId="0" type="noConversion"/>
  <printOptions horizontalCentered="1"/>
  <pageMargins left="0.5" right="0.5" top="1" bottom="1" header="0.5" footer="0.34"/>
  <pageSetup scale="58" orientation="landscape" r:id="rId1"/>
  <headerFooter alignWithMargins="0">
    <oddHeader>&amp;C&amp;"Arial,Bold"&amp;14&amp;U&amp;A</oddHeader>
    <oddFooter>&amp;L&amp;F
&amp;A&amp;CPage &amp;P of &amp;N&amp;R&amp;D</oddFooter>
  </headerFooter>
  <rowBreaks count="2" manualBreakCount="2">
    <brk id="26" max="8" man="1"/>
    <brk id="37"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N50"/>
  <sheetViews>
    <sheetView zoomScaleNormal="100" zoomScaleSheetLayoutView="100" workbookViewId="0"/>
  </sheetViews>
  <sheetFormatPr defaultColWidth="9.109375" defaultRowHeight="13.2"/>
  <cols>
    <col min="1" max="1" width="118.33203125" style="925" customWidth="1"/>
    <col min="2" max="16384" width="9.109375" style="917"/>
  </cols>
  <sheetData>
    <row r="1" spans="1:14" s="981" customFormat="1" ht="20.100000000000001" customHeight="1">
      <c r="A1" s="1005" t="s">
        <v>1569</v>
      </c>
    </row>
    <row r="2" spans="1:14" s="981" customFormat="1" ht="20.100000000000001" customHeight="1">
      <c r="A2" s="982"/>
      <c r="N2" s="981" t="s">
        <v>440</v>
      </c>
    </row>
    <row r="3" spans="1:14" ht="84" customHeight="1">
      <c r="A3" s="918" t="s">
        <v>1570</v>
      </c>
    </row>
    <row r="4" spans="1:14">
      <c r="A4" s="918"/>
    </row>
    <row r="5" spans="1:14" s="919" customFormat="1">
      <c r="A5" s="918" t="s">
        <v>1571</v>
      </c>
    </row>
    <row r="6" spans="1:14" s="919" customFormat="1" ht="12.75" customHeight="1">
      <c r="A6" s="920" t="s">
        <v>1572</v>
      </c>
    </row>
    <row r="7" spans="1:14" s="919" customFormat="1">
      <c r="A7" s="920" t="s">
        <v>1573</v>
      </c>
      <c r="C7" s="921"/>
    </row>
    <row r="8" spans="1:14" s="919" customFormat="1">
      <c r="A8" s="922" t="s">
        <v>1574</v>
      </c>
      <c r="C8" s="921"/>
    </row>
    <row r="9" spans="1:14">
      <c r="A9" s="923"/>
      <c r="C9" s="924"/>
    </row>
    <row r="10" spans="1:14" ht="92.4">
      <c r="A10" s="925" t="s">
        <v>1575</v>
      </c>
    </row>
    <row r="12" spans="1:14" ht="72" customHeight="1">
      <c r="A12" s="925" t="s">
        <v>1576</v>
      </c>
    </row>
    <row r="14" spans="1:14" ht="92.4">
      <c r="A14" s="925" t="s">
        <v>1577</v>
      </c>
    </row>
    <row r="16" spans="1:14" ht="60.75" customHeight="1">
      <c r="A16" s="926" t="s">
        <v>1578</v>
      </c>
    </row>
    <row r="18" spans="1:1" ht="83.25" customHeight="1">
      <c r="A18" s="925" t="s">
        <v>1579</v>
      </c>
    </row>
    <row r="19" spans="1:1" ht="34.5" customHeight="1">
      <c r="A19" s="925" t="s">
        <v>1580</v>
      </c>
    </row>
    <row r="50" ht="56.25" customHeight="1"/>
  </sheetData>
  <pageMargins left="0.5" right="0.5" top="1" bottom="1" header="0.5" footer="0.34"/>
  <pageSetup orientation="landscape" r:id="rId1"/>
  <headerFooter alignWithMargins="0">
    <oddHeader>&amp;C&amp;"Arial,Bold"&amp;14&amp;U&amp;A</oddHeader>
    <oddFooter>&amp;L&amp;F
&amp;A&amp;CPage &amp;P of &amp;N&amp;R&amp;D</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autoPageBreaks="0" fitToPage="1"/>
  </sheetPr>
  <dimension ref="A1:P203"/>
  <sheetViews>
    <sheetView showRuler="0" view="pageBreakPreview" zoomScaleNormal="100" zoomScaleSheetLayoutView="100" workbookViewId="0"/>
  </sheetViews>
  <sheetFormatPr defaultColWidth="9.109375" defaultRowHeight="13.2"/>
  <cols>
    <col min="1" max="1" width="7" style="5" customWidth="1"/>
    <col min="2" max="2" width="50.6640625" style="916" customWidth="1"/>
    <col min="3" max="3" width="13.88671875" style="561" customWidth="1"/>
    <col min="4" max="6" width="12.6640625" style="5" customWidth="1"/>
    <col min="7" max="7" width="57.109375" style="5" customWidth="1"/>
    <col min="8" max="8" width="21.44140625" style="5" customWidth="1"/>
    <col min="9" max="9" width="12.6640625" style="912" customWidth="1"/>
    <col min="10" max="16384" width="9.109375" style="912"/>
  </cols>
  <sheetData>
    <row r="1" spans="1:9" s="980" customFormat="1" ht="20.100000000000001" customHeight="1">
      <c r="A1" s="683" t="s">
        <v>641</v>
      </c>
      <c r="B1" s="979"/>
      <c r="C1" s="682"/>
      <c r="D1" s="669"/>
      <c r="E1" s="669"/>
      <c r="F1" s="669"/>
      <c r="G1" s="1636"/>
      <c r="I1" s="1339" t="str">
        <f>'Project Information'!$B$3</f>
        <v>Enter project name &amp; description</v>
      </c>
    </row>
    <row r="2" spans="1:9" s="980" customFormat="1" ht="20.100000000000001" customHeight="1">
      <c r="A2" s="670"/>
      <c r="B2" s="979"/>
      <c r="C2" s="682"/>
      <c r="D2" s="669"/>
      <c r="E2" s="669"/>
      <c r="F2" s="669"/>
      <c r="G2" s="1636"/>
      <c r="I2" s="1339" t="str">
        <f>'Project Information'!$B$1</f>
        <v>999999-1-32-01</v>
      </c>
    </row>
    <row r="3" spans="1:9" s="361" customFormat="1" ht="14.4" thickBot="1">
      <c r="A3" s="636"/>
      <c r="B3" s="637"/>
      <c r="C3" s="638"/>
      <c r="D3" s="638"/>
      <c r="E3" s="638"/>
      <c r="F3" s="638"/>
      <c r="G3" s="638"/>
      <c r="H3" s="638"/>
    </row>
    <row r="4" spans="1:9" s="361" customFormat="1" ht="28.5" customHeight="1" thickBot="1">
      <c r="A4" s="1887" t="s">
        <v>1583</v>
      </c>
      <c r="B4" s="1888"/>
      <c r="C4" s="1889" t="s">
        <v>1584</v>
      </c>
      <c r="D4" s="1889"/>
      <c r="E4" s="1889"/>
      <c r="F4" s="1889"/>
      <c r="G4" s="2008" t="s">
        <v>1585</v>
      </c>
      <c r="H4" s="2009"/>
      <c r="I4" s="2010"/>
    </row>
    <row r="5" spans="1:9" s="361" customFormat="1" ht="28.5" customHeight="1">
      <c r="A5" s="1890" t="s">
        <v>1587</v>
      </c>
      <c r="B5" s="1891"/>
      <c r="C5" s="1892"/>
      <c r="D5" s="1892"/>
      <c r="E5" s="1892"/>
      <c r="F5" s="1892"/>
      <c r="G5" s="2011"/>
      <c r="H5" s="2012"/>
      <c r="I5" s="2013"/>
    </row>
    <row r="6" spans="1:9" s="361" customFormat="1" ht="28.5" customHeight="1" thickBot="1">
      <c r="A6" s="1893" t="s">
        <v>1586</v>
      </c>
      <c r="B6" s="1894"/>
      <c r="C6" s="1866"/>
      <c r="D6" s="1866"/>
      <c r="E6" s="1866"/>
      <c r="F6" s="1866"/>
      <c r="G6" s="2014"/>
      <c r="H6" s="2015"/>
      <c r="I6" s="2016"/>
    </row>
    <row r="7" spans="1:9" s="361" customFormat="1" ht="15.6">
      <c r="A7" s="1373" t="s">
        <v>1620</v>
      </c>
      <c r="B7" s="414"/>
    </row>
    <row r="8" spans="1:9" s="361" customFormat="1" ht="15" customHeight="1" thickBot="1">
      <c r="A8" s="1373"/>
      <c r="B8" s="414"/>
    </row>
    <row r="9" spans="1:9" ht="48" customHeight="1" thickBot="1">
      <c r="A9" s="488" t="s">
        <v>82</v>
      </c>
      <c r="B9" s="456" t="s">
        <v>211</v>
      </c>
      <c r="C9" s="872" t="s">
        <v>91</v>
      </c>
      <c r="D9" s="872" t="s">
        <v>113</v>
      </c>
      <c r="E9" s="872" t="s">
        <v>776</v>
      </c>
      <c r="F9" s="872" t="s">
        <v>114</v>
      </c>
      <c r="G9" s="2017" t="s">
        <v>184</v>
      </c>
      <c r="H9" s="2018"/>
      <c r="I9" s="2019"/>
    </row>
    <row r="10" spans="1:9" s="913" customFormat="1" ht="20.100000000000001" customHeight="1">
      <c r="A10" s="1336"/>
      <c r="B10" s="1337" t="s">
        <v>341</v>
      </c>
      <c r="C10" s="1337"/>
      <c r="D10" s="1337"/>
      <c r="E10" s="1337"/>
      <c r="F10" s="1337"/>
      <c r="G10" s="2017"/>
      <c r="H10" s="2018"/>
      <c r="I10" s="2019"/>
    </row>
    <row r="11" spans="1:9" s="913" customFormat="1" ht="30" customHeight="1">
      <c r="A11" s="1335">
        <v>35.1</v>
      </c>
      <c r="B11" s="864" t="s">
        <v>393</v>
      </c>
      <c r="C11" s="421" t="s">
        <v>89</v>
      </c>
      <c r="D11" s="360">
        <v>1</v>
      </c>
      <c r="E11" s="1582">
        <v>0</v>
      </c>
      <c r="F11" s="360">
        <f>ROUND(D11*E11,0)</f>
        <v>0</v>
      </c>
      <c r="G11" s="2479"/>
      <c r="H11" s="2097"/>
      <c r="I11" s="2098"/>
    </row>
    <row r="12" spans="1:9" ht="30" customHeight="1">
      <c r="A12" s="1335">
        <v>35.200000000000003</v>
      </c>
      <c r="B12" s="864" t="s">
        <v>296</v>
      </c>
      <c r="C12" s="871" t="s">
        <v>89</v>
      </c>
      <c r="D12" s="351">
        <v>1</v>
      </c>
      <c r="E12" s="1580">
        <v>0</v>
      </c>
      <c r="F12" s="354">
        <f t="shared" ref="F12:F36" si="0">ROUND((E12*D12),0)</f>
        <v>0</v>
      </c>
      <c r="G12" s="2479"/>
      <c r="H12" s="2097"/>
      <c r="I12" s="2098"/>
    </row>
    <row r="13" spans="1:9" ht="30" customHeight="1">
      <c r="A13" s="1335">
        <v>35.299999999999997</v>
      </c>
      <c r="B13" s="864" t="s">
        <v>28</v>
      </c>
      <c r="C13" s="871" t="s">
        <v>29</v>
      </c>
      <c r="D13" s="1580">
        <v>0</v>
      </c>
      <c r="E13" s="1580">
        <v>0</v>
      </c>
      <c r="F13" s="354">
        <f t="shared" si="0"/>
        <v>0</v>
      </c>
      <c r="G13" s="2479"/>
      <c r="H13" s="2097"/>
      <c r="I13" s="2098"/>
    </row>
    <row r="14" spans="1:9" ht="30" customHeight="1">
      <c r="A14" s="1335">
        <v>35.4</v>
      </c>
      <c r="B14" s="1414" t="s">
        <v>1635</v>
      </c>
      <c r="C14" s="1421" t="s">
        <v>1636</v>
      </c>
      <c r="D14" s="1582">
        <v>0</v>
      </c>
      <c r="E14" s="1582">
        <v>0</v>
      </c>
      <c r="F14" s="357">
        <f t="shared" si="0"/>
        <v>0</v>
      </c>
      <c r="G14" s="2479"/>
      <c r="H14" s="2097"/>
      <c r="I14" s="2098"/>
    </row>
    <row r="15" spans="1:9" ht="30" customHeight="1">
      <c r="A15" s="1435" t="s">
        <v>1768</v>
      </c>
      <c r="B15" s="864" t="s">
        <v>297</v>
      </c>
      <c r="C15" s="871" t="s">
        <v>157</v>
      </c>
      <c r="D15" s="1580">
        <v>0</v>
      </c>
      <c r="E15" s="1580">
        <v>0</v>
      </c>
      <c r="F15" s="354">
        <f t="shared" si="0"/>
        <v>0</v>
      </c>
      <c r="G15" s="2479"/>
      <c r="H15" s="2097"/>
      <c r="I15" s="2098"/>
    </row>
    <row r="16" spans="1:9" ht="30" customHeight="1">
      <c r="A16" s="1435" t="s">
        <v>1769</v>
      </c>
      <c r="B16" s="864" t="s">
        <v>30</v>
      </c>
      <c r="C16" s="871" t="s">
        <v>342</v>
      </c>
      <c r="D16" s="1580">
        <v>0</v>
      </c>
      <c r="E16" s="1580">
        <v>0</v>
      </c>
      <c r="F16" s="354">
        <f t="shared" si="0"/>
        <v>0</v>
      </c>
      <c r="G16" s="2479"/>
      <c r="H16" s="2097"/>
      <c r="I16" s="2098"/>
    </row>
    <row r="17" spans="1:9" ht="30" customHeight="1">
      <c r="A17" s="1435" t="s">
        <v>1770</v>
      </c>
      <c r="B17" s="864" t="s">
        <v>31</v>
      </c>
      <c r="C17" s="871" t="s">
        <v>157</v>
      </c>
      <c r="D17" s="1580">
        <v>0</v>
      </c>
      <c r="E17" s="1580">
        <v>0</v>
      </c>
      <c r="F17" s="354">
        <f t="shared" si="0"/>
        <v>0</v>
      </c>
      <c r="G17" s="2479"/>
      <c r="H17" s="2097"/>
      <c r="I17" s="2098"/>
    </row>
    <row r="18" spans="1:9" ht="30" customHeight="1">
      <c r="A18" s="1435" t="s">
        <v>1771</v>
      </c>
      <c r="B18" s="864" t="s">
        <v>32</v>
      </c>
      <c r="C18" s="871" t="s">
        <v>157</v>
      </c>
      <c r="D18" s="1580">
        <v>0</v>
      </c>
      <c r="E18" s="1580">
        <v>0</v>
      </c>
      <c r="F18" s="354">
        <f t="shared" si="0"/>
        <v>0</v>
      </c>
      <c r="G18" s="2479"/>
      <c r="H18" s="2097"/>
      <c r="I18" s="2098"/>
    </row>
    <row r="19" spans="1:9" ht="30" customHeight="1">
      <c r="A19" s="1435" t="s">
        <v>1772</v>
      </c>
      <c r="B19" s="864" t="s">
        <v>9</v>
      </c>
      <c r="C19" s="871" t="s">
        <v>157</v>
      </c>
      <c r="D19" s="1580">
        <v>0</v>
      </c>
      <c r="E19" s="1580">
        <v>0</v>
      </c>
      <c r="F19" s="354">
        <f t="shared" si="0"/>
        <v>0</v>
      </c>
      <c r="G19" s="2479"/>
      <c r="H19" s="2097"/>
      <c r="I19" s="2098"/>
    </row>
    <row r="20" spans="1:9" ht="30" customHeight="1">
      <c r="A20" s="1435" t="s">
        <v>1773</v>
      </c>
      <c r="B20" s="864" t="s">
        <v>33</v>
      </c>
      <c r="C20" s="871" t="s">
        <v>34</v>
      </c>
      <c r="D20" s="1580">
        <v>0</v>
      </c>
      <c r="E20" s="1580">
        <v>0</v>
      </c>
      <c r="F20" s="354">
        <f t="shared" si="0"/>
        <v>0</v>
      </c>
      <c r="G20" s="2479"/>
      <c r="H20" s="2097"/>
      <c r="I20" s="2098"/>
    </row>
    <row r="21" spans="1:9" ht="30" customHeight="1">
      <c r="A21" s="1435" t="s">
        <v>1774</v>
      </c>
      <c r="B21" s="864" t="s">
        <v>35</v>
      </c>
      <c r="C21" s="871" t="s">
        <v>34</v>
      </c>
      <c r="D21" s="1580">
        <v>0</v>
      </c>
      <c r="E21" s="1580">
        <v>0</v>
      </c>
      <c r="F21" s="354">
        <f t="shared" si="0"/>
        <v>0</v>
      </c>
      <c r="G21" s="2479"/>
      <c r="H21" s="2097"/>
      <c r="I21" s="2098"/>
    </row>
    <row r="22" spans="1:9" ht="30" customHeight="1">
      <c r="A22" s="1435" t="s">
        <v>1775</v>
      </c>
      <c r="B22" s="864" t="s">
        <v>10</v>
      </c>
      <c r="C22" s="871" t="s">
        <v>89</v>
      </c>
      <c r="D22" s="351">
        <v>1</v>
      </c>
      <c r="E22" s="1580">
        <v>0</v>
      </c>
      <c r="F22" s="354">
        <f t="shared" si="0"/>
        <v>0</v>
      </c>
      <c r="G22" s="2241" t="s">
        <v>1123</v>
      </c>
      <c r="H22" s="2097"/>
      <c r="I22" s="2098"/>
    </row>
    <row r="23" spans="1:9" ht="30" customHeight="1">
      <c r="A23" s="1435" t="s">
        <v>1776</v>
      </c>
      <c r="B23" s="864" t="s">
        <v>11</v>
      </c>
      <c r="C23" s="871" t="s">
        <v>34</v>
      </c>
      <c r="D23" s="1580">
        <v>0</v>
      </c>
      <c r="E23" s="1580">
        <v>0</v>
      </c>
      <c r="F23" s="354">
        <f t="shared" si="0"/>
        <v>0</v>
      </c>
      <c r="G23" s="2479"/>
      <c r="H23" s="2097"/>
      <c r="I23" s="2098"/>
    </row>
    <row r="24" spans="1:9" ht="30" customHeight="1">
      <c r="A24" s="1435" t="s">
        <v>1777</v>
      </c>
      <c r="B24" s="864" t="s">
        <v>12</v>
      </c>
      <c r="C24" s="871" t="s">
        <v>29</v>
      </c>
      <c r="D24" s="1580">
        <v>0</v>
      </c>
      <c r="E24" s="1580">
        <v>0</v>
      </c>
      <c r="F24" s="354">
        <f t="shared" si="0"/>
        <v>0</v>
      </c>
      <c r="G24" s="2479"/>
      <c r="H24" s="2097"/>
      <c r="I24" s="2098"/>
    </row>
    <row r="25" spans="1:9" ht="30" customHeight="1">
      <c r="A25" s="1435" t="s">
        <v>1778</v>
      </c>
      <c r="B25" s="864" t="s">
        <v>13</v>
      </c>
      <c r="C25" s="871" t="s">
        <v>157</v>
      </c>
      <c r="D25" s="1580">
        <v>0</v>
      </c>
      <c r="E25" s="1580">
        <v>0</v>
      </c>
      <c r="F25" s="354">
        <f t="shared" si="0"/>
        <v>0</v>
      </c>
      <c r="G25" s="2479"/>
      <c r="H25" s="2097"/>
      <c r="I25" s="2098"/>
    </row>
    <row r="26" spans="1:9" ht="30" customHeight="1">
      <c r="A26" s="1435" t="s">
        <v>1779</v>
      </c>
      <c r="B26" s="864" t="s">
        <v>298</v>
      </c>
      <c r="C26" s="871" t="s">
        <v>37</v>
      </c>
      <c r="D26" s="1580">
        <v>0</v>
      </c>
      <c r="E26" s="1580">
        <v>0</v>
      </c>
      <c r="F26" s="354">
        <f t="shared" si="0"/>
        <v>0</v>
      </c>
      <c r="G26" s="2479"/>
      <c r="H26" s="2097"/>
      <c r="I26" s="2098"/>
    </row>
    <row r="27" spans="1:9" ht="30" customHeight="1">
      <c r="A27" s="1435" t="s">
        <v>1780</v>
      </c>
      <c r="B27" s="864" t="s">
        <v>14</v>
      </c>
      <c r="C27" s="871" t="s">
        <v>34</v>
      </c>
      <c r="D27" s="1580">
        <v>0</v>
      </c>
      <c r="E27" s="1580">
        <v>0</v>
      </c>
      <c r="F27" s="354">
        <f t="shared" si="0"/>
        <v>0</v>
      </c>
      <c r="G27" s="2241" t="s">
        <v>1244</v>
      </c>
      <c r="H27" s="2097"/>
      <c r="I27" s="2098"/>
    </row>
    <row r="28" spans="1:9" ht="30" customHeight="1">
      <c r="A28" s="1435" t="s">
        <v>1781</v>
      </c>
      <c r="B28" s="864" t="s">
        <v>15</v>
      </c>
      <c r="C28" s="871" t="s">
        <v>38</v>
      </c>
      <c r="D28" s="1580">
        <v>0</v>
      </c>
      <c r="E28" s="1580">
        <v>0</v>
      </c>
      <c r="F28" s="354">
        <f t="shared" si="0"/>
        <v>0</v>
      </c>
      <c r="G28" s="2479"/>
      <c r="H28" s="2097"/>
      <c r="I28" s="2098"/>
    </row>
    <row r="29" spans="1:9" ht="30" customHeight="1">
      <c r="A29" s="1435" t="s">
        <v>1637</v>
      </c>
      <c r="B29" s="1415" t="s">
        <v>1821</v>
      </c>
      <c r="C29" s="480" t="s">
        <v>89</v>
      </c>
      <c r="D29" s="357">
        <v>1</v>
      </c>
      <c r="E29" s="1582">
        <v>0</v>
      </c>
      <c r="F29" s="360">
        <f t="shared" ref="F29" si="1">ROUND((E29*D29),0)</f>
        <v>0</v>
      </c>
      <c r="G29" s="2479"/>
      <c r="H29" s="2097"/>
      <c r="I29" s="2098"/>
    </row>
    <row r="30" spans="1:9" ht="30" customHeight="1">
      <c r="A30" s="1435" t="s">
        <v>1782</v>
      </c>
      <c r="B30" s="864" t="s">
        <v>39</v>
      </c>
      <c r="C30" s="871" t="s">
        <v>157</v>
      </c>
      <c r="D30" s="1580">
        <v>0</v>
      </c>
      <c r="E30" s="1580">
        <v>0</v>
      </c>
      <c r="F30" s="354">
        <f t="shared" si="0"/>
        <v>0</v>
      </c>
      <c r="G30" s="2241" t="s">
        <v>1245</v>
      </c>
      <c r="H30" s="2097"/>
      <c r="I30" s="2098"/>
    </row>
    <row r="31" spans="1:9" ht="30" customHeight="1">
      <c r="A31" s="1435" t="s">
        <v>1783</v>
      </c>
      <c r="B31" s="864" t="s">
        <v>40</v>
      </c>
      <c r="C31" s="871" t="s">
        <v>89</v>
      </c>
      <c r="D31" s="351">
        <v>1</v>
      </c>
      <c r="E31" s="1580">
        <v>0</v>
      </c>
      <c r="F31" s="354">
        <f t="shared" si="0"/>
        <v>0</v>
      </c>
      <c r="G31" s="2479"/>
      <c r="H31" s="2097"/>
      <c r="I31" s="2098"/>
    </row>
    <row r="32" spans="1:9" ht="30" customHeight="1">
      <c r="A32" s="1435" t="s">
        <v>1784</v>
      </c>
      <c r="B32" s="864" t="s">
        <v>127</v>
      </c>
      <c r="C32" s="871" t="s">
        <v>89</v>
      </c>
      <c r="D32" s="351">
        <v>1</v>
      </c>
      <c r="E32" s="1580">
        <v>0</v>
      </c>
      <c r="F32" s="354">
        <f>ROUND((E32*D32),0)</f>
        <v>0</v>
      </c>
      <c r="G32" s="2479"/>
      <c r="H32" s="2097"/>
      <c r="I32" s="2098"/>
    </row>
    <row r="33" spans="1:16" ht="30" customHeight="1">
      <c r="A33" s="1435" t="s">
        <v>1785</v>
      </c>
      <c r="B33" s="864" t="s">
        <v>128</v>
      </c>
      <c r="C33" s="871" t="s">
        <v>89</v>
      </c>
      <c r="D33" s="354">
        <v>1</v>
      </c>
      <c r="E33" s="1580">
        <v>0</v>
      </c>
      <c r="F33" s="354">
        <f>ROUND((E33*D33),0)</f>
        <v>0</v>
      </c>
      <c r="G33" s="2479"/>
      <c r="H33" s="2097"/>
      <c r="I33" s="2098"/>
    </row>
    <row r="34" spans="1:16" ht="30" customHeight="1">
      <c r="A34" s="1435" t="s">
        <v>1786</v>
      </c>
      <c r="B34" s="864" t="s">
        <v>762</v>
      </c>
      <c r="C34" s="871" t="s">
        <v>157</v>
      </c>
      <c r="D34" s="1580">
        <v>0</v>
      </c>
      <c r="E34" s="1580">
        <v>0</v>
      </c>
      <c r="F34" s="354">
        <f>ROUND((E34*D34),0)</f>
        <v>0</v>
      </c>
      <c r="G34" s="2479"/>
      <c r="H34" s="2097"/>
      <c r="I34" s="2098"/>
    </row>
    <row r="35" spans="1:16" ht="30" customHeight="1">
      <c r="A35" s="1435" t="s">
        <v>1787</v>
      </c>
      <c r="B35" s="864" t="s">
        <v>299</v>
      </c>
      <c r="C35" s="871" t="s">
        <v>41</v>
      </c>
      <c r="D35" s="1580">
        <v>0</v>
      </c>
      <c r="E35" s="1580">
        <v>0</v>
      </c>
      <c r="F35" s="354">
        <f t="shared" si="0"/>
        <v>0</v>
      </c>
      <c r="G35" s="2479"/>
      <c r="H35" s="2097"/>
      <c r="I35" s="2098"/>
    </row>
    <row r="36" spans="1:16" ht="30" customHeight="1" thickBot="1">
      <c r="A36" s="1435" t="s">
        <v>1788</v>
      </c>
      <c r="B36" s="864" t="s">
        <v>300</v>
      </c>
      <c r="C36" s="871" t="s">
        <v>41</v>
      </c>
      <c r="D36" s="1580">
        <v>0</v>
      </c>
      <c r="E36" s="1580">
        <v>0</v>
      </c>
      <c r="F36" s="354">
        <f t="shared" si="0"/>
        <v>0</v>
      </c>
      <c r="G36" s="2479"/>
      <c r="H36" s="2097"/>
      <c r="I36" s="2098"/>
    </row>
    <row r="37" spans="1:16" ht="20.100000000000001" customHeight="1" thickBot="1">
      <c r="A37" s="2155" t="s">
        <v>486</v>
      </c>
      <c r="B37" s="2156"/>
      <c r="C37" s="2156"/>
      <c r="D37" s="2156"/>
      <c r="E37" s="2156"/>
      <c r="F37" s="391">
        <f>SUM(F11:F36)</f>
        <v>0</v>
      </c>
      <c r="G37" s="2017"/>
      <c r="H37" s="2018"/>
      <c r="I37" s="2019"/>
    </row>
    <row r="38" spans="1:16" ht="20.100000000000001" customHeight="1">
      <c r="A38" s="1336"/>
      <c r="B38" s="1337" t="s">
        <v>168</v>
      </c>
      <c r="C38" s="1337"/>
      <c r="D38" s="1337"/>
      <c r="E38" s="1337"/>
      <c r="F38" s="1338"/>
      <c r="G38" s="2017"/>
      <c r="H38" s="2018"/>
      <c r="I38" s="2019"/>
    </row>
    <row r="39" spans="1:16" ht="30" customHeight="1">
      <c r="A39" s="1435" t="s">
        <v>1789</v>
      </c>
      <c r="B39" s="864" t="s">
        <v>296</v>
      </c>
      <c r="C39" s="871" t="s">
        <v>89</v>
      </c>
      <c r="D39" s="351">
        <v>1</v>
      </c>
      <c r="E39" s="1580">
        <v>0</v>
      </c>
      <c r="F39" s="354">
        <f t="shared" ref="F39:F59" si="2">ROUND((E39*D39),0)</f>
        <v>0</v>
      </c>
      <c r="G39" s="2479"/>
      <c r="H39" s="2097"/>
      <c r="I39" s="2098"/>
    </row>
    <row r="40" spans="1:16" ht="30" customHeight="1">
      <c r="A40" s="1435" t="s">
        <v>1790</v>
      </c>
      <c r="B40" s="864" t="s">
        <v>28</v>
      </c>
      <c r="C40" s="871" t="s">
        <v>29</v>
      </c>
      <c r="D40" s="1580">
        <v>0</v>
      </c>
      <c r="E40" s="1580">
        <v>0</v>
      </c>
      <c r="F40" s="354">
        <f t="shared" si="2"/>
        <v>0</v>
      </c>
      <c r="G40" s="2479"/>
      <c r="H40" s="2097"/>
      <c r="I40" s="2098"/>
    </row>
    <row r="41" spans="1:16" ht="30" customHeight="1">
      <c r="A41" s="1435" t="s">
        <v>1791</v>
      </c>
      <c r="B41" s="864" t="s">
        <v>297</v>
      </c>
      <c r="C41" s="871" t="s">
        <v>157</v>
      </c>
      <c r="D41" s="1580">
        <v>0</v>
      </c>
      <c r="E41" s="1580">
        <v>0</v>
      </c>
      <c r="F41" s="354">
        <f t="shared" si="2"/>
        <v>0</v>
      </c>
      <c r="G41" s="2479"/>
      <c r="H41" s="2097"/>
      <c r="I41" s="2098"/>
    </row>
    <row r="42" spans="1:16" ht="30" customHeight="1">
      <c r="A42" s="1435" t="s">
        <v>1792</v>
      </c>
      <c r="B42" s="864" t="s">
        <v>30</v>
      </c>
      <c r="C42" s="871" t="s">
        <v>342</v>
      </c>
      <c r="D42" s="1580">
        <v>0</v>
      </c>
      <c r="E42" s="1580">
        <v>0</v>
      </c>
      <c r="F42" s="354">
        <f t="shared" si="2"/>
        <v>0</v>
      </c>
      <c r="G42" s="2479"/>
      <c r="H42" s="2097"/>
      <c r="I42" s="2098"/>
    </row>
    <row r="43" spans="1:16" ht="30" customHeight="1">
      <c r="A43" s="1435" t="s">
        <v>1793</v>
      </c>
      <c r="B43" s="864" t="s">
        <v>31</v>
      </c>
      <c r="C43" s="871" t="s">
        <v>157</v>
      </c>
      <c r="D43" s="1580">
        <v>0</v>
      </c>
      <c r="E43" s="1580">
        <v>0</v>
      </c>
      <c r="F43" s="354">
        <f t="shared" si="2"/>
        <v>0</v>
      </c>
      <c r="G43" s="2479"/>
      <c r="H43" s="2097"/>
      <c r="I43" s="2098"/>
    </row>
    <row r="44" spans="1:16" ht="30" customHeight="1">
      <c r="A44" s="1435" t="s">
        <v>1794</v>
      </c>
      <c r="B44" s="864" t="s">
        <v>301</v>
      </c>
      <c r="C44" s="871" t="s">
        <v>157</v>
      </c>
      <c r="D44" s="1580">
        <v>0</v>
      </c>
      <c r="E44" s="1580">
        <v>0</v>
      </c>
      <c r="F44" s="354">
        <f>ROUND((E44*D44),0)</f>
        <v>0</v>
      </c>
      <c r="G44" s="2479"/>
      <c r="H44" s="2097"/>
      <c r="I44" s="2098"/>
    </row>
    <row r="45" spans="1:16" ht="30" customHeight="1">
      <c r="A45" s="1435" t="s">
        <v>1795</v>
      </c>
      <c r="B45" s="864" t="s">
        <v>33</v>
      </c>
      <c r="C45" s="871" t="s">
        <v>34</v>
      </c>
      <c r="D45" s="1580">
        <v>0</v>
      </c>
      <c r="E45" s="1580">
        <v>0</v>
      </c>
      <c r="F45" s="354">
        <f t="shared" si="2"/>
        <v>0</v>
      </c>
      <c r="G45" s="2479"/>
      <c r="H45" s="2097"/>
      <c r="I45" s="2098"/>
    </row>
    <row r="46" spans="1:16" ht="30" customHeight="1">
      <c r="A46" s="1435" t="s">
        <v>1796</v>
      </c>
      <c r="B46" s="864" t="s">
        <v>42</v>
      </c>
      <c r="C46" s="871" t="s">
        <v>34</v>
      </c>
      <c r="D46" s="1580">
        <v>0</v>
      </c>
      <c r="E46" s="1580">
        <v>0</v>
      </c>
      <c r="F46" s="354">
        <f t="shared" si="2"/>
        <v>0</v>
      </c>
      <c r="G46" s="2479"/>
      <c r="H46" s="2097"/>
      <c r="I46" s="2098"/>
      <c r="J46" s="6"/>
      <c r="K46" s="526"/>
      <c r="L46" s="6"/>
      <c r="M46" s="6"/>
      <c r="N46" s="6"/>
      <c r="O46" s="6"/>
      <c r="P46" s="914"/>
    </row>
    <row r="47" spans="1:16" ht="30" customHeight="1">
      <c r="A47" s="1435" t="s">
        <v>1797</v>
      </c>
      <c r="B47" s="864" t="s">
        <v>129</v>
      </c>
      <c r="C47" s="871" t="s">
        <v>34</v>
      </c>
      <c r="D47" s="1580">
        <v>0</v>
      </c>
      <c r="E47" s="1580">
        <v>0</v>
      </c>
      <c r="F47" s="354">
        <f t="shared" si="2"/>
        <v>0</v>
      </c>
      <c r="G47" s="2479"/>
      <c r="H47" s="2097"/>
      <c r="I47" s="2098"/>
      <c r="J47" s="6"/>
      <c r="K47" s="526"/>
      <c r="L47" s="6"/>
      <c r="M47" s="6"/>
      <c r="N47" s="6"/>
      <c r="O47" s="6"/>
      <c r="P47" s="914"/>
    </row>
    <row r="48" spans="1:16" ht="30" customHeight="1">
      <c r="A48" s="1435" t="s">
        <v>1798</v>
      </c>
      <c r="B48" s="864" t="s">
        <v>302</v>
      </c>
      <c r="C48" s="871" t="s">
        <v>157</v>
      </c>
      <c r="D48" s="1580">
        <v>0</v>
      </c>
      <c r="E48" s="1580">
        <v>0</v>
      </c>
      <c r="F48" s="354">
        <f t="shared" si="2"/>
        <v>0</v>
      </c>
      <c r="G48" s="2479"/>
      <c r="H48" s="2097"/>
      <c r="I48" s="2098"/>
      <c r="J48" s="6"/>
      <c r="K48" s="526"/>
      <c r="L48" s="6"/>
      <c r="M48" s="6"/>
      <c r="N48" s="6"/>
      <c r="O48" s="6"/>
      <c r="P48" s="914"/>
    </row>
    <row r="49" spans="1:16" ht="30" customHeight="1">
      <c r="A49" s="1435" t="s">
        <v>1799</v>
      </c>
      <c r="B49" s="864" t="s">
        <v>130</v>
      </c>
      <c r="C49" s="871" t="s">
        <v>43</v>
      </c>
      <c r="D49" s="1580">
        <v>0</v>
      </c>
      <c r="E49" s="1580">
        <v>0</v>
      </c>
      <c r="F49" s="354">
        <f t="shared" si="2"/>
        <v>0</v>
      </c>
      <c r="G49" s="2479"/>
      <c r="H49" s="2097"/>
      <c r="I49" s="2098"/>
      <c r="J49" s="6"/>
      <c r="K49" s="526"/>
      <c r="L49" s="6"/>
      <c r="M49" s="6"/>
      <c r="N49" s="6"/>
      <c r="O49" s="6"/>
      <c r="P49" s="914"/>
    </row>
    <row r="50" spans="1:16" ht="30" customHeight="1">
      <c r="A50" s="1435" t="s">
        <v>1800</v>
      </c>
      <c r="B50" s="864" t="s">
        <v>44</v>
      </c>
      <c r="C50" s="871" t="s">
        <v>43</v>
      </c>
      <c r="D50" s="1580">
        <v>0</v>
      </c>
      <c r="E50" s="1580">
        <v>0</v>
      </c>
      <c r="F50" s="354">
        <f t="shared" si="2"/>
        <v>0</v>
      </c>
      <c r="G50" s="2241" t="s">
        <v>1241</v>
      </c>
      <c r="H50" s="2097"/>
      <c r="I50" s="2098"/>
      <c r="J50" s="6"/>
      <c r="K50" s="526"/>
      <c r="L50" s="6"/>
      <c r="M50" s="6"/>
      <c r="N50" s="6"/>
      <c r="O50" s="6"/>
      <c r="P50" s="914"/>
    </row>
    <row r="51" spans="1:16" ht="30" customHeight="1">
      <c r="A51" s="1435" t="s">
        <v>1801</v>
      </c>
      <c r="B51" s="864" t="s">
        <v>343</v>
      </c>
      <c r="C51" s="871" t="s">
        <v>43</v>
      </c>
      <c r="D51" s="1580">
        <v>0</v>
      </c>
      <c r="E51" s="1580">
        <v>0</v>
      </c>
      <c r="F51" s="354">
        <f>ROUND((E51*D51),0)</f>
        <v>0</v>
      </c>
      <c r="G51" s="2479"/>
      <c r="H51" s="2097"/>
      <c r="I51" s="2098"/>
      <c r="J51" s="6"/>
      <c r="K51" s="526"/>
      <c r="L51" s="6"/>
      <c r="M51" s="6"/>
      <c r="N51" s="6"/>
      <c r="O51" s="6"/>
      <c r="P51" s="914"/>
    </row>
    <row r="52" spans="1:16" ht="30" customHeight="1">
      <c r="A52" s="1435" t="s">
        <v>1802</v>
      </c>
      <c r="B52" s="864" t="s">
        <v>131</v>
      </c>
      <c r="C52" s="871" t="s">
        <v>43</v>
      </c>
      <c r="D52" s="1580">
        <v>0</v>
      </c>
      <c r="E52" s="1580">
        <v>0</v>
      </c>
      <c r="F52" s="354">
        <f t="shared" si="2"/>
        <v>0</v>
      </c>
      <c r="G52" s="2241" t="s">
        <v>1243</v>
      </c>
      <c r="H52" s="2097"/>
      <c r="I52" s="2098"/>
      <c r="J52" s="6"/>
      <c r="K52" s="526"/>
      <c r="L52" s="6"/>
      <c r="M52" s="6"/>
      <c r="N52" s="6"/>
      <c r="O52" s="6"/>
      <c r="P52" s="914"/>
    </row>
    <row r="53" spans="1:16" ht="30" customHeight="1">
      <c r="A53" s="1435" t="s">
        <v>1803</v>
      </c>
      <c r="B53" s="864" t="s">
        <v>45</v>
      </c>
      <c r="C53" s="871" t="s">
        <v>46</v>
      </c>
      <c r="D53" s="1580">
        <v>0</v>
      </c>
      <c r="E53" s="1580">
        <v>0</v>
      </c>
      <c r="F53" s="354">
        <f t="shared" si="2"/>
        <v>0</v>
      </c>
      <c r="G53" s="2479"/>
      <c r="H53" s="2097"/>
      <c r="I53" s="2098"/>
      <c r="J53" s="6"/>
      <c r="K53" s="526"/>
      <c r="L53" s="6"/>
      <c r="M53" s="6"/>
      <c r="N53" s="6"/>
      <c r="O53" s="6"/>
      <c r="P53" s="914"/>
    </row>
    <row r="54" spans="1:16" ht="30" customHeight="1">
      <c r="A54" s="1435" t="s">
        <v>1804</v>
      </c>
      <c r="B54" s="864" t="s">
        <v>132</v>
      </c>
      <c r="C54" s="871" t="s">
        <v>46</v>
      </c>
      <c r="D54" s="1580">
        <v>0</v>
      </c>
      <c r="E54" s="1580">
        <v>0</v>
      </c>
      <c r="F54" s="354">
        <f t="shared" si="2"/>
        <v>0</v>
      </c>
      <c r="G54" s="2241" t="s">
        <v>1243</v>
      </c>
      <c r="H54" s="2097"/>
      <c r="I54" s="2098"/>
      <c r="J54" s="6"/>
      <c r="K54" s="526"/>
      <c r="L54" s="6"/>
      <c r="M54" s="6"/>
      <c r="N54" s="6"/>
      <c r="O54" s="6"/>
      <c r="P54" s="914"/>
    </row>
    <row r="55" spans="1:16" ht="41.4">
      <c r="A55" s="1435" t="s">
        <v>1805</v>
      </c>
      <c r="B55" s="864" t="s">
        <v>134</v>
      </c>
      <c r="C55" s="871" t="s">
        <v>29</v>
      </c>
      <c r="D55" s="1580">
        <v>0</v>
      </c>
      <c r="E55" s="1580">
        <v>0</v>
      </c>
      <c r="F55" s="354">
        <f t="shared" si="2"/>
        <v>0</v>
      </c>
      <c r="G55" s="2479"/>
      <c r="H55" s="2097"/>
      <c r="I55" s="2098"/>
      <c r="J55" s="6"/>
      <c r="K55" s="526"/>
      <c r="L55" s="6"/>
      <c r="M55" s="6"/>
      <c r="N55" s="6"/>
      <c r="O55" s="6"/>
      <c r="P55" s="914"/>
    </row>
    <row r="56" spans="1:16" ht="30" customHeight="1">
      <c r="A56" s="1435" t="s">
        <v>1806</v>
      </c>
      <c r="B56" s="864" t="s">
        <v>47</v>
      </c>
      <c r="C56" s="871" t="s">
        <v>157</v>
      </c>
      <c r="D56" s="1580">
        <v>0</v>
      </c>
      <c r="E56" s="1580">
        <v>0</v>
      </c>
      <c r="F56" s="354">
        <f t="shared" si="2"/>
        <v>0</v>
      </c>
      <c r="G56" s="2479"/>
      <c r="H56" s="2097"/>
      <c r="I56" s="2098"/>
      <c r="J56" s="6"/>
      <c r="K56" s="526"/>
      <c r="L56" s="6"/>
      <c r="M56" s="6"/>
      <c r="N56" s="6"/>
      <c r="O56" s="6"/>
      <c r="P56" s="914"/>
    </row>
    <row r="57" spans="1:16" ht="30" customHeight="1">
      <c r="A57" s="1435" t="s">
        <v>1807</v>
      </c>
      <c r="B57" s="864" t="s">
        <v>763</v>
      </c>
      <c r="C57" s="871" t="s">
        <v>157</v>
      </c>
      <c r="D57" s="1580">
        <v>0</v>
      </c>
      <c r="E57" s="1580">
        <v>0</v>
      </c>
      <c r="F57" s="354">
        <f t="shared" si="2"/>
        <v>0</v>
      </c>
      <c r="G57" s="2479"/>
      <c r="H57" s="2097"/>
      <c r="I57" s="2098"/>
      <c r="J57" s="6"/>
      <c r="K57" s="526"/>
      <c r="L57" s="6"/>
      <c r="M57" s="6"/>
      <c r="N57" s="6"/>
      <c r="O57" s="6"/>
      <c r="P57" s="914"/>
    </row>
    <row r="58" spans="1:16" ht="30" customHeight="1">
      <c r="A58" s="1435" t="s">
        <v>1808</v>
      </c>
      <c r="B58" s="864" t="s">
        <v>303</v>
      </c>
      <c r="C58" s="871" t="s">
        <v>157</v>
      </c>
      <c r="D58" s="1580">
        <v>0</v>
      </c>
      <c r="E58" s="1580">
        <v>0</v>
      </c>
      <c r="F58" s="354">
        <f t="shared" si="2"/>
        <v>0</v>
      </c>
      <c r="G58" s="2479"/>
      <c r="H58" s="2097"/>
      <c r="I58" s="2098"/>
      <c r="J58" s="6"/>
      <c r="K58" s="526"/>
      <c r="L58" s="6"/>
      <c r="M58" s="6"/>
      <c r="N58" s="6"/>
      <c r="O58" s="6"/>
      <c r="P58" s="914"/>
    </row>
    <row r="59" spans="1:16" ht="30" customHeight="1">
      <c r="A59" s="1435" t="s">
        <v>1809</v>
      </c>
      <c r="B59" s="864" t="s">
        <v>133</v>
      </c>
      <c r="C59" s="871" t="s">
        <v>157</v>
      </c>
      <c r="D59" s="1580">
        <v>0</v>
      </c>
      <c r="E59" s="1580">
        <v>0</v>
      </c>
      <c r="F59" s="354">
        <f t="shared" si="2"/>
        <v>0</v>
      </c>
      <c r="G59" s="2479"/>
      <c r="H59" s="2097"/>
      <c r="I59" s="2098"/>
      <c r="J59" s="6"/>
      <c r="K59" s="526"/>
      <c r="L59" s="6"/>
      <c r="M59" s="6"/>
      <c r="N59" s="6"/>
      <c r="O59" s="6"/>
      <c r="P59" s="914"/>
    </row>
    <row r="60" spans="1:16" ht="30" customHeight="1">
      <c r="A60" s="1435" t="s">
        <v>1810</v>
      </c>
      <c r="B60" s="864" t="s">
        <v>300</v>
      </c>
      <c r="C60" s="871" t="s">
        <v>34</v>
      </c>
      <c r="D60" s="1580">
        <v>0</v>
      </c>
      <c r="E60" s="1580">
        <v>0</v>
      </c>
      <c r="F60" s="354">
        <f>ROUND((E60*D60),0)</f>
        <v>0</v>
      </c>
      <c r="G60" s="2479"/>
      <c r="H60" s="2097"/>
      <c r="I60" s="2098"/>
      <c r="J60" s="6"/>
      <c r="K60" s="526"/>
      <c r="L60" s="6"/>
      <c r="M60" s="6"/>
      <c r="N60" s="6"/>
      <c r="O60" s="6"/>
      <c r="P60" s="914"/>
    </row>
    <row r="61" spans="1:16" ht="30" customHeight="1" thickBot="1">
      <c r="A61" s="1435" t="s">
        <v>1811</v>
      </c>
      <c r="B61" s="864" t="s">
        <v>628</v>
      </c>
      <c r="C61" s="871" t="s">
        <v>89</v>
      </c>
      <c r="D61" s="354">
        <v>1</v>
      </c>
      <c r="E61" s="1580">
        <v>0</v>
      </c>
      <c r="F61" s="354">
        <f>ROUND((E61*D61),0)</f>
        <v>0</v>
      </c>
      <c r="G61" s="2479"/>
      <c r="H61" s="2097"/>
      <c r="I61" s="2098"/>
      <c r="J61" s="6"/>
      <c r="K61" s="526"/>
      <c r="L61" s="6"/>
      <c r="M61" s="6"/>
      <c r="N61" s="6"/>
      <c r="O61" s="6"/>
      <c r="P61" s="914"/>
    </row>
    <row r="62" spans="1:16" ht="20.100000000000001" customHeight="1" thickBot="1">
      <c r="A62" s="2471" t="s">
        <v>485</v>
      </c>
      <c r="B62" s="2472"/>
      <c r="C62" s="2472"/>
      <c r="D62" s="2472"/>
      <c r="E62" s="2472"/>
      <c r="F62" s="391">
        <f>SUM(F39:F61)</f>
        <v>0</v>
      </c>
      <c r="G62" s="2017"/>
      <c r="H62" s="2018"/>
      <c r="I62" s="2019"/>
    </row>
    <row r="63" spans="1:16" s="913" customFormat="1" ht="20.100000000000001" customHeight="1">
      <c r="A63" s="2155" t="s">
        <v>344</v>
      </c>
      <c r="B63" s="2156"/>
      <c r="C63" s="2156"/>
      <c r="D63" s="2156"/>
      <c r="E63" s="2156"/>
      <c r="F63" s="391">
        <f>F62+F37</f>
        <v>0</v>
      </c>
      <c r="G63" s="2017"/>
      <c r="H63" s="2018"/>
      <c r="I63" s="2019"/>
    </row>
    <row r="64" spans="1:16" s="913" customFormat="1" ht="30" customHeight="1">
      <c r="A64" s="1435" t="s">
        <v>1812</v>
      </c>
      <c r="B64" s="1556" t="s">
        <v>1982</v>
      </c>
      <c r="C64" s="421" t="s">
        <v>157</v>
      </c>
      <c r="D64" s="1580">
        <v>0</v>
      </c>
      <c r="E64" s="1580">
        <v>0</v>
      </c>
      <c r="F64" s="354">
        <f>ROUND((E64*D64),0)</f>
        <v>0</v>
      </c>
      <c r="G64" s="2479"/>
      <c r="H64" s="2097"/>
      <c r="I64" s="2098"/>
    </row>
    <row r="65" spans="1:9" ht="30" customHeight="1">
      <c r="A65" s="1435" t="s">
        <v>1813</v>
      </c>
      <c r="B65" s="865" t="s">
        <v>146</v>
      </c>
      <c r="C65" s="871" t="s">
        <v>89</v>
      </c>
      <c r="D65" s="354">
        <v>1</v>
      </c>
      <c r="E65" s="1580">
        <v>0</v>
      </c>
      <c r="F65" s="354">
        <f>ROUND(D65*E65,0)</f>
        <v>0</v>
      </c>
      <c r="G65" s="2479"/>
      <c r="H65" s="2097"/>
      <c r="I65" s="2098"/>
    </row>
    <row r="66" spans="1:9" ht="30" customHeight="1">
      <c r="A66" s="1435" t="s">
        <v>1814</v>
      </c>
      <c r="B66" s="865" t="s">
        <v>85</v>
      </c>
      <c r="C66" s="868" t="s">
        <v>89</v>
      </c>
      <c r="D66" s="354">
        <v>1</v>
      </c>
      <c r="E66" s="354">
        <f>F82</f>
        <v>0</v>
      </c>
      <c r="F66" s="354">
        <f>ROUND(D66*E66,0)</f>
        <v>0</v>
      </c>
      <c r="G66" s="2241" t="s">
        <v>629</v>
      </c>
      <c r="H66" s="2097"/>
      <c r="I66" s="2098"/>
    </row>
    <row r="67" spans="1:9" ht="30" customHeight="1">
      <c r="A67" s="1435" t="s">
        <v>1815</v>
      </c>
      <c r="B67" s="865" t="s">
        <v>340</v>
      </c>
      <c r="C67" s="871" t="s">
        <v>89</v>
      </c>
      <c r="D67" s="910" t="s">
        <v>948</v>
      </c>
      <c r="E67" s="1586">
        <v>0</v>
      </c>
      <c r="F67" s="354">
        <f>ROUND(E67*F63,0)</f>
        <v>0</v>
      </c>
      <c r="G67" s="2479"/>
      <c r="H67" s="2097"/>
      <c r="I67" s="2098"/>
    </row>
    <row r="68" spans="1:9" ht="30" customHeight="1" thickBot="1">
      <c r="A68" s="1435" t="s">
        <v>1638</v>
      </c>
      <c r="B68" s="865" t="s">
        <v>189</v>
      </c>
      <c r="C68" s="871" t="s">
        <v>89</v>
      </c>
      <c r="D68" s="1334" t="s">
        <v>948</v>
      </c>
      <c r="E68" s="1586">
        <v>0</v>
      </c>
      <c r="F68" s="354">
        <f>ROUND(E68*F63,0)</f>
        <v>0</v>
      </c>
      <c r="G68" s="2479"/>
      <c r="H68" s="2097"/>
      <c r="I68" s="2098"/>
    </row>
    <row r="69" spans="1:9" ht="20.100000000000001" customHeight="1">
      <c r="A69" s="2471" t="s">
        <v>695</v>
      </c>
      <c r="B69" s="2472"/>
      <c r="C69" s="2472"/>
      <c r="D69" s="2472"/>
      <c r="E69" s="2472"/>
      <c r="F69" s="391">
        <f>SUM(F64:F68)</f>
        <v>0</v>
      </c>
      <c r="G69" s="2017"/>
      <c r="H69" s="2018"/>
      <c r="I69" s="2019"/>
    </row>
    <row r="70" spans="1:9" ht="30" customHeight="1" thickBot="1">
      <c r="A70" s="1435" t="s">
        <v>1819</v>
      </c>
      <c r="B70" s="865" t="s">
        <v>81</v>
      </c>
      <c r="C70" s="871" t="s">
        <v>89</v>
      </c>
      <c r="D70" s="1334" t="s">
        <v>948</v>
      </c>
      <c r="E70" s="1586">
        <v>0</v>
      </c>
      <c r="F70" s="354">
        <f>ROUND(E70*(F69+F63),0)</f>
        <v>0</v>
      </c>
      <c r="G70" s="2479"/>
      <c r="H70" s="2097"/>
      <c r="I70" s="2098"/>
    </row>
    <row r="71" spans="1:9" ht="20.100000000000001" customHeight="1" thickBot="1">
      <c r="A71" s="2153" t="s">
        <v>1279</v>
      </c>
      <c r="B71" s="2154"/>
      <c r="C71" s="2154"/>
      <c r="D71" s="2154"/>
      <c r="E71" s="2154"/>
      <c r="F71" s="392">
        <f>SUM(F70,F69,F63)</f>
        <v>0</v>
      </c>
      <c r="G71" s="2017"/>
      <c r="H71" s="2018"/>
      <c r="I71" s="2019"/>
    </row>
    <row r="72" spans="1:9" ht="20.100000000000001" customHeight="1" thickBot="1">
      <c r="A72" s="519"/>
      <c r="B72" s="519"/>
      <c r="C72" s="519"/>
      <c r="D72" s="519"/>
      <c r="E72" s="519"/>
      <c r="F72" s="520"/>
      <c r="G72" s="520"/>
      <c r="H72" s="244"/>
      <c r="I72" s="914"/>
    </row>
    <row r="73" spans="1:9" s="412" customFormat="1" ht="36.75" customHeight="1" thickBot="1">
      <c r="A73" s="1991" t="s">
        <v>85</v>
      </c>
      <c r="B73" s="1889"/>
      <c r="C73" s="878" t="s">
        <v>91</v>
      </c>
      <c r="D73" s="878" t="s">
        <v>113</v>
      </c>
      <c r="E73" s="878" t="s">
        <v>776</v>
      </c>
      <c r="F73" s="878" t="s">
        <v>114</v>
      </c>
      <c r="G73" s="1634" t="s">
        <v>184</v>
      </c>
      <c r="H73" s="878" t="s">
        <v>620</v>
      </c>
      <c r="I73" s="434" t="s">
        <v>621</v>
      </c>
    </row>
    <row r="74" spans="1:9" s="412" customFormat="1" ht="20.100000000000001" customHeight="1">
      <c r="A74" s="2480" t="s">
        <v>152</v>
      </c>
      <c r="B74" s="2465"/>
      <c r="C74" s="524" t="s">
        <v>157</v>
      </c>
      <c r="D74" s="1584">
        <v>0</v>
      </c>
      <c r="E74" s="1584">
        <v>0</v>
      </c>
      <c r="F74" s="500">
        <f t="shared" ref="F74:F78" si="3">E74*D74</f>
        <v>0</v>
      </c>
      <c r="G74" s="1298"/>
      <c r="H74" s="1329"/>
      <c r="I74" s="1605">
        <v>0</v>
      </c>
    </row>
    <row r="75" spans="1:9" s="412" customFormat="1" ht="20.100000000000001" customHeight="1">
      <c r="A75" s="1878" t="s">
        <v>153</v>
      </c>
      <c r="B75" s="1879"/>
      <c r="C75" s="868" t="s">
        <v>157</v>
      </c>
      <c r="D75" s="1580">
        <v>0</v>
      </c>
      <c r="E75" s="1580">
        <v>0</v>
      </c>
      <c r="F75" s="351">
        <f t="shared" si="3"/>
        <v>0</v>
      </c>
      <c r="G75" s="1296"/>
      <c r="H75" s="1295"/>
      <c r="I75" s="1606">
        <v>0</v>
      </c>
    </row>
    <row r="76" spans="1:9" s="412" customFormat="1" ht="20.100000000000001" customHeight="1">
      <c r="A76" s="1878" t="s">
        <v>154</v>
      </c>
      <c r="B76" s="1879"/>
      <c r="C76" s="868" t="s">
        <v>157</v>
      </c>
      <c r="D76" s="1580">
        <v>0</v>
      </c>
      <c r="E76" s="1580">
        <v>0</v>
      </c>
      <c r="F76" s="351">
        <f t="shared" si="3"/>
        <v>0</v>
      </c>
      <c r="G76" s="1296"/>
      <c r="H76" s="1295"/>
      <c r="I76" s="1606">
        <v>0</v>
      </c>
    </row>
    <row r="77" spans="1:9" s="412" customFormat="1" ht="20.100000000000001" customHeight="1">
      <c r="A77" s="1878" t="s">
        <v>155</v>
      </c>
      <c r="B77" s="1879"/>
      <c r="C77" s="868" t="s">
        <v>157</v>
      </c>
      <c r="D77" s="1580">
        <v>0</v>
      </c>
      <c r="E77" s="1580">
        <v>0</v>
      </c>
      <c r="F77" s="351">
        <f t="shared" si="3"/>
        <v>0</v>
      </c>
      <c r="G77" s="1296"/>
      <c r="H77" s="1295"/>
      <c r="I77" s="1606">
        <v>0</v>
      </c>
    </row>
    <row r="78" spans="1:9" s="412" customFormat="1" ht="20.100000000000001" customHeight="1">
      <c r="A78" s="1878" t="s">
        <v>260</v>
      </c>
      <c r="B78" s="1879"/>
      <c r="C78" s="868" t="s">
        <v>157</v>
      </c>
      <c r="D78" s="1580">
        <v>0</v>
      </c>
      <c r="E78" s="1580">
        <v>0</v>
      </c>
      <c r="F78" s="351">
        <f t="shared" si="3"/>
        <v>0</v>
      </c>
      <c r="G78" s="1296"/>
      <c r="H78" s="1295"/>
      <c r="I78" s="1606">
        <v>0</v>
      </c>
    </row>
    <row r="79" spans="1:9" s="412" customFormat="1" ht="20.100000000000001" customHeight="1" thickBot="1">
      <c r="A79" s="2283" t="s">
        <v>267</v>
      </c>
      <c r="B79" s="2284"/>
      <c r="C79" s="1012"/>
      <c r="D79" s="1012"/>
      <c r="E79" s="1012"/>
      <c r="F79" s="1013">
        <f>SUM(F74:F78)</f>
        <v>0</v>
      </c>
      <c r="G79" s="1297"/>
      <c r="H79" s="1330" t="s">
        <v>1590</v>
      </c>
      <c r="I79" s="394">
        <f>SUM(I74:I78)</f>
        <v>0</v>
      </c>
    </row>
    <row r="80" spans="1:9" s="412" customFormat="1" ht="20.100000000000001" customHeight="1" thickTop="1">
      <c r="A80" s="1882" t="s">
        <v>931</v>
      </c>
      <c r="B80" s="1883"/>
      <c r="C80" s="524" t="s">
        <v>157</v>
      </c>
      <c r="D80" s="1584">
        <v>0</v>
      </c>
      <c r="E80" s="1584">
        <v>0</v>
      </c>
      <c r="F80" s="500">
        <f>E80*D80</f>
        <v>0</v>
      </c>
      <c r="G80" s="2473" t="s">
        <v>1591</v>
      </c>
      <c r="H80" s="2086"/>
      <c r="I80" s="447" t="s">
        <v>1199</v>
      </c>
    </row>
    <row r="81" spans="1:9" s="412" customFormat="1" ht="20.100000000000001" customHeight="1" thickBot="1">
      <c r="A81" s="2273" t="s">
        <v>174</v>
      </c>
      <c r="B81" s="2274"/>
      <c r="C81" s="530" t="s">
        <v>157</v>
      </c>
      <c r="D81" s="1587">
        <v>0</v>
      </c>
      <c r="E81" s="1587">
        <v>0</v>
      </c>
      <c r="F81" s="504">
        <f>E81*D81</f>
        <v>0</v>
      </c>
      <c r="G81" s="2474" t="s">
        <v>1592</v>
      </c>
      <c r="H81" s="2088"/>
      <c r="I81" s="448" t="s">
        <v>1199</v>
      </c>
    </row>
    <row r="82" spans="1:9" s="442" customFormat="1" ht="20.100000000000001" customHeight="1" thickTop="1" thickBot="1">
      <c r="A82" s="1869" t="s">
        <v>175</v>
      </c>
      <c r="B82" s="1870"/>
      <c r="C82" s="441"/>
      <c r="D82" s="441"/>
      <c r="E82" s="441"/>
      <c r="F82" s="395">
        <f>SUM(F79:F81)</f>
        <v>0</v>
      </c>
      <c r="G82" s="1646"/>
      <c r="H82" s="887" t="s">
        <v>1603</v>
      </c>
      <c r="I82" s="450">
        <f>I79</f>
        <v>0</v>
      </c>
    </row>
    <row r="83" spans="1:9" s="412" customFormat="1" ht="15.6">
      <c r="A83" s="1331"/>
      <c r="B83" s="442"/>
      <c r="C83" s="1113"/>
      <c r="D83" s="1113"/>
      <c r="E83" s="1113"/>
      <c r="F83" s="1332" t="s">
        <v>2290</v>
      </c>
      <c r="G83" s="1332"/>
      <c r="H83" s="934"/>
      <c r="I83" s="1332" t="s">
        <v>1593</v>
      </c>
    </row>
    <row r="84" spans="1:9">
      <c r="A84" s="6"/>
      <c r="B84" s="915"/>
      <c r="C84" s="526"/>
      <c r="D84" s="6"/>
      <c r="E84" s="6"/>
      <c r="F84" s="6"/>
      <c r="G84" s="6"/>
      <c r="H84" s="6"/>
      <c r="I84" s="914"/>
    </row>
    <row r="85" spans="1:9">
      <c r="A85" s="6"/>
      <c r="B85" s="915"/>
      <c r="C85" s="526"/>
      <c r="D85" s="6"/>
      <c r="E85" s="6"/>
      <c r="F85" s="6"/>
      <c r="G85" s="6"/>
      <c r="H85" s="6"/>
      <c r="I85" s="914"/>
    </row>
    <row r="86" spans="1:9">
      <c r="A86" s="6"/>
      <c r="B86" s="915"/>
      <c r="C86" s="526"/>
      <c r="D86" s="6"/>
      <c r="E86" s="6"/>
      <c r="F86" s="6"/>
      <c r="G86" s="6"/>
      <c r="H86" s="6"/>
      <c r="I86" s="914"/>
    </row>
    <row r="87" spans="1:9">
      <c r="A87" s="6"/>
      <c r="B87" s="915"/>
      <c r="C87" s="526"/>
      <c r="D87" s="6"/>
      <c r="E87" s="6"/>
      <c r="F87" s="6"/>
      <c r="G87" s="6"/>
      <c r="H87" s="6"/>
      <c r="I87" s="914"/>
    </row>
    <row r="88" spans="1:9">
      <c r="A88" s="6"/>
      <c r="B88" s="915"/>
      <c r="C88" s="526"/>
      <c r="D88" s="6"/>
      <c r="E88" s="6"/>
      <c r="F88" s="6"/>
      <c r="G88" s="6"/>
      <c r="H88" s="6"/>
      <c r="I88" s="914"/>
    </row>
    <row r="89" spans="1:9">
      <c r="A89" s="6"/>
      <c r="B89" s="915"/>
      <c r="C89" s="526"/>
      <c r="D89" s="6"/>
      <c r="E89" s="6"/>
      <c r="F89" s="6"/>
      <c r="G89" s="6"/>
      <c r="H89" s="6"/>
      <c r="I89" s="914"/>
    </row>
    <row r="90" spans="1:9">
      <c r="A90" s="6"/>
      <c r="B90" s="915"/>
      <c r="C90" s="526"/>
      <c r="D90" s="6"/>
      <c r="E90" s="6"/>
      <c r="F90" s="6"/>
      <c r="G90" s="6"/>
      <c r="H90" s="6"/>
      <c r="I90" s="914"/>
    </row>
    <row r="91" spans="1:9">
      <c r="A91" s="6"/>
      <c r="B91" s="915"/>
      <c r="C91" s="526"/>
      <c r="D91" s="6"/>
      <c r="E91" s="6"/>
      <c r="F91" s="6"/>
      <c r="G91" s="6"/>
      <c r="H91" s="6"/>
      <c r="I91" s="914"/>
    </row>
    <row r="92" spans="1:9">
      <c r="A92" s="6"/>
      <c r="B92" s="915"/>
      <c r="C92" s="526"/>
      <c r="D92" s="6"/>
      <c r="E92" s="6"/>
      <c r="F92" s="6"/>
      <c r="G92" s="6"/>
      <c r="H92" s="6"/>
      <c r="I92" s="914"/>
    </row>
    <row r="93" spans="1:9">
      <c r="A93" s="6"/>
      <c r="B93" s="915"/>
      <c r="C93" s="526"/>
      <c r="D93" s="6"/>
      <c r="E93" s="6"/>
      <c r="F93" s="6"/>
      <c r="G93" s="6"/>
      <c r="H93" s="6"/>
      <c r="I93" s="914"/>
    </row>
    <row r="94" spans="1:9">
      <c r="A94" s="6"/>
      <c r="B94" s="915"/>
      <c r="C94" s="526"/>
      <c r="D94" s="6"/>
      <c r="E94" s="6"/>
      <c r="F94" s="6"/>
      <c r="G94" s="6"/>
      <c r="H94" s="6"/>
      <c r="I94" s="914"/>
    </row>
    <row r="95" spans="1:9">
      <c r="A95" s="6"/>
      <c r="B95" s="915"/>
      <c r="C95" s="526"/>
      <c r="D95" s="6"/>
      <c r="E95" s="6"/>
      <c r="F95" s="6"/>
      <c r="G95" s="6"/>
      <c r="H95" s="6"/>
      <c r="I95" s="914"/>
    </row>
    <row r="96" spans="1:9">
      <c r="A96" s="6"/>
      <c r="B96" s="915"/>
      <c r="C96" s="526"/>
      <c r="D96" s="6"/>
      <c r="E96" s="6"/>
      <c r="F96" s="6"/>
      <c r="G96" s="6"/>
      <c r="H96" s="6"/>
      <c r="I96" s="914"/>
    </row>
    <row r="97" spans="1:9">
      <c r="A97" s="6"/>
      <c r="B97" s="915"/>
      <c r="C97" s="526"/>
      <c r="D97" s="6"/>
      <c r="E97" s="6"/>
      <c r="F97" s="6"/>
      <c r="G97" s="6"/>
      <c r="H97" s="6"/>
      <c r="I97" s="914"/>
    </row>
    <row r="98" spans="1:9">
      <c r="A98" s="6"/>
      <c r="B98" s="915"/>
      <c r="C98" s="526"/>
      <c r="D98" s="6"/>
      <c r="E98" s="6"/>
      <c r="F98" s="6"/>
      <c r="G98" s="6"/>
      <c r="H98" s="6"/>
      <c r="I98" s="914"/>
    </row>
    <row r="99" spans="1:9">
      <c r="A99" s="6"/>
      <c r="B99" s="915"/>
      <c r="C99" s="526"/>
      <c r="D99" s="6"/>
      <c r="E99" s="6"/>
      <c r="F99" s="6"/>
      <c r="G99" s="6"/>
      <c r="H99" s="6"/>
      <c r="I99" s="914"/>
    </row>
    <row r="100" spans="1:9">
      <c r="A100" s="6"/>
      <c r="B100" s="915"/>
      <c r="C100" s="526"/>
      <c r="D100" s="6"/>
      <c r="E100" s="6"/>
      <c r="F100" s="6"/>
      <c r="G100" s="6"/>
      <c r="H100" s="6"/>
      <c r="I100" s="914"/>
    </row>
    <row r="101" spans="1:9">
      <c r="A101" s="6"/>
      <c r="B101" s="915"/>
      <c r="C101" s="526"/>
      <c r="D101" s="6"/>
      <c r="E101" s="6"/>
      <c r="F101" s="6"/>
      <c r="G101" s="6"/>
      <c r="H101" s="6"/>
      <c r="I101" s="914"/>
    </row>
    <row r="102" spans="1:9">
      <c r="A102" s="6"/>
      <c r="B102" s="915"/>
      <c r="C102" s="526"/>
      <c r="D102" s="6"/>
      <c r="E102" s="6"/>
      <c r="F102" s="6"/>
      <c r="G102" s="6"/>
      <c r="H102" s="6"/>
      <c r="I102" s="914"/>
    </row>
    <row r="103" spans="1:9">
      <c r="A103" s="6"/>
      <c r="B103" s="915"/>
      <c r="C103" s="526"/>
      <c r="D103" s="6"/>
      <c r="E103" s="6"/>
      <c r="F103" s="6"/>
      <c r="G103" s="6"/>
      <c r="H103" s="6"/>
      <c r="I103" s="914"/>
    </row>
    <row r="104" spans="1:9">
      <c r="A104" s="6"/>
      <c r="B104" s="915"/>
      <c r="C104" s="526"/>
      <c r="D104" s="6"/>
      <c r="E104" s="6"/>
      <c r="F104" s="6"/>
      <c r="G104" s="6"/>
      <c r="H104" s="6"/>
      <c r="I104" s="914"/>
    </row>
    <row r="105" spans="1:9">
      <c r="A105" s="6"/>
      <c r="B105" s="915"/>
      <c r="C105" s="526"/>
      <c r="D105" s="6"/>
      <c r="E105" s="6"/>
      <c r="F105" s="6"/>
      <c r="G105" s="6"/>
      <c r="H105" s="6"/>
      <c r="I105" s="914"/>
    </row>
    <row r="106" spans="1:9">
      <c r="A106" s="6"/>
      <c r="B106" s="915"/>
      <c r="C106" s="526"/>
      <c r="D106" s="6"/>
      <c r="E106" s="6"/>
      <c r="F106" s="6"/>
      <c r="G106" s="6"/>
      <c r="H106" s="6"/>
      <c r="I106" s="914"/>
    </row>
    <row r="107" spans="1:9">
      <c r="A107" s="6"/>
      <c r="B107" s="915"/>
      <c r="C107" s="526"/>
      <c r="D107" s="6"/>
      <c r="E107" s="6"/>
      <c r="F107" s="6"/>
      <c r="G107" s="6"/>
      <c r="H107" s="6"/>
      <c r="I107" s="914"/>
    </row>
    <row r="108" spans="1:9">
      <c r="A108" s="6"/>
      <c r="B108" s="915"/>
      <c r="C108" s="526"/>
      <c r="D108" s="6"/>
      <c r="E108" s="6"/>
      <c r="F108" s="6"/>
      <c r="G108" s="6"/>
      <c r="H108" s="6"/>
      <c r="I108" s="914"/>
    </row>
    <row r="109" spans="1:9">
      <c r="A109" s="6"/>
      <c r="B109" s="915"/>
      <c r="C109" s="526"/>
      <c r="D109" s="6"/>
      <c r="E109" s="6"/>
      <c r="F109" s="6"/>
      <c r="G109" s="6"/>
      <c r="H109" s="6"/>
      <c r="I109" s="914"/>
    </row>
    <row r="110" spans="1:9">
      <c r="A110" s="6"/>
      <c r="B110" s="915"/>
      <c r="C110" s="526"/>
      <c r="D110" s="6"/>
      <c r="E110" s="6"/>
      <c r="F110" s="6"/>
      <c r="G110" s="6"/>
      <c r="H110" s="6"/>
      <c r="I110" s="914"/>
    </row>
    <row r="111" spans="1:9">
      <c r="A111" s="6"/>
      <c r="B111" s="915"/>
      <c r="C111" s="526"/>
      <c r="D111" s="6"/>
      <c r="E111" s="6"/>
      <c r="F111" s="6"/>
      <c r="G111" s="6"/>
      <c r="H111" s="6"/>
      <c r="I111" s="914"/>
    </row>
    <row r="112" spans="1:9">
      <c r="A112" s="6"/>
      <c r="B112" s="915"/>
      <c r="C112" s="526"/>
      <c r="D112" s="6"/>
      <c r="E112" s="6"/>
      <c r="F112" s="6"/>
      <c r="G112" s="6"/>
      <c r="H112" s="6"/>
      <c r="I112" s="914"/>
    </row>
    <row r="113" spans="1:9">
      <c r="A113" s="6"/>
      <c r="B113" s="915"/>
      <c r="C113" s="526"/>
      <c r="D113" s="6"/>
      <c r="E113" s="6"/>
      <c r="F113" s="6"/>
      <c r="G113" s="6"/>
      <c r="H113" s="6"/>
      <c r="I113" s="914"/>
    </row>
    <row r="114" spans="1:9">
      <c r="A114" s="6"/>
      <c r="B114" s="915"/>
      <c r="C114" s="526"/>
      <c r="D114" s="6"/>
      <c r="E114" s="6"/>
      <c r="F114" s="6"/>
      <c r="G114" s="6"/>
      <c r="H114" s="6"/>
      <c r="I114" s="914"/>
    </row>
    <row r="115" spans="1:9">
      <c r="A115" s="6"/>
      <c r="B115" s="915"/>
      <c r="C115" s="526"/>
      <c r="D115" s="6"/>
      <c r="E115" s="6"/>
      <c r="F115" s="6"/>
      <c r="G115" s="6"/>
      <c r="H115" s="6"/>
      <c r="I115" s="914"/>
    </row>
    <row r="116" spans="1:9">
      <c r="A116" s="6"/>
      <c r="B116" s="915"/>
      <c r="C116" s="526"/>
      <c r="D116" s="6"/>
      <c r="E116" s="6"/>
      <c r="F116" s="6"/>
      <c r="G116" s="6"/>
      <c r="H116" s="6"/>
      <c r="I116" s="914"/>
    </row>
    <row r="117" spans="1:9">
      <c r="A117" s="6"/>
      <c r="B117" s="915"/>
      <c r="C117" s="526"/>
      <c r="D117" s="6"/>
      <c r="E117" s="6"/>
      <c r="F117" s="6"/>
      <c r="G117" s="6"/>
      <c r="H117" s="6"/>
      <c r="I117" s="914"/>
    </row>
    <row r="118" spans="1:9">
      <c r="A118" s="6"/>
      <c r="B118" s="915"/>
      <c r="C118" s="526"/>
      <c r="D118" s="6"/>
      <c r="E118" s="6"/>
      <c r="F118" s="6"/>
      <c r="G118" s="6"/>
      <c r="H118" s="6"/>
      <c r="I118" s="914"/>
    </row>
    <row r="119" spans="1:9">
      <c r="A119" s="6"/>
      <c r="B119" s="915"/>
      <c r="C119" s="526"/>
      <c r="D119" s="6"/>
      <c r="E119" s="6"/>
      <c r="F119" s="6"/>
      <c r="G119" s="6"/>
      <c r="H119" s="6"/>
      <c r="I119" s="914"/>
    </row>
    <row r="120" spans="1:9">
      <c r="A120" s="6"/>
      <c r="B120" s="915"/>
      <c r="C120" s="526"/>
      <c r="D120" s="6"/>
      <c r="E120" s="6"/>
      <c r="F120" s="6"/>
      <c r="G120" s="6"/>
      <c r="H120" s="6"/>
      <c r="I120" s="914"/>
    </row>
    <row r="121" spans="1:9">
      <c r="A121" s="6"/>
      <c r="B121" s="915"/>
      <c r="C121" s="526"/>
      <c r="D121" s="6"/>
      <c r="E121" s="6"/>
      <c r="F121" s="6"/>
      <c r="G121" s="6"/>
      <c r="H121" s="6"/>
      <c r="I121" s="914"/>
    </row>
    <row r="122" spans="1:9">
      <c r="A122" s="6"/>
      <c r="B122" s="915"/>
      <c r="C122" s="526"/>
      <c r="D122" s="6"/>
      <c r="E122" s="6"/>
      <c r="F122" s="6"/>
      <c r="G122" s="6"/>
      <c r="H122" s="6"/>
      <c r="I122" s="914"/>
    </row>
    <row r="123" spans="1:9">
      <c r="A123" s="6"/>
      <c r="B123" s="915"/>
      <c r="C123" s="526"/>
      <c r="D123" s="6"/>
      <c r="E123" s="6"/>
      <c r="F123" s="6"/>
      <c r="G123" s="6"/>
      <c r="H123" s="6"/>
      <c r="I123" s="914"/>
    </row>
    <row r="124" spans="1:9">
      <c r="A124" s="6"/>
      <c r="B124" s="915"/>
      <c r="C124" s="526"/>
      <c r="D124" s="6"/>
      <c r="E124" s="6"/>
      <c r="F124" s="6"/>
      <c r="G124" s="6"/>
      <c r="H124" s="6"/>
      <c r="I124" s="914"/>
    </row>
    <row r="125" spans="1:9">
      <c r="A125" s="6"/>
      <c r="B125" s="915"/>
      <c r="C125" s="526"/>
      <c r="D125" s="6"/>
      <c r="E125" s="6"/>
      <c r="F125" s="6"/>
      <c r="G125" s="6"/>
      <c r="H125" s="6"/>
      <c r="I125" s="914"/>
    </row>
    <row r="126" spans="1:9">
      <c r="A126" s="6"/>
      <c r="B126" s="915"/>
      <c r="C126" s="526"/>
      <c r="D126" s="6"/>
      <c r="E126" s="6"/>
      <c r="F126" s="6"/>
      <c r="G126" s="6"/>
      <c r="H126" s="6"/>
      <c r="I126" s="914"/>
    </row>
    <row r="127" spans="1:9">
      <c r="A127" s="6"/>
      <c r="B127" s="915"/>
      <c r="C127" s="526"/>
      <c r="D127" s="6"/>
      <c r="E127" s="6"/>
      <c r="F127" s="6"/>
      <c r="G127" s="6"/>
      <c r="H127" s="6"/>
      <c r="I127" s="914"/>
    </row>
    <row r="128" spans="1:9">
      <c r="A128" s="6"/>
      <c r="B128" s="915"/>
      <c r="C128" s="526"/>
      <c r="D128" s="6"/>
      <c r="E128" s="6"/>
      <c r="F128" s="6"/>
      <c r="G128" s="6"/>
      <c r="H128" s="6"/>
      <c r="I128" s="914"/>
    </row>
    <row r="129" spans="1:9">
      <c r="A129" s="6"/>
      <c r="B129" s="915"/>
      <c r="C129" s="526"/>
      <c r="D129" s="6"/>
      <c r="E129" s="6"/>
      <c r="F129" s="6"/>
      <c r="G129" s="6"/>
      <c r="H129" s="6"/>
      <c r="I129" s="914"/>
    </row>
    <row r="130" spans="1:9">
      <c r="A130" s="6"/>
      <c r="B130" s="915"/>
      <c r="C130" s="526"/>
      <c r="D130" s="6"/>
      <c r="E130" s="6"/>
      <c r="F130" s="6"/>
      <c r="G130" s="6"/>
      <c r="H130" s="6"/>
      <c r="I130" s="914"/>
    </row>
    <row r="131" spans="1:9">
      <c r="A131" s="6"/>
      <c r="B131" s="915"/>
      <c r="C131" s="526"/>
      <c r="D131" s="6"/>
      <c r="E131" s="6"/>
      <c r="F131" s="6"/>
      <c r="G131" s="6"/>
      <c r="H131" s="6"/>
      <c r="I131" s="914"/>
    </row>
    <row r="132" spans="1:9">
      <c r="A132" s="6"/>
      <c r="B132" s="915"/>
      <c r="C132" s="526"/>
      <c r="D132" s="6"/>
      <c r="E132" s="6"/>
      <c r="F132" s="6"/>
      <c r="G132" s="6"/>
      <c r="H132" s="6"/>
      <c r="I132" s="914"/>
    </row>
    <row r="133" spans="1:9">
      <c r="A133" s="6"/>
      <c r="B133" s="915"/>
      <c r="C133" s="526"/>
      <c r="D133" s="6"/>
      <c r="E133" s="6"/>
      <c r="F133" s="6"/>
      <c r="G133" s="6"/>
      <c r="H133" s="6"/>
      <c r="I133" s="914"/>
    </row>
    <row r="134" spans="1:9">
      <c r="A134" s="6"/>
      <c r="B134" s="915"/>
      <c r="C134" s="526"/>
      <c r="D134" s="6"/>
      <c r="E134" s="6"/>
      <c r="F134" s="6"/>
      <c r="G134" s="6"/>
      <c r="H134" s="6"/>
      <c r="I134" s="914"/>
    </row>
    <row r="135" spans="1:9">
      <c r="A135" s="6"/>
      <c r="B135" s="915"/>
      <c r="C135" s="526"/>
      <c r="D135" s="6"/>
      <c r="E135" s="6"/>
      <c r="F135" s="6"/>
      <c r="G135" s="6"/>
      <c r="H135" s="6"/>
      <c r="I135" s="914"/>
    </row>
    <row r="136" spans="1:9">
      <c r="A136" s="6"/>
      <c r="B136" s="915"/>
      <c r="C136" s="526"/>
      <c r="D136" s="6"/>
      <c r="E136" s="6"/>
      <c r="F136" s="6"/>
      <c r="G136" s="6"/>
      <c r="H136" s="6"/>
      <c r="I136" s="914"/>
    </row>
    <row r="137" spans="1:9">
      <c r="A137" s="6"/>
      <c r="B137" s="915"/>
      <c r="C137" s="526"/>
      <c r="D137" s="6"/>
      <c r="E137" s="6"/>
      <c r="F137" s="6"/>
      <c r="G137" s="6"/>
      <c r="H137" s="6"/>
      <c r="I137" s="914"/>
    </row>
    <row r="138" spans="1:9">
      <c r="A138" s="6"/>
      <c r="B138" s="915"/>
      <c r="C138" s="526"/>
      <c r="D138" s="6"/>
      <c r="E138" s="6"/>
      <c r="F138" s="6"/>
      <c r="G138" s="6"/>
      <c r="H138" s="6"/>
      <c r="I138" s="914"/>
    </row>
    <row r="139" spans="1:9">
      <c r="A139" s="6"/>
      <c r="B139" s="915"/>
      <c r="C139" s="526"/>
      <c r="D139" s="6"/>
      <c r="E139" s="6"/>
      <c r="F139" s="6"/>
      <c r="G139" s="6"/>
      <c r="H139" s="6"/>
      <c r="I139" s="914"/>
    </row>
    <row r="140" spans="1:9">
      <c r="A140" s="6"/>
      <c r="B140" s="915"/>
      <c r="C140" s="526"/>
      <c r="D140" s="6"/>
      <c r="E140" s="6"/>
      <c r="F140" s="6"/>
      <c r="G140" s="6"/>
      <c r="H140" s="6"/>
      <c r="I140" s="914"/>
    </row>
    <row r="141" spans="1:9">
      <c r="A141" s="6"/>
      <c r="B141" s="915"/>
      <c r="C141" s="526"/>
      <c r="D141" s="6"/>
      <c r="E141" s="6"/>
      <c r="F141" s="6"/>
      <c r="G141" s="6"/>
      <c r="H141" s="6"/>
      <c r="I141" s="914"/>
    </row>
    <row r="142" spans="1:9">
      <c r="A142" s="6"/>
      <c r="B142" s="915"/>
      <c r="C142" s="526"/>
      <c r="D142" s="6"/>
      <c r="E142" s="6"/>
      <c r="F142" s="6"/>
      <c r="G142" s="6"/>
      <c r="H142" s="6"/>
      <c r="I142" s="914"/>
    </row>
    <row r="143" spans="1:9">
      <c r="A143" s="6"/>
      <c r="B143" s="915"/>
      <c r="C143" s="526"/>
      <c r="D143" s="6"/>
      <c r="E143" s="6"/>
      <c r="F143" s="6"/>
      <c r="G143" s="6"/>
      <c r="H143" s="6"/>
      <c r="I143" s="914"/>
    </row>
    <row r="144" spans="1:9">
      <c r="A144" s="6"/>
      <c r="B144" s="915"/>
      <c r="C144" s="526"/>
      <c r="D144" s="6"/>
      <c r="E144" s="6"/>
      <c r="F144" s="6"/>
      <c r="G144" s="6"/>
      <c r="H144" s="6"/>
      <c r="I144" s="914"/>
    </row>
    <row r="145" spans="1:9">
      <c r="A145" s="6"/>
      <c r="B145" s="915"/>
      <c r="C145" s="526"/>
      <c r="D145" s="6"/>
      <c r="E145" s="6"/>
      <c r="F145" s="6"/>
      <c r="G145" s="6"/>
      <c r="H145" s="6"/>
      <c r="I145" s="914"/>
    </row>
    <row r="146" spans="1:9">
      <c r="A146" s="6"/>
      <c r="B146" s="915"/>
      <c r="C146" s="526"/>
      <c r="D146" s="6"/>
      <c r="E146" s="6"/>
      <c r="F146" s="6"/>
      <c r="G146" s="6"/>
      <c r="H146" s="6"/>
      <c r="I146" s="914"/>
    </row>
    <row r="147" spans="1:9">
      <c r="A147" s="6"/>
      <c r="B147" s="915"/>
      <c r="C147" s="526"/>
      <c r="D147" s="6"/>
      <c r="E147" s="6"/>
      <c r="F147" s="6"/>
      <c r="G147" s="6"/>
      <c r="H147" s="6"/>
      <c r="I147" s="914"/>
    </row>
    <row r="148" spans="1:9">
      <c r="A148" s="6"/>
      <c r="B148" s="915"/>
      <c r="C148" s="526"/>
      <c r="D148" s="6"/>
      <c r="E148" s="6"/>
      <c r="F148" s="6"/>
      <c r="G148" s="6"/>
      <c r="H148" s="6"/>
      <c r="I148" s="914"/>
    </row>
    <row r="149" spans="1:9">
      <c r="A149" s="6"/>
      <c r="B149" s="915"/>
      <c r="C149" s="526"/>
      <c r="D149" s="6"/>
      <c r="E149" s="6"/>
      <c r="F149" s="6"/>
      <c r="G149" s="6"/>
      <c r="H149" s="6"/>
      <c r="I149" s="914"/>
    </row>
    <row r="150" spans="1:9">
      <c r="A150" s="6"/>
      <c r="B150" s="915"/>
      <c r="C150" s="526"/>
      <c r="D150" s="6"/>
      <c r="E150" s="6"/>
      <c r="F150" s="6"/>
      <c r="G150" s="6"/>
      <c r="H150" s="6"/>
      <c r="I150" s="914"/>
    </row>
    <row r="151" spans="1:9">
      <c r="A151" s="6"/>
      <c r="B151" s="915"/>
      <c r="C151" s="526"/>
      <c r="D151" s="6"/>
      <c r="E151" s="6"/>
      <c r="F151" s="6"/>
      <c r="G151" s="6"/>
      <c r="H151" s="6"/>
      <c r="I151" s="914"/>
    </row>
    <row r="152" spans="1:9">
      <c r="A152" s="6"/>
      <c r="B152" s="915"/>
      <c r="C152" s="526"/>
      <c r="D152" s="6"/>
      <c r="E152" s="6"/>
      <c r="F152" s="6"/>
      <c r="G152" s="6"/>
      <c r="H152" s="6"/>
      <c r="I152" s="914"/>
    </row>
    <row r="153" spans="1:9">
      <c r="A153" s="6"/>
      <c r="B153" s="915"/>
      <c r="C153" s="526"/>
      <c r="D153" s="6"/>
      <c r="E153" s="6"/>
      <c r="F153" s="6"/>
      <c r="G153" s="6"/>
      <c r="H153" s="6"/>
      <c r="I153" s="914"/>
    </row>
    <row r="154" spans="1:9">
      <c r="A154" s="6"/>
      <c r="B154" s="915"/>
      <c r="C154" s="526"/>
      <c r="D154" s="6"/>
      <c r="E154" s="6"/>
      <c r="F154" s="6"/>
      <c r="G154" s="6"/>
      <c r="H154" s="6"/>
      <c r="I154" s="914"/>
    </row>
    <row r="155" spans="1:9">
      <c r="A155" s="6"/>
      <c r="B155" s="915"/>
      <c r="C155" s="526"/>
      <c r="D155" s="6"/>
      <c r="E155" s="6"/>
      <c r="F155" s="6"/>
      <c r="G155" s="6"/>
      <c r="H155" s="6"/>
      <c r="I155" s="914"/>
    </row>
    <row r="156" spans="1:9">
      <c r="A156" s="6"/>
      <c r="B156" s="915"/>
      <c r="C156" s="526"/>
      <c r="D156" s="6"/>
      <c r="E156" s="6"/>
      <c r="F156" s="6"/>
      <c r="G156" s="6"/>
      <c r="H156" s="6"/>
      <c r="I156" s="914"/>
    </row>
    <row r="157" spans="1:9">
      <c r="A157" s="6"/>
      <c r="B157" s="915"/>
      <c r="C157" s="526"/>
      <c r="D157" s="6"/>
      <c r="E157" s="6"/>
      <c r="F157" s="6"/>
      <c r="G157" s="6"/>
      <c r="H157" s="6"/>
      <c r="I157" s="914"/>
    </row>
    <row r="158" spans="1:9">
      <c r="A158" s="6"/>
      <c r="B158" s="915"/>
      <c r="C158" s="526"/>
      <c r="D158" s="6"/>
      <c r="E158" s="6"/>
      <c r="F158" s="6"/>
      <c r="G158" s="6"/>
      <c r="H158" s="6"/>
      <c r="I158" s="914"/>
    </row>
    <row r="159" spans="1:9">
      <c r="A159" s="6"/>
      <c r="B159" s="915"/>
      <c r="C159" s="526"/>
      <c r="D159" s="6"/>
      <c r="E159" s="6"/>
      <c r="F159" s="6"/>
      <c r="G159" s="6"/>
      <c r="H159" s="6"/>
      <c r="I159" s="914"/>
    </row>
    <row r="160" spans="1:9">
      <c r="A160" s="6"/>
      <c r="B160" s="915"/>
      <c r="C160" s="526"/>
      <c r="D160" s="6"/>
      <c r="E160" s="6"/>
      <c r="F160" s="6"/>
      <c r="G160" s="6"/>
      <c r="H160" s="6"/>
      <c r="I160" s="914"/>
    </row>
    <row r="161" spans="1:9">
      <c r="A161" s="6"/>
      <c r="B161" s="915"/>
      <c r="C161" s="526"/>
      <c r="D161" s="6"/>
      <c r="E161" s="6"/>
      <c r="F161" s="6"/>
      <c r="G161" s="6"/>
      <c r="H161" s="6"/>
      <c r="I161" s="914"/>
    </row>
    <row r="162" spans="1:9">
      <c r="A162" s="6"/>
      <c r="B162" s="915"/>
      <c r="C162" s="526"/>
      <c r="D162" s="6"/>
      <c r="E162" s="6"/>
      <c r="F162" s="6"/>
      <c r="G162" s="6"/>
      <c r="H162" s="6"/>
      <c r="I162" s="914"/>
    </row>
    <row r="163" spans="1:9">
      <c r="A163" s="6"/>
      <c r="B163" s="915"/>
      <c r="C163" s="526"/>
      <c r="D163" s="6"/>
      <c r="E163" s="6"/>
      <c r="F163" s="6"/>
      <c r="G163" s="6"/>
      <c r="H163" s="6"/>
      <c r="I163" s="914"/>
    </row>
    <row r="164" spans="1:9">
      <c r="A164" s="6"/>
      <c r="B164" s="915"/>
      <c r="C164" s="526"/>
      <c r="D164" s="6"/>
      <c r="E164" s="6"/>
      <c r="F164" s="6"/>
      <c r="G164" s="6"/>
      <c r="H164" s="6"/>
      <c r="I164" s="914"/>
    </row>
    <row r="165" spans="1:9">
      <c r="A165" s="6"/>
      <c r="B165" s="915"/>
      <c r="C165" s="526"/>
      <c r="D165" s="6"/>
      <c r="E165" s="6"/>
      <c r="F165" s="6"/>
      <c r="G165" s="6"/>
      <c r="H165" s="6"/>
      <c r="I165" s="914"/>
    </row>
    <row r="166" spans="1:9">
      <c r="A166" s="6"/>
      <c r="B166" s="915"/>
      <c r="C166" s="526"/>
      <c r="D166" s="6"/>
      <c r="E166" s="6"/>
      <c r="F166" s="6"/>
      <c r="G166" s="6"/>
      <c r="H166" s="6"/>
      <c r="I166" s="914"/>
    </row>
    <row r="167" spans="1:9">
      <c r="A167" s="6"/>
      <c r="B167" s="915"/>
      <c r="C167" s="526"/>
      <c r="D167" s="6"/>
      <c r="E167" s="6"/>
      <c r="F167" s="6"/>
      <c r="G167" s="6"/>
      <c r="H167" s="6"/>
      <c r="I167" s="914"/>
    </row>
    <row r="168" spans="1:9">
      <c r="A168" s="6"/>
      <c r="B168" s="915"/>
      <c r="C168" s="526"/>
      <c r="D168" s="6"/>
      <c r="E168" s="6"/>
      <c r="F168" s="6"/>
      <c r="G168" s="6"/>
      <c r="H168" s="6"/>
      <c r="I168" s="914"/>
    </row>
    <row r="169" spans="1:9">
      <c r="A169" s="6"/>
      <c r="B169" s="915"/>
      <c r="C169" s="526"/>
      <c r="D169" s="6"/>
      <c r="E169" s="6"/>
      <c r="F169" s="6"/>
      <c r="G169" s="6"/>
      <c r="H169" s="6"/>
      <c r="I169" s="914"/>
    </row>
    <row r="170" spans="1:9">
      <c r="A170" s="6"/>
      <c r="B170" s="915"/>
      <c r="C170" s="526"/>
      <c r="D170" s="6"/>
      <c r="E170" s="6"/>
      <c r="F170" s="6"/>
      <c r="G170" s="6"/>
      <c r="H170" s="6"/>
      <c r="I170" s="914"/>
    </row>
    <row r="171" spans="1:9">
      <c r="A171" s="6"/>
      <c r="B171" s="915"/>
      <c r="C171" s="526"/>
      <c r="D171" s="6"/>
      <c r="E171" s="6"/>
      <c r="F171" s="6"/>
      <c r="G171" s="6"/>
      <c r="H171" s="6"/>
      <c r="I171" s="914"/>
    </row>
    <row r="172" spans="1:9">
      <c r="A172" s="6"/>
      <c r="B172" s="915"/>
      <c r="C172" s="526"/>
      <c r="D172" s="6"/>
      <c r="E172" s="6"/>
      <c r="F172" s="6"/>
      <c r="G172" s="6"/>
      <c r="H172" s="6"/>
      <c r="I172" s="914"/>
    </row>
    <row r="173" spans="1:9">
      <c r="A173" s="6"/>
      <c r="B173" s="915"/>
      <c r="C173" s="526"/>
      <c r="D173" s="6"/>
      <c r="E173" s="6"/>
      <c r="F173" s="6"/>
      <c r="G173" s="6"/>
      <c r="H173" s="6"/>
      <c r="I173" s="914"/>
    </row>
    <row r="174" spans="1:9">
      <c r="A174" s="6"/>
      <c r="B174" s="915"/>
      <c r="C174" s="526"/>
      <c r="D174" s="6"/>
      <c r="E174" s="6"/>
      <c r="F174" s="6"/>
      <c r="G174" s="6"/>
      <c r="H174" s="6"/>
      <c r="I174" s="914"/>
    </row>
    <row r="175" spans="1:9">
      <c r="A175" s="6"/>
      <c r="B175" s="915"/>
      <c r="C175" s="526"/>
      <c r="D175" s="6"/>
      <c r="E175" s="6"/>
      <c r="F175" s="6"/>
      <c r="G175" s="6"/>
      <c r="H175" s="6"/>
      <c r="I175" s="914"/>
    </row>
    <row r="176" spans="1:9">
      <c r="A176" s="6"/>
      <c r="B176" s="915"/>
      <c r="C176" s="526"/>
      <c r="D176" s="6"/>
      <c r="E176" s="6"/>
      <c r="F176" s="6"/>
      <c r="G176" s="6"/>
      <c r="H176" s="6"/>
      <c r="I176" s="914"/>
    </row>
    <row r="177" spans="1:9">
      <c r="A177" s="6"/>
      <c r="B177" s="915"/>
      <c r="C177" s="526"/>
      <c r="D177" s="6"/>
      <c r="E177" s="6"/>
      <c r="F177" s="6"/>
      <c r="G177" s="6"/>
      <c r="H177" s="6"/>
      <c r="I177" s="914"/>
    </row>
    <row r="178" spans="1:9">
      <c r="A178" s="6"/>
      <c r="B178" s="915"/>
      <c r="C178" s="526"/>
      <c r="D178" s="6"/>
      <c r="E178" s="6"/>
      <c r="F178" s="6"/>
      <c r="G178" s="6"/>
      <c r="H178" s="6"/>
      <c r="I178" s="914"/>
    </row>
    <row r="179" spans="1:9">
      <c r="A179" s="6"/>
      <c r="B179" s="915"/>
      <c r="C179" s="526"/>
      <c r="D179" s="6"/>
      <c r="E179" s="6"/>
      <c r="F179" s="6"/>
      <c r="G179" s="6"/>
      <c r="H179" s="6"/>
      <c r="I179" s="914"/>
    </row>
    <row r="180" spans="1:9">
      <c r="A180" s="6"/>
      <c r="B180" s="915"/>
      <c r="C180" s="526"/>
      <c r="D180" s="6"/>
      <c r="E180" s="6"/>
      <c r="F180" s="6"/>
      <c r="G180" s="6"/>
      <c r="H180" s="6"/>
      <c r="I180" s="914"/>
    </row>
    <row r="181" spans="1:9">
      <c r="A181" s="6"/>
      <c r="B181" s="915"/>
      <c r="C181" s="526"/>
      <c r="D181" s="6"/>
      <c r="E181" s="6"/>
      <c r="F181" s="6"/>
      <c r="G181" s="6"/>
      <c r="H181" s="6"/>
      <c r="I181" s="914"/>
    </row>
    <row r="182" spans="1:9">
      <c r="A182" s="6"/>
      <c r="B182" s="915"/>
      <c r="C182" s="526"/>
      <c r="D182" s="6"/>
      <c r="E182" s="6"/>
      <c r="F182" s="6"/>
      <c r="G182" s="6"/>
      <c r="H182" s="6"/>
      <c r="I182" s="914"/>
    </row>
    <row r="183" spans="1:9">
      <c r="A183" s="6"/>
      <c r="B183" s="915"/>
      <c r="C183" s="526"/>
      <c r="D183" s="6"/>
      <c r="E183" s="6"/>
      <c r="F183" s="6"/>
      <c r="G183" s="6"/>
      <c r="H183" s="6"/>
      <c r="I183" s="914"/>
    </row>
    <row r="184" spans="1:9">
      <c r="A184" s="6"/>
      <c r="B184" s="915"/>
      <c r="C184" s="526"/>
      <c r="D184" s="6"/>
      <c r="E184" s="6"/>
      <c r="F184" s="6"/>
      <c r="G184" s="6"/>
      <c r="H184" s="6"/>
      <c r="I184" s="914"/>
    </row>
    <row r="185" spans="1:9">
      <c r="A185" s="6"/>
      <c r="B185" s="915"/>
      <c r="C185" s="526"/>
      <c r="D185" s="6"/>
      <c r="E185" s="6"/>
      <c r="F185" s="6"/>
      <c r="G185" s="6"/>
      <c r="H185" s="6"/>
      <c r="I185" s="914"/>
    </row>
    <row r="186" spans="1:9">
      <c r="A186" s="6"/>
      <c r="B186" s="915"/>
      <c r="C186" s="526"/>
      <c r="D186" s="6"/>
      <c r="E186" s="6"/>
      <c r="F186" s="6"/>
      <c r="G186" s="6"/>
      <c r="H186" s="6"/>
      <c r="I186" s="914"/>
    </row>
    <row r="187" spans="1:9">
      <c r="A187" s="6"/>
      <c r="B187" s="915"/>
      <c r="C187" s="526"/>
      <c r="D187" s="6"/>
      <c r="E187" s="6"/>
      <c r="F187" s="6"/>
      <c r="G187" s="6"/>
      <c r="H187" s="6"/>
      <c r="I187" s="914"/>
    </row>
    <row r="188" spans="1:9">
      <c r="A188" s="6"/>
      <c r="B188" s="915"/>
      <c r="C188" s="526"/>
      <c r="D188" s="6"/>
      <c r="E188" s="6"/>
      <c r="F188" s="6"/>
      <c r="G188" s="6"/>
      <c r="H188" s="6"/>
      <c r="I188" s="914"/>
    </row>
    <row r="189" spans="1:9">
      <c r="A189" s="6"/>
      <c r="B189" s="915"/>
      <c r="C189" s="526"/>
      <c r="D189" s="6"/>
      <c r="E189" s="6"/>
      <c r="F189" s="6"/>
      <c r="G189" s="6"/>
      <c r="H189" s="6"/>
      <c r="I189" s="914"/>
    </row>
    <row r="190" spans="1:9">
      <c r="A190" s="6"/>
      <c r="B190" s="915"/>
      <c r="C190" s="526"/>
      <c r="D190" s="6"/>
      <c r="E190" s="6"/>
      <c r="F190" s="6"/>
      <c r="G190" s="6"/>
      <c r="H190" s="6"/>
      <c r="I190" s="914"/>
    </row>
    <row r="191" spans="1:9">
      <c r="A191" s="6"/>
      <c r="B191" s="915"/>
      <c r="C191" s="526"/>
      <c r="D191" s="6"/>
      <c r="E191" s="6"/>
      <c r="F191" s="6"/>
      <c r="G191" s="6"/>
      <c r="H191" s="6"/>
      <c r="I191" s="914"/>
    </row>
    <row r="192" spans="1:9">
      <c r="A192" s="6"/>
      <c r="B192" s="915"/>
      <c r="C192" s="526"/>
      <c r="D192" s="6"/>
      <c r="E192" s="6"/>
      <c r="F192" s="6"/>
      <c r="G192" s="6"/>
      <c r="H192" s="6"/>
      <c r="I192" s="914"/>
    </row>
    <row r="193" spans="1:9">
      <c r="A193" s="6"/>
      <c r="B193" s="915"/>
      <c r="C193" s="526"/>
      <c r="D193" s="6"/>
      <c r="E193" s="6"/>
      <c r="F193" s="6"/>
      <c r="G193" s="6"/>
      <c r="H193" s="6"/>
      <c r="I193" s="914"/>
    </row>
    <row r="194" spans="1:9">
      <c r="A194" s="6"/>
      <c r="B194" s="915"/>
      <c r="C194" s="526"/>
      <c r="D194" s="6"/>
      <c r="E194" s="6"/>
      <c r="F194" s="6"/>
      <c r="G194" s="6"/>
      <c r="H194" s="6"/>
      <c r="I194" s="914"/>
    </row>
    <row r="195" spans="1:9">
      <c r="A195" s="6"/>
      <c r="B195" s="915"/>
      <c r="C195" s="526"/>
      <c r="D195" s="6"/>
      <c r="E195" s="6"/>
      <c r="F195" s="6"/>
      <c r="G195" s="6"/>
      <c r="H195" s="6"/>
      <c r="I195" s="914"/>
    </row>
    <row r="196" spans="1:9">
      <c r="A196" s="6"/>
      <c r="B196" s="915"/>
      <c r="C196" s="526"/>
      <c r="D196" s="6"/>
      <c r="E196" s="6"/>
      <c r="F196" s="6"/>
      <c r="G196" s="6"/>
      <c r="H196" s="6"/>
      <c r="I196" s="914"/>
    </row>
    <row r="197" spans="1:9">
      <c r="A197" s="6"/>
      <c r="B197" s="915"/>
      <c r="C197" s="526"/>
      <c r="D197" s="6"/>
      <c r="E197" s="6"/>
      <c r="F197" s="6"/>
      <c r="G197" s="6"/>
      <c r="H197" s="6"/>
    </row>
    <row r="198" spans="1:9">
      <c r="A198" s="6"/>
      <c r="B198" s="915"/>
      <c r="C198" s="526"/>
      <c r="D198" s="6"/>
      <c r="E198" s="6"/>
      <c r="F198" s="6"/>
      <c r="G198" s="6"/>
      <c r="H198" s="6"/>
    </row>
    <row r="199" spans="1:9">
      <c r="A199" s="6"/>
      <c r="B199" s="915"/>
      <c r="C199" s="526"/>
      <c r="D199" s="6"/>
      <c r="E199" s="6"/>
      <c r="F199" s="6"/>
      <c r="G199" s="6"/>
      <c r="H199" s="6"/>
    </row>
    <row r="200" spans="1:9">
      <c r="A200" s="6"/>
      <c r="B200" s="915"/>
      <c r="C200" s="526"/>
      <c r="D200" s="6"/>
      <c r="E200" s="6"/>
      <c r="F200" s="6"/>
      <c r="G200" s="6"/>
      <c r="H200" s="6"/>
    </row>
    <row r="201" spans="1:9">
      <c r="A201" s="6"/>
      <c r="B201" s="915"/>
      <c r="C201" s="526"/>
      <c r="D201" s="6"/>
      <c r="E201" s="6"/>
      <c r="F201" s="6"/>
      <c r="G201" s="6"/>
      <c r="H201" s="6"/>
    </row>
    <row r="202" spans="1:9">
      <c r="A202" s="6"/>
      <c r="B202" s="915"/>
      <c r="C202" s="526"/>
      <c r="D202" s="6"/>
      <c r="E202" s="6"/>
      <c r="F202" s="6"/>
      <c r="G202" s="6"/>
      <c r="H202" s="6"/>
    </row>
    <row r="203" spans="1:9">
      <c r="A203" s="6"/>
      <c r="B203" s="915"/>
      <c r="C203" s="526"/>
      <c r="D203" s="6"/>
      <c r="E203" s="6"/>
      <c r="F203" s="6"/>
      <c r="G203" s="6"/>
      <c r="H203" s="6"/>
    </row>
  </sheetData>
  <mergeCells count="89">
    <mergeCell ref="G4:I4"/>
    <mergeCell ref="G5:I5"/>
    <mergeCell ref="A80:B80"/>
    <mergeCell ref="A81:B81"/>
    <mergeCell ref="A82:B82"/>
    <mergeCell ref="A75:B75"/>
    <mergeCell ref="A76:B76"/>
    <mergeCell ref="A77:B77"/>
    <mergeCell ref="A78:B78"/>
    <mergeCell ref="A79:B79"/>
    <mergeCell ref="A37:E37"/>
    <mergeCell ref="A62:E62"/>
    <mergeCell ref="A69:E69"/>
    <mergeCell ref="A71:E71"/>
    <mergeCell ref="A63:E63"/>
    <mergeCell ref="A6:B6"/>
    <mergeCell ref="C6:F6"/>
    <mergeCell ref="A73:B73"/>
    <mergeCell ref="A74:B74"/>
    <mergeCell ref="A4:B4"/>
    <mergeCell ref="C4:F4"/>
    <mergeCell ref="A5:B5"/>
    <mergeCell ref="C5:F5"/>
    <mergeCell ref="G59:I59"/>
    <mergeCell ref="G54:I54"/>
    <mergeCell ref="G44:I44"/>
    <mergeCell ref="G45:I45"/>
    <mergeCell ref="G46:I46"/>
    <mergeCell ref="G47:I47"/>
    <mergeCell ref="G48:I48"/>
    <mergeCell ref="G53:I53"/>
    <mergeCell ref="G55:I55"/>
    <mergeCell ref="G56:I56"/>
    <mergeCell ref="G57:I57"/>
    <mergeCell ref="G58:I58"/>
    <mergeCell ref="G52:I52"/>
    <mergeCell ref="G50:I50"/>
    <mergeCell ref="G49:I49"/>
    <mergeCell ref="G51:I51"/>
    <mergeCell ref="G6:I6"/>
    <mergeCell ref="G9:I9"/>
    <mergeCell ref="G10:I10"/>
    <mergeCell ref="G37:I37"/>
    <mergeCell ref="G38:I38"/>
    <mergeCell ref="G28:I28"/>
    <mergeCell ref="G29:I29"/>
    <mergeCell ref="G31:I31"/>
    <mergeCell ref="G32:I32"/>
    <mergeCell ref="G33:I33"/>
    <mergeCell ref="G34:I34"/>
    <mergeCell ref="G35:I35"/>
    <mergeCell ref="G36:I36"/>
    <mergeCell ref="G22:I22"/>
    <mergeCell ref="G27:I27"/>
    <mergeCell ref="G30:I30"/>
    <mergeCell ref="G69:I69"/>
    <mergeCell ref="G71:I71"/>
    <mergeCell ref="G80:H80"/>
    <mergeCell ref="G68:I68"/>
    <mergeCell ref="G70:I70"/>
    <mergeCell ref="G81:H81"/>
    <mergeCell ref="G11:I11"/>
    <mergeCell ref="G12:I12"/>
    <mergeCell ref="G13:I13"/>
    <mergeCell ref="G14:I14"/>
    <mergeCell ref="G15:I15"/>
    <mergeCell ref="G16:I16"/>
    <mergeCell ref="G17:I17"/>
    <mergeCell ref="G18:I18"/>
    <mergeCell ref="G19:I19"/>
    <mergeCell ref="G20:I20"/>
    <mergeCell ref="G21:I21"/>
    <mergeCell ref="G23:I23"/>
    <mergeCell ref="G24:I24"/>
    <mergeCell ref="G25:I25"/>
    <mergeCell ref="G26:I26"/>
    <mergeCell ref="G60:I60"/>
    <mergeCell ref="G61:I61"/>
    <mergeCell ref="G64:I64"/>
    <mergeCell ref="G65:I65"/>
    <mergeCell ref="G67:I67"/>
    <mergeCell ref="G66:I66"/>
    <mergeCell ref="G62:I62"/>
    <mergeCell ref="G63:I63"/>
    <mergeCell ref="G39:I39"/>
    <mergeCell ref="G40:I40"/>
    <mergeCell ref="G41:I41"/>
    <mergeCell ref="G42:I42"/>
    <mergeCell ref="G43:I43"/>
  </mergeCells>
  <phoneticPr fontId="0" type="noConversion"/>
  <dataValidations disablePrompts="1" count="1">
    <dataValidation type="list" allowBlank="1" showInputMessage="1" showErrorMessage="1" sqref="H74:H78" xr:uid="{00000000-0002-0000-3800-000000000000}">
      <formula1>yesno</formula1>
    </dataValidation>
  </dataValidations>
  <printOptions horizontalCentered="1"/>
  <pageMargins left="0.5" right="0.5" top="1" bottom="1" header="0.5" footer="0.34"/>
  <pageSetup scale="60" fitToHeight="3" orientation="landscape" horizontalDpi="300" verticalDpi="300" r:id="rId1"/>
  <headerFooter alignWithMargins="0">
    <oddHeader>&amp;C&amp;"Arial,Bold"&amp;14&amp;U&amp;A</oddHeader>
    <oddFooter>&amp;L&amp;F
&amp;A&amp;CPage &amp;P of &amp;N&amp;R&amp;D</oddFooter>
  </headerFooter>
  <rowBreaks count="2" manualBreakCount="2">
    <brk id="36" max="7" man="1"/>
    <brk id="62" max="7"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N46"/>
  <sheetViews>
    <sheetView zoomScaleNormal="100" zoomScaleSheetLayoutView="85" workbookViewId="0">
      <selection activeCell="A3" sqref="A3"/>
    </sheetView>
  </sheetViews>
  <sheetFormatPr defaultColWidth="9.109375" defaultRowHeight="13.2"/>
  <cols>
    <col min="1" max="1" width="120.6640625" style="1479" customWidth="1"/>
    <col min="2" max="2" width="2" style="1479" customWidth="1"/>
    <col min="3" max="3" width="37.5546875" style="1491" customWidth="1"/>
    <col min="4" max="16384" width="9.109375" style="1479"/>
  </cols>
  <sheetData>
    <row r="1" spans="1:14">
      <c r="A1" s="1481" t="s">
        <v>1827</v>
      </c>
    </row>
    <row r="2" spans="1:14">
      <c r="A2" s="1480"/>
      <c r="N2" s="1479" t="s">
        <v>440</v>
      </c>
    </row>
    <row r="3" spans="1:14" ht="156" customHeight="1">
      <c r="A3" s="1480" t="s">
        <v>2106</v>
      </c>
    </row>
    <row r="4" spans="1:14">
      <c r="A4" s="1480"/>
    </row>
    <row r="5" spans="1:14" ht="52.8">
      <c r="A5" s="1480" t="s">
        <v>1826</v>
      </c>
    </row>
    <row r="6" spans="1:14">
      <c r="A6" s="1480"/>
    </row>
    <row r="7" spans="1:14">
      <c r="A7" s="1540" t="s">
        <v>1825</v>
      </c>
    </row>
    <row r="8" spans="1:14">
      <c r="A8" s="1480" t="s">
        <v>2107</v>
      </c>
    </row>
    <row r="9" spans="1:14">
      <c r="A9" s="1480"/>
    </row>
    <row r="10" spans="1:14">
      <c r="A10" s="1540" t="s">
        <v>1824</v>
      </c>
    </row>
    <row r="11" spans="1:14" ht="26.4">
      <c r="A11" s="1480" t="s">
        <v>2108</v>
      </c>
    </row>
    <row r="12" spans="1:14">
      <c r="A12" s="1541"/>
    </row>
    <row r="13" spans="1:14">
      <c r="A13" s="1540" t="s">
        <v>1823</v>
      </c>
    </row>
    <row r="14" spans="1:14" ht="26.4">
      <c r="A14" s="1480" t="s">
        <v>2109</v>
      </c>
    </row>
    <row r="15" spans="1:14">
      <c r="A15" s="1541"/>
    </row>
    <row r="16" spans="1:14">
      <c r="A16" s="1541"/>
    </row>
    <row r="17" spans="1:3">
      <c r="A17" s="1481" t="s">
        <v>1822</v>
      </c>
    </row>
    <row r="19" spans="1:3" ht="79.8" thickBot="1">
      <c r="A19" s="1542" t="s">
        <v>2110</v>
      </c>
      <c r="C19" s="1492" t="s">
        <v>440</v>
      </c>
    </row>
    <row r="20" spans="1:3" ht="44.4" customHeight="1" thickBot="1">
      <c r="A20" s="1542" t="s">
        <v>2111</v>
      </c>
    </row>
    <row r="21" spans="1:3" ht="58.8" customHeight="1">
      <c r="A21" s="1543" t="s">
        <v>2278</v>
      </c>
    </row>
    <row r="22" spans="1:3" ht="59.4" customHeight="1">
      <c r="A22" s="1544" t="s">
        <v>2279</v>
      </c>
      <c r="C22" s="1491" t="s">
        <v>440</v>
      </c>
    </row>
    <row r="23" spans="1:3" ht="14.4">
      <c r="A23" s="1545"/>
    </row>
    <row r="24" spans="1:3">
      <c r="A24" s="1491" t="s">
        <v>1854</v>
      </c>
    </row>
    <row r="25" spans="1:3">
      <c r="A25" s="1491" t="s">
        <v>1855</v>
      </c>
    </row>
    <row r="26" spans="1:3">
      <c r="A26" s="1491" t="s">
        <v>1856</v>
      </c>
    </row>
    <row r="27" spans="1:3">
      <c r="A27" s="1491" t="s">
        <v>1857</v>
      </c>
    </row>
    <row r="28" spans="1:3">
      <c r="A28" s="1491" t="s">
        <v>1858</v>
      </c>
    </row>
    <row r="29" spans="1:3" ht="26.4">
      <c r="A29" s="1491" t="s">
        <v>1859</v>
      </c>
    </row>
    <row r="30" spans="1:3">
      <c r="A30" s="1491" t="s">
        <v>2104</v>
      </c>
    </row>
    <row r="31" spans="1:3">
      <c r="A31" s="1491" t="s">
        <v>1860</v>
      </c>
    </row>
    <row r="32" spans="1:3">
      <c r="A32" s="1491" t="s">
        <v>1861</v>
      </c>
    </row>
    <row r="33" spans="1:3" ht="26.4">
      <c r="A33" s="1491" t="s">
        <v>1862</v>
      </c>
      <c r="C33" s="1479"/>
    </row>
    <row r="34" spans="1:3">
      <c r="A34" s="1491" t="s">
        <v>1863</v>
      </c>
      <c r="C34" s="1479"/>
    </row>
    <row r="35" spans="1:3">
      <c r="A35" s="1479" t="s">
        <v>1864</v>
      </c>
      <c r="C35" s="1479"/>
    </row>
    <row r="36" spans="1:3">
      <c r="A36" s="1479" t="s">
        <v>2105</v>
      </c>
      <c r="C36" s="1479"/>
    </row>
    <row r="37" spans="1:3">
      <c r="A37" s="1479" t="s">
        <v>1865</v>
      </c>
      <c r="C37" s="1479"/>
    </row>
    <row r="38" spans="1:3">
      <c r="A38" s="1479" t="s">
        <v>1866</v>
      </c>
      <c r="C38" s="1479"/>
    </row>
    <row r="39" spans="1:3">
      <c r="A39" s="1479" t="s">
        <v>1867</v>
      </c>
      <c r="C39" s="1479"/>
    </row>
    <row r="40" spans="1:3">
      <c r="A40" s="1479" t="s">
        <v>1868</v>
      </c>
      <c r="C40" s="1479"/>
    </row>
    <row r="41" spans="1:3">
      <c r="A41" s="1479" t="s">
        <v>1869</v>
      </c>
      <c r="C41" s="1479"/>
    </row>
    <row r="42" spans="1:3">
      <c r="A42" s="1479" t="s">
        <v>1870</v>
      </c>
      <c r="C42" s="1479"/>
    </row>
    <row r="43" spans="1:3">
      <c r="A43" s="1479" t="s">
        <v>1871</v>
      </c>
      <c r="C43" s="1479"/>
    </row>
    <row r="44" spans="1:3">
      <c r="A44" s="1479" t="s">
        <v>1872</v>
      </c>
      <c r="C44" s="1479"/>
    </row>
    <row r="45" spans="1:3">
      <c r="A45" s="1479" t="s">
        <v>1873</v>
      </c>
      <c r="C45" s="1479"/>
    </row>
    <row r="46" spans="1:3">
      <c r="A46" s="1736"/>
      <c r="C46" s="1479"/>
    </row>
  </sheetData>
  <pageMargins left="0.7" right="0.7" top="0.75" bottom="0.75" header="0.3" footer="0.3"/>
  <pageSetup scale="52" orientation="portrait" r:id="rId1"/>
  <colBreaks count="1" manualBreakCount="1">
    <brk id="2" max="59"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06"/>
  <sheetViews>
    <sheetView showRuler="0" view="pageBreakPreview" zoomScale="55" zoomScaleNormal="55" zoomScaleSheetLayoutView="55" zoomScalePageLayoutView="25" workbookViewId="0">
      <selection sqref="A1:Q1"/>
    </sheetView>
  </sheetViews>
  <sheetFormatPr defaultColWidth="11.109375" defaultRowHeight="15"/>
  <cols>
    <col min="1" max="1" width="71.44140625" style="25" customWidth="1"/>
    <col min="2" max="17" width="17.6640625" style="25" customWidth="1"/>
    <col min="18" max="16384" width="11.109375" style="25"/>
  </cols>
  <sheetData>
    <row r="1" spans="1:17" ht="24.6">
      <c r="A1" s="1826" t="s">
        <v>506</v>
      </c>
      <c r="B1" s="1826"/>
      <c r="C1" s="1826"/>
      <c r="D1" s="1826"/>
      <c r="E1" s="1826"/>
      <c r="F1" s="1826"/>
      <c r="G1" s="1826"/>
      <c r="H1" s="1826"/>
      <c r="I1" s="1826"/>
      <c r="J1" s="1826"/>
      <c r="K1" s="1826"/>
      <c r="L1" s="1826"/>
      <c r="M1" s="1826"/>
      <c r="N1" s="1826"/>
      <c r="O1" s="1826"/>
      <c r="P1" s="1826"/>
      <c r="Q1" s="1826"/>
    </row>
    <row r="2" spans="1:17" ht="15" customHeight="1">
      <c r="D2" s="26"/>
      <c r="E2" s="26"/>
      <c r="F2" s="26"/>
      <c r="G2" s="26"/>
      <c r="H2" s="26"/>
      <c r="J2" s="26"/>
    </row>
    <row r="3" spans="1:17" s="75" customFormat="1" ht="20.399999999999999">
      <c r="A3" s="97" t="s">
        <v>563</v>
      </c>
      <c r="B3" s="98" t="str">
        <f>'Project Information'!B1</f>
        <v>999999-1-32-01</v>
      </c>
      <c r="C3" s="99"/>
      <c r="D3" s="100"/>
      <c r="E3" s="100"/>
      <c r="F3" s="100"/>
      <c r="G3" s="100"/>
      <c r="H3" s="100"/>
      <c r="I3" s="97"/>
      <c r="J3" s="100"/>
      <c r="K3" s="101"/>
      <c r="L3" s="100"/>
      <c r="M3" s="107" t="s">
        <v>564</v>
      </c>
      <c r="N3" s="206" t="str">
        <f>'Project Information'!B3</f>
        <v>Enter project name &amp; description</v>
      </c>
      <c r="O3" s="99"/>
      <c r="P3" s="103"/>
      <c r="Q3" s="104"/>
    </row>
    <row r="4" spans="1:17" s="75" customFormat="1" ht="20.399999999999999">
      <c r="O4" s="105"/>
      <c r="P4" s="105"/>
    </row>
    <row r="5" spans="1:17" s="75" customFormat="1" ht="20.399999999999999">
      <c r="A5" s="97" t="s">
        <v>567</v>
      </c>
      <c r="B5" s="102" t="str">
        <f>'Project Information'!L1</f>
        <v>54321</v>
      </c>
      <c r="C5" s="102"/>
      <c r="D5" s="100"/>
      <c r="E5" s="100"/>
      <c r="F5" s="100"/>
      <c r="H5" s="100"/>
      <c r="I5" s="97"/>
      <c r="J5" s="97" t="s">
        <v>566</v>
      </c>
      <c r="K5" s="106">
        <f ca="1">TODAY()</f>
        <v>44319</v>
      </c>
      <c r="L5" s="100"/>
      <c r="M5" s="107" t="s">
        <v>565</v>
      </c>
      <c r="N5" s="99" t="str">
        <f>'Project Information'!B2</f>
        <v>Enter name of prime or subconsultant</v>
      </c>
      <c r="O5" s="99"/>
      <c r="P5" s="99"/>
      <c r="Q5" s="104"/>
    </row>
    <row r="6" spans="1:17" ht="15.6" thickBot="1">
      <c r="Q6" s="35"/>
    </row>
    <row r="7" spans="1:17" s="75" customFormat="1" ht="21" customHeight="1" thickTop="1">
      <c r="A7" s="1836" t="s">
        <v>1588</v>
      </c>
      <c r="B7" s="1823" t="s">
        <v>504</v>
      </c>
      <c r="C7" s="400"/>
      <c r="D7" s="400"/>
      <c r="E7" s="400"/>
      <c r="F7" s="400"/>
      <c r="G7" s="400"/>
      <c r="H7" s="400"/>
      <c r="I7" s="400"/>
      <c r="J7" s="400"/>
      <c r="K7" s="400"/>
      <c r="L7" s="400"/>
      <c r="M7" s="400"/>
      <c r="N7" s="401"/>
      <c r="O7" s="400" t="s">
        <v>440</v>
      </c>
      <c r="P7" s="401"/>
      <c r="Q7" s="401"/>
    </row>
    <row r="8" spans="1:17" s="75" customFormat="1" ht="21">
      <c r="A8" s="1837"/>
      <c r="B8" s="1824"/>
      <c r="C8" s="402"/>
      <c r="D8" s="402"/>
      <c r="E8" s="402"/>
      <c r="F8" s="402"/>
      <c r="G8" s="402"/>
      <c r="H8" s="403" t="s">
        <v>507</v>
      </c>
      <c r="I8" s="402"/>
      <c r="J8" s="402"/>
      <c r="K8" s="402"/>
      <c r="L8" s="402"/>
      <c r="M8" s="402"/>
      <c r="N8" s="404"/>
      <c r="O8" s="1830" t="s">
        <v>574</v>
      </c>
      <c r="P8" s="1831"/>
      <c r="Q8" s="404"/>
    </row>
    <row r="9" spans="1:17" s="75" customFormat="1" ht="20.100000000000001" customHeight="1" thickBot="1">
      <c r="A9" s="1837"/>
      <c r="B9" s="1825"/>
      <c r="C9" s="405"/>
      <c r="D9" s="405"/>
      <c r="E9" s="405"/>
      <c r="F9" s="405"/>
      <c r="G9" s="405"/>
      <c r="H9" s="405"/>
      <c r="I9" s="405"/>
      <c r="J9" s="405"/>
      <c r="K9" s="405"/>
      <c r="L9" s="405"/>
      <c r="M9" s="405"/>
      <c r="N9" s="406"/>
      <c r="O9" s="1830" t="s">
        <v>505</v>
      </c>
      <c r="P9" s="1831"/>
      <c r="Q9" s="1468" t="s">
        <v>570</v>
      </c>
    </row>
    <row r="10" spans="1:17" s="75" customFormat="1" ht="41.4" thickTop="1">
      <c r="A10" s="1837"/>
      <c r="B10" s="407" t="s">
        <v>839</v>
      </c>
      <c r="C10" s="1573" t="s">
        <v>579</v>
      </c>
      <c r="D10" s="1573" t="s">
        <v>583</v>
      </c>
      <c r="E10" s="1573" t="s">
        <v>584</v>
      </c>
      <c r="F10" s="1573" t="s">
        <v>585</v>
      </c>
      <c r="G10" s="1573" t="s">
        <v>586</v>
      </c>
      <c r="H10" s="1573" t="s">
        <v>587</v>
      </c>
      <c r="I10" s="1573" t="s">
        <v>588</v>
      </c>
      <c r="J10" s="1573" t="s">
        <v>589</v>
      </c>
      <c r="K10" s="1573" t="s">
        <v>590</v>
      </c>
      <c r="L10" s="1573" t="s">
        <v>592</v>
      </c>
      <c r="M10" s="1573" t="s">
        <v>593</v>
      </c>
      <c r="N10" s="1573" t="s">
        <v>591</v>
      </c>
      <c r="O10" s="1834" t="s">
        <v>503</v>
      </c>
      <c r="P10" s="1835"/>
      <c r="Q10" s="1469"/>
    </row>
    <row r="11" spans="1:17" s="75" customFormat="1" ht="20.399999999999999">
      <c r="A11" s="1838"/>
      <c r="B11" s="408" t="s">
        <v>558</v>
      </c>
      <c r="C11" s="408" t="s">
        <v>558</v>
      </c>
      <c r="D11" s="408" t="s">
        <v>558</v>
      </c>
      <c r="E11" s="408" t="s">
        <v>558</v>
      </c>
      <c r="F11" s="408" t="s">
        <v>558</v>
      </c>
      <c r="G11" s="408" t="s">
        <v>558</v>
      </c>
      <c r="H11" s="408" t="s">
        <v>558</v>
      </c>
      <c r="I11" s="408" t="s">
        <v>558</v>
      </c>
      <c r="J11" s="408" t="s">
        <v>558</v>
      </c>
      <c r="K11" s="408" t="s">
        <v>558</v>
      </c>
      <c r="L11" s="408" t="s">
        <v>558</v>
      </c>
      <c r="M11" s="408" t="s">
        <v>558</v>
      </c>
      <c r="N11" s="408" t="s">
        <v>558</v>
      </c>
      <c r="O11" s="1470"/>
      <c r="P11" s="408"/>
      <c r="Q11" s="408" t="s">
        <v>571</v>
      </c>
    </row>
    <row r="12" spans="1:17" ht="30" customHeight="1">
      <c r="A12" s="251" t="s">
        <v>1037</v>
      </c>
      <c r="B12" s="72">
        <f>Summary!P5</f>
        <v>0</v>
      </c>
      <c r="C12" s="31">
        <f>ROUND($B$12*C65,0)</f>
        <v>0</v>
      </c>
      <c r="D12" s="31">
        <f t="shared" ref="D12:N12" si="0">ROUND($B$12*D65,0)</f>
        <v>0</v>
      </c>
      <c r="E12" s="31">
        <f t="shared" si="0"/>
        <v>0</v>
      </c>
      <c r="F12" s="31">
        <f t="shared" si="0"/>
        <v>0</v>
      </c>
      <c r="G12" s="31">
        <f t="shared" si="0"/>
        <v>0</v>
      </c>
      <c r="H12" s="31">
        <f t="shared" si="0"/>
        <v>0</v>
      </c>
      <c r="I12" s="31">
        <f t="shared" si="0"/>
        <v>0</v>
      </c>
      <c r="J12" s="31">
        <f t="shared" si="0"/>
        <v>0</v>
      </c>
      <c r="K12" s="31">
        <f t="shared" si="0"/>
        <v>0</v>
      </c>
      <c r="L12" s="31">
        <f t="shared" si="0"/>
        <v>0</v>
      </c>
      <c r="M12" s="31">
        <f t="shared" si="0"/>
        <v>0</v>
      </c>
      <c r="N12" s="31">
        <f t="shared" si="0"/>
        <v>0</v>
      </c>
      <c r="O12" s="1454">
        <f>SUM(C12:N12)</f>
        <v>0</v>
      </c>
      <c r="P12" s="31">
        <f>ROUND(SUM(C12:N12)*1.1,0)</f>
        <v>0</v>
      </c>
      <c r="Q12" s="1455"/>
    </row>
    <row r="13" spans="1:17" ht="30" customHeight="1">
      <c r="A13" s="251" t="s">
        <v>595</v>
      </c>
      <c r="B13" s="72">
        <f>Summary!P6</f>
        <v>0</v>
      </c>
      <c r="C13" s="31">
        <f>ROUND($B$13*C66,0)</f>
        <v>0</v>
      </c>
      <c r="D13" s="31">
        <f t="shared" ref="D13:N13" si="1">ROUND($B$13*D66,0)</f>
        <v>0</v>
      </c>
      <c r="E13" s="31">
        <f t="shared" si="1"/>
        <v>0</v>
      </c>
      <c r="F13" s="31">
        <f t="shared" si="1"/>
        <v>0</v>
      </c>
      <c r="G13" s="31">
        <f t="shared" si="1"/>
        <v>0</v>
      </c>
      <c r="H13" s="31">
        <f t="shared" si="1"/>
        <v>0</v>
      </c>
      <c r="I13" s="31">
        <f t="shared" si="1"/>
        <v>0</v>
      </c>
      <c r="J13" s="31">
        <f t="shared" si="1"/>
        <v>0</v>
      </c>
      <c r="K13" s="31">
        <f t="shared" si="1"/>
        <v>0</v>
      </c>
      <c r="L13" s="31">
        <f t="shared" si="1"/>
        <v>0</v>
      </c>
      <c r="M13" s="31">
        <f t="shared" si="1"/>
        <v>0</v>
      </c>
      <c r="N13" s="31">
        <f t="shared" si="1"/>
        <v>0</v>
      </c>
      <c r="O13" s="1454">
        <f>SUM(C13:N13)</f>
        <v>0</v>
      </c>
      <c r="P13" s="31">
        <f t="shared" ref="P13:P41" si="2">ROUND(SUM(C13:N13)*1.1,0)</f>
        <v>0</v>
      </c>
      <c r="Q13" s="1455"/>
    </row>
    <row r="14" spans="1:17" ht="30" customHeight="1">
      <c r="A14" s="251" t="s">
        <v>596</v>
      </c>
      <c r="B14" s="72">
        <f>Summary!P7</f>
        <v>0</v>
      </c>
      <c r="C14" s="31">
        <f>ROUND($B$14*C67,0)</f>
        <v>0</v>
      </c>
      <c r="D14" s="31">
        <f t="shared" ref="D14:N14" si="3">ROUND($B$14*D67,0)</f>
        <v>0</v>
      </c>
      <c r="E14" s="31">
        <f t="shared" si="3"/>
        <v>0</v>
      </c>
      <c r="F14" s="31">
        <f t="shared" si="3"/>
        <v>0</v>
      </c>
      <c r="G14" s="31">
        <f t="shared" si="3"/>
        <v>0</v>
      </c>
      <c r="H14" s="31">
        <f t="shared" si="3"/>
        <v>0</v>
      </c>
      <c r="I14" s="31">
        <f t="shared" si="3"/>
        <v>0</v>
      </c>
      <c r="J14" s="31">
        <f t="shared" si="3"/>
        <v>0</v>
      </c>
      <c r="K14" s="31">
        <f t="shared" si="3"/>
        <v>0</v>
      </c>
      <c r="L14" s="31">
        <f t="shared" si="3"/>
        <v>0</v>
      </c>
      <c r="M14" s="31">
        <f t="shared" si="3"/>
        <v>0</v>
      </c>
      <c r="N14" s="31">
        <f t="shared" si="3"/>
        <v>0</v>
      </c>
      <c r="O14" s="1456">
        <f>SUM(C14:N14)</f>
        <v>0</v>
      </c>
      <c r="P14" s="31">
        <f t="shared" si="2"/>
        <v>0</v>
      </c>
      <c r="Q14" s="1455"/>
    </row>
    <row r="15" spans="1:17" ht="30" customHeight="1">
      <c r="A15" s="251" t="s">
        <v>1623</v>
      </c>
      <c r="B15" s="72">
        <f>Summary!P8</f>
        <v>0</v>
      </c>
      <c r="C15" s="31">
        <f>ROUND($B$15*C68,0)</f>
        <v>0</v>
      </c>
      <c r="D15" s="31">
        <f t="shared" ref="D15:N15" si="4">ROUND($B$15*D68,0)</f>
        <v>0</v>
      </c>
      <c r="E15" s="31">
        <f t="shared" si="4"/>
        <v>0</v>
      </c>
      <c r="F15" s="31">
        <f t="shared" si="4"/>
        <v>0</v>
      </c>
      <c r="G15" s="31">
        <f t="shared" si="4"/>
        <v>0</v>
      </c>
      <c r="H15" s="31">
        <f t="shared" si="4"/>
        <v>0</v>
      </c>
      <c r="I15" s="31">
        <f t="shared" si="4"/>
        <v>0</v>
      </c>
      <c r="J15" s="31">
        <f t="shared" si="4"/>
        <v>0</v>
      </c>
      <c r="K15" s="31">
        <f t="shared" si="4"/>
        <v>0</v>
      </c>
      <c r="L15" s="31">
        <f t="shared" si="4"/>
        <v>0</v>
      </c>
      <c r="M15" s="31">
        <f t="shared" si="4"/>
        <v>0</v>
      </c>
      <c r="N15" s="31">
        <f t="shared" si="4"/>
        <v>0</v>
      </c>
      <c r="O15" s="1456">
        <f t="shared" ref="O15:O41" si="5">SUM(C15:N15)</f>
        <v>0</v>
      </c>
      <c r="P15" s="31">
        <f t="shared" si="2"/>
        <v>0</v>
      </c>
      <c r="Q15" s="1455"/>
    </row>
    <row r="16" spans="1:17" ht="30" customHeight="1">
      <c r="A16" s="251" t="s">
        <v>1622</v>
      </c>
      <c r="B16" s="72">
        <f>Summary!P9</f>
        <v>0</v>
      </c>
      <c r="C16" s="31">
        <f>ROUND($B$16*C69,0)</f>
        <v>0</v>
      </c>
      <c r="D16" s="31">
        <f t="shared" ref="D16:N16" si="6">ROUND($B$16*D69,0)</f>
        <v>0</v>
      </c>
      <c r="E16" s="31">
        <f t="shared" si="6"/>
        <v>0</v>
      </c>
      <c r="F16" s="31">
        <f t="shared" si="6"/>
        <v>0</v>
      </c>
      <c r="G16" s="31">
        <f t="shared" si="6"/>
        <v>0</v>
      </c>
      <c r="H16" s="31">
        <f t="shared" si="6"/>
        <v>0</v>
      </c>
      <c r="I16" s="31">
        <f t="shared" si="6"/>
        <v>0</v>
      </c>
      <c r="J16" s="31">
        <f t="shared" si="6"/>
        <v>0</v>
      </c>
      <c r="K16" s="31">
        <f t="shared" si="6"/>
        <v>0</v>
      </c>
      <c r="L16" s="31">
        <f t="shared" si="6"/>
        <v>0</v>
      </c>
      <c r="M16" s="31">
        <f t="shared" si="6"/>
        <v>0</v>
      </c>
      <c r="N16" s="31">
        <f t="shared" si="6"/>
        <v>0</v>
      </c>
      <c r="O16" s="1456">
        <f t="shared" ref="O16" si="7">SUM(C16:N16)</f>
        <v>0</v>
      </c>
      <c r="P16" s="31">
        <f t="shared" ref="P16" si="8">ROUND(SUM(C16:N16)*1.1,0)</f>
        <v>0</v>
      </c>
      <c r="Q16" s="1457"/>
    </row>
    <row r="17" spans="1:17" ht="30" customHeight="1">
      <c r="A17" s="251" t="s">
        <v>597</v>
      </c>
      <c r="B17" s="72">
        <f>Summary!P10</f>
        <v>0</v>
      </c>
      <c r="C17" s="31">
        <f>ROUND($B$17*C70,0)</f>
        <v>0</v>
      </c>
      <c r="D17" s="31">
        <f t="shared" ref="D17:N17" si="9">ROUND($B$17*D70,0)</f>
        <v>0</v>
      </c>
      <c r="E17" s="31">
        <f t="shared" si="9"/>
        <v>0</v>
      </c>
      <c r="F17" s="31">
        <f t="shared" si="9"/>
        <v>0</v>
      </c>
      <c r="G17" s="31">
        <f t="shared" si="9"/>
        <v>0</v>
      </c>
      <c r="H17" s="31">
        <f t="shared" si="9"/>
        <v>0</v>
      </c>
      <c r="I17" s="31">
        <f t="shared" si="9"/>
        <v>0</v>
      </c>
      <c r="J17" s="31">
        <f t="shared" si="9"/>
        <v>0</v>
      </c>
      <c r="K17" s="31">
        <f t="shared" si="9"/>
        <v>0</v>
      </c>
      <c r="L17" s="31">
        <f t="shared" si="9"/>
        <v>0</v>
      </c>
      <c r="M17" s="31">
        <f t="shared" si="9"/>
        <v>0</v>
      </c>
      <c r="N17" s="31">
        <f t="shared" si="9"/>
        <v>0</v>
      </c>
      <c r="O17" s="1456">
        <f t="shared" si="5"/>
        <v>0</v>
      </c>
      <c r="P17" s="31">
        <f t="shared" si="2"/>
        <v>0</v>
      </c>
      <c r="Q17" s="1455"/>
    </row>
    <row r="18" spans="1:17" ht="30" customHeight="1">
      <c r="A18" s="251" t="s">
        <v>2075</v>
      </c>
      <c r="B18" s="72">
        <f>Summary!P11</f>
        <v>0</v>
      </c>
      <c r="C18" s="31">
        <f>ROUND($B$18*C71,0)</f>
        <v>0</v>
      </c>
      <c r="D18" s="31">
        <f t="shared" ref="D18:N18" si="10">ROUND($B$18*D71,0)</f>
        <v>0</v>
      </c>
      <c r="E18" s="31">
        <f t="shared" si="10"/>
        <v>0</v>
      </c>
      <c r="F18" s="31">
        <f t="shared" si="10"/>
        <v>0</v>
      </c>
      <c r="G18" s="31">
        <f t="shared" si="10"/>
        <v>0</v>
      </c>
      <c r="H18" s="31">
        <f t="shared" si="10"/>
        <v>0</v>
      </c>
      <c r="I18" s="31">
        <f t="shared" si="10"/>
        <v>0</v>
      </c>
      <c r="J18" s="31">
        <f t="shared" si="10"/>
        <v>0</v>
      </c>
      <c r="K18" s="31">
        <f t="shared" si="10"/>
        <v>0</v>
      </c>
      <c r="L18" s="31">
        <f t="shared" si="10"/>
        <v>0</v>
      </c>
      <c r="M18" s="31">
        <f t="shared" si="10"/>
        <v>0</v>
      </c>
      <c r="N18" s="31">
        <f t="shared" si="10"/>
        <v>0</v>
      </c>
      <c r="O18" s="1456">
        <f t="shared" si="5"/>
        <v>0</v>
      </c>
      <c r="P18" s="31">
        <f t="shared" si="2"/>
        <v>0</v>
      </c>
      <c r="Q18" s="1455"/>
    </row>
    <row r="19" spans="1:17" ht="30" customHeight="1">
      <c r="A19" s="252" t="s">
        <v>562</v>
      </c>
      <c r="B19" s="72">
        <f>Summary!P12</f>
        <v>0</v>
      </c>
      <c r="C19" s="31">
        <f>ROUND($B$19*C72,0)</f>
        <v>0</v>
      </c>
      <c r="D19" s="31">
        <f t="shared" ref="D19:N19" si="11">ROUND($B$19*D72,0)</f>
        <v>0</v>
      </c>
      <c r="E19" s="31">
        <f t="shared" si="11"/>
        <v>0</v>
      </c>
      <c r="F19" s="31">
        <f t="shared" si="11"/>
        <v>0</v>
      </c>
      <c r="G19" s="31">
        <f t="shared" si="11"/>
        <v>0</v>
      </c>
      <c r="H19" s="31">
        <f t="shared" si="11"/>
        <v>0</v>
      </c>
      <c r="I19" s="31">
        <f t="shared" si="11"/>
        <v>0</v>
      </c>
      <c r="J19" s="31">
        <f t="shared" si="11"/>
        <v>0</v>
      </c>
      <c r="K19" s="31">
        <f t="shared" si="11"/>
        <v>0</v>
      </c>
      <c r="L19" s="31">
        <f t="shared" si="11"/>
        <v>0</v>
      </c>
      <c r="M19" s="31">
        <f t="shared" si="11"/>
        <v>0</v>
      </c>
      <c r="N19" s="31">
        <f t="shared" si="11"/>
        <v>0</v>
      </c>
      <c r="O19" s="1456">
        <f t="shared" si="5"/>
        <v>0</v>
      </c>
      <c r="P19" s="31">
        <f t="shared" si="2"/>
        <v>0</v>
      </c>
      <c r="Q19" s="1455"/>
    </row>
    <row r="20" spans="1:17" ht="30" customHeight="1">
      <c r="A20" s="251" t="s">
        <v>1040</v>
      </c>
      <c r="B20" s="72">
        <f>Summary!P13</f>
        <v>0</v>
      </c>
      <c r="C20" s="31">
        <f>ROUND($B$20*C73,0)</f>
        <v>0</v>
      </c>
      <c r="D20" s="31">
        <f t="shared" ref="D20:N20" si="12">ROUND($B$20*D73,0)</f>
        <v>0</v>
      </c>
      <c r="E20" s="31">
        <f t="shared" si="12"/>
        <v>0</v>
      </c>
      <c r="F20" s="31">
        <f t="shared" si="12"/>
        <v>0</v>
      </c>
      <c r="G20" s="31">
        <f t="shared" si="12"/>
        <v>0</v>
      </c>
      <c r="H20" s="31">
        <f t="shared" si="12"/>
        <v>0</v>
      </c>
      <c r="I20" s="31">
        <f t="shared" si="12"/>
        <v>0</v>
      </c>
      <c r="J20" s="31">
        <f t="shared" si="12"/>
        <v>0</v>
      </c>
      <c r="K20" s="31">
        <f t="shared" si="12"/>
        <v>0</v>
      </c>
      <c r="L20" s="31">
        <f t="shared" si="12"/>
        <v>0</v>
      </c>
      <c r="M20" s="31">
        <f t="shared" si="12"/>
        <v>0</v>
      </c>
      <c r="N20" s="31">
        <f t="shared" si="12"/>
        <v>0</v>
      </c>
      <c r="O20" s="1456">
        <f t="shared" si="5"/>
        <v>0</v>
      </c>
      <c r="P20" s="31">
        <f t="shared" si="2"/>
        <v>0</v>
      </c>
      <c r="Q20" s="1455"/>
    </row>
    <row r="21" spans="1:17" ht="30" customHeight="1">
      <c r="A21" s="251" t="s">
        <v>598</v>
      </c>
      <c r="B21" s="72">
        <f>Summary!P14</f>
        <v>0</v>
      </c>
      <c r="C21" s="31">
        <f>ROUND($B$21*C74,0)</f>
        <v>0</v>
      </c>
      <c r="D21" s="31">
        <f t="shared" ref="D21:N21" si="13">ROUND($B$21*D74,0)</f>
        <v>0</v>
      </c>
      <c r="E21" s="31">
        <f t="shared" si="13"/>
        <v>0</v>
      </c>
      <c r="F21" s="31">
        <f t="shared" si="13"/>
        <v>0</v>
      </c>
      <c r="G21" s="31">
        <f t="shared" si="13"/>
        <v>0</v>
      </c>
      <c r="H21" s="31">
        <f t="shared" si="13"/>
        <v>0</v>
      </c>
      <c r="I21" s="31">
        <f t="shared" si="13"/>
        <v>0</v>
      </c>
      <c r="J21" s="31">
        <f t="shared" si="13"/>
        <v>0</v>
      </c>
      <c r="K21" s="31">
        <f t="shared" si="13"/>
        <v>0</v>
      </c>
      <c r="L21" s="31">
        <f t="shared" si="13"/>
        <v>0</v>
      </c>
      <c r="M21" s="31">
        <f t="shared" si="13"/>
        <v>0</v>
      </c>
      <c r="N21" s="31">
        <f t="shared" si="13"/>
        <v>0</v>
      </c>
      <c r="O21" s="1456">
        <f t="shared" si="5"/>
        <v>0</v>
      </c>
      <c r="P21" s="31">
        <f t="shared" si="2"/>
        <v>0</v>
      </c>
      <c r="Q21" s="1455"/>
    </row>
    <row r="22" spans="1:17" ht="30" customHeight="1">
      <c r="A22" s="251" t="s">
        <v>1041</v>
      </c>
      <c r="B22" s="72">
        <f>Summary!P15</f>
        <v>0</v>
      </c>
      <c r="C22" s="31">
        <f>ROUND($B$22*C75,0)</f>
        <v>0</v>
      </c>
      <c r="D22" s="31">
        <f t="shared" ref="D22:N22" si="14">ROUND($B$22*D75,0)</f>
        <v>0</v>
      </c>
      <c r="E22" s="31">
        <f t="shared" si="14"/>
        <v>0</v>
      </c>
      <c r="F22" s="31">
        <f t="shared" si="14"/>
        <v>0</v>
      </c>
      <c r="G22" s="31">
        <f t="shared" si="14"/>
        <v>0</v>
      </c>
      <c r="H22" s="31">
        <f t="shared" si="14"/>
        <v>0</v>
      </c>
      <c r="I22" s="31">
        <f t="shared" si="14"/>
        <v>0</v>
      </c>
      <c r="J22" s="31">
        <f t="shared" si="14"/>
        <v>0</v>
      </c>
      <c r="K22" s="31">
        <f t="shared" si="14"/>
        <v>0</v>
      </c>
      <c r="L22" s="31">
        <f t="shared" si="14"/>
        <v>0</v>
      </c>
      <c r="M22" s="31">
        <f t="shared" si="14"/>
        <v>0</v>
      </c>
      <c r="N22" s="31">
        <f t="shared" si="14"/>
        <v>0</v>
      </c>
      <c r="O22" s="1456">
        <f t="shared" si="5"/>
        <v>0</v>
      </c>
      <c r="P22" s="31">
        <f t="shared" si="2"/>
        <v>0</v>
      </c>
      <c r="Q22" s="1455"/>
    </row>
    <row r="23" spans="1:17" ht="30" customHeight="1">
      <c r="A23" s="251" t="s">
        <v>1042</v>
      </c>
      <c r="B23" s="72">
        <f>Summary!P16</f>
        <v>0</v>
      </c>
      <c r="C23" s="31">
        <f>ROUND($B$23*C76,0)</f>
        <v>0</v>
      </c>
      <c r="D23" s="31">
        <f t="shared" ref="D23:N23" si="15">ROUND($B$23*D76,0)</f>
        <v>0</v>
      </c>
      <c r="E23" s="31">
        <f t="shared" si="15"/>
        <v>0</v>
      </c>
      <c r="F23" s="31">
        <f t="shared" si="15"/>
        <v>0</v>
      </c>
      <c r="G23" s="31">
        <f t="shared" si="15"/>
        <v>0</v>
      </c>
      <c r="H23" s="31">
        <f t="shared" si="15"/>
        <v>0</v>
      </c>
      <c r="I23" s="31">
        <f t="shared" si="15"/>
        <v>0</v>
      </c>
      <c r="J23" s="31">
        <f t="shared" si="15"/>
        <v>0</v>
      </c>
      <c r="K23" s="31">
        <f t="shared" si="15"/>
        <v>0</v>
      </c>
      <c r="L23" s="31">
        <f t="shared" si="15"/>
        <v>0</v>
      </c>
      <c r="M23" s="31">
        <f t="shared" si="15"/>
        <v>0</v>
      </c>
      <c r="N23" s="31">
        <f t="shared" si="15"/>
        <v>0</v>
      </c>
      <c r="O23" s="1456">
        <f t="shared" si="5"/>
        <v>0</v>
      </c>
      <c r="P23" s="31">
        <f t="shared" si="2"/>
        <v>0</v>
      </c>
      <c r="Q23" s="1455"/>
    </row>
    <row r="24" spans="1:17" ht="30" customHeight="1">
      <c r="A24" s="251" t="s">
        <v>1043</v>
      </c>
      <c r="B24" s="72">
        <f>Summary!P17</f>
        <v>0</v>
      </c>
      <c r="C24" s="31">
        <f>ROUND($B$24*C77,0)</f>
        <v>0</v>
      </c>
      <c r="D24" s="31">
        <f t="shared" ref="D24:N24" si="16">ROUND($B$24*D77,0)</f>
        <v>0</v>
      </c>
      <c r="E24" s="31">
        <f t="shared" si="16"/>
        <v>0</v>
      </c>
      <c r="F24" s="31">
        <f t="shared" si="16"/>
        <v>0</v>
      </c>
      <c r="G24" s="31">
        <f t="shared" si="16"/>
        <v>0</v>
      </c>
      <c r="H24" s="31">
        <f t="shared" si="16"/>
        <v>0</v>
      </c>
      <c r="I24" s="31">
        <f t="shared" si="16"/>
        <v>0</v>
      </c>
      <c r="J24" s="31">
        <f t="shared" si="16"/>
        <v>0</v>
      </c>
      <c r="K24" s="31">
        <f t="shared" si="16"/>
        <v>0</v>
      </c>
      <c r="L24" s="31">
        <f t="shared" si="16"/>
        <v>0</v>
      </c>
      <c r="M24" s="31">
        <f t="shared" si="16"/>
        <v>0</v>
      </c>
      <c r="N24" s="31">
        <f t="shared" si="16"/>
        <v>0</v>
      </c>
      <c r="O24" s="1456">
        <f t="shared" si="5"/>
        <v>0</v>
      </c>
      <c r="P24" s="31">
        <f t="shared" si="2"/>
        <v>0</v>
      </c>
      <c r="Q24" s="1455"/>
    </row>
    <row r="25" spans="1:17" ht="30" customHeight="1">
      <c r="A25" s="251" t="s">
        <v>1044</v>
      </c>
      <c r="B25" s="72">
        <f>Summary!P18</f>
        <v>0</v>
      </c>
      <c r="C25" s="31">
        <f>ROUND($B$25*C78,0)</f>
        <v>0</v>
      </c>
      <c r="D25" s="31">
        <f t="shared" ref="D25:N25" si="17">ROUND($B$25*D78,0)</f>
        <v>0</v>
      </c>
      <c r="E25" s="31">
        <f t="shared" si="17"/>
        <v>0</v>
      </c>
      <c r="F25" s="31">
        <f t="shared" si="17"/>
        <v>0</v>
      </c>
      <c r="G25" s="31">
        <f t="shared" si="17"/>
        <v>0</v>
      </c>
      <c r="H25" s="31">
        <f t="shared" si="17"/>
        <v>0</v>
      </c>
      <c r="I25" s="31">
        <f t="shared" si="17"/>
        <v>0</v>
      </c>
      <c r="J25" s="31">
        <f t="shared" si="17"/>
        <v>0</v>
      </c>
      <c r="K25" s="31">
        <f t="shared" si="17"/>
        <v>0</v>
      </c>
      <c r="L25" s="31">
        <f t="shared" si="17"/>
        <v>0</v>
      </c>
      <c r="M25" s="31">
        <f t="shared" si="17"/>
        <v>0</v>
      </c>
      <c r="N25" s="31">
        <f t="shared" si="17"/>
        <v>0</v>
      </c>
      <c r="O25" s="1456">
        <f t="shared" si="5"/>
        <v>0</v>
      </c>
      <c r="P25" s="31">
        <f t="shared" si="2"/>
        <v>0</v>
      </c>
      <c r="Q25" s="1455"/>
    </row>
    <row r="26" spans="1:17" ht="30" customHeight="1">
      <c r="A26" s="251" t="s">
        <v>600</v>
      </c>
      <c r="B26" s="72">
        <f>Summary!P19</f>
        <v>0</v>
      </c>
      <c r="C26" s="31">
        <f>ROUND($B$26*C79,0)</f>
        <v>0</v>
      </c>
      <c r="D26" s="31">
        <f t="shared" ref="D26:N26" si="18">ROUND($B$26*D79,0)</f>
        <v>0</v>
      </c>
      <c r="E26" s="31">
        <f t="shared" si="18"/>
        <v>0</v>
      </c>
      <c r="F26" s="31">
        <f t="shared" si="18"/>
        <v>0</v>
      </c>
      <c r="G26" s="31">
        <f t="shared" si="18"/>
        <v>0</v>
      </c>
      <c r="H26" s="31">
        <f t="shared" si="18"/>
        <v>0</v>
      </c>
      <c r="I26" s="31">
        <f t="shared" si="18"/>
        <v>0</v>
      </c>
      <c r="J26" s="31">
        <f t="shared" si="18"/>
        <v>0</v>
      </c>
      <c r="K26" s="31">
        <f t="shared" si="18"/>
        <v>0</v>
      </c>
      <c r="L26" s="31">
        <f t="shared" si="18"/>
        <v>0</v>
      </c>
      <c r="M26" s="31">
        <f t="shared" si="18"/>
        <v>0</v>
      </c>
      <c r="N26" s="31">
        <f t="shared" si="18"/>
        <v>0</v>
      </c>
      <c r="O26" s="1456">
        <f t="shared" si="5"/>
        <v>0</v>
      </c>
      <c r="P26" s="31">
        <f t="shared" si="2"/>
        <v>0</v>
      </c>
      <c r="Q26" s="1455"/>
    </row>
    <row r="27" spans="1:17" ht="30" customHeight="1">
      <c r="A27" s="251" t="s">
        <v>603</v>
      </c>
      <c r="B27" s="72">
        <f>Summary!P20</f>
        <v>0</v>
      </c>
      <c r="C27" s="31">
        <f>ROUND($B$27*C80,0)</f>
        <v>0</v>
      </c>
      <c r="D27" s="31">
        <f t="shared" ref="D27:N27" si="19">ROUND($B$27*D80,0)</f>
        <v>0</v>
      </c>
      <c r="E27" s="31">
        <f t="shared" si="19"/>
        <v>0</v>
      </c>
      <c r="F27" s="31">
        <f t="shared" si="19"/>
        <v>0</v>
      </c>
      <c r="G27" s="31">
        <f t="shared" si="19"/>
        <v>0</v>
      </c>
      <c r="H27" s="31">
        <f t="shared" si="19"/>
        <v>0</v>
      </c>
      <c r="I27" s="31">
        <f t="shared" si="19"/>
        <v>0</v>
      </c>
      <c r="J27" s="31">
        <f t="shared" si="19"/>
        <v>0</v>
      </c>
      <c r="K27" s="31">
        <f t="shared" si="19"/>
        <v>0</v>
      </c>
      <c r="L27" s="31">
        <f t="shared" si="19"/>
        <v>0</v>
      </c>
      <c r="M27" s="31">
        <f t="shared" si="19"/>
        <v>0</v>
      </c>
      <c r="N27" s="31">
        <f t="shared" si="19"/>
        <v>0</v>
      </c>
      <c r="O27" s="1456">
        <f t="shared" si="5"/>
        <v>0</v>
      </c>
      <c r="P27" s="31">
        <f t="shared" si="2"/>
        <v>0</v>
      </c>
      <c r="Q27" s="1455"/>
    </row>
    <row r="28" spans="1:17" ht="30" customHeight="1">
      <c r="A28" s="251" t="s">
        <v>604</v>
      </c>
      <c r="B28" s="72">
        <f>Summary!P21</f>
        <v>0</v>
      </c>
      <c r="C28" s="31">
        <f>ROUND($B$28*C81,0)</f>
        <v>0</v>
      </c>
      <c r="D28" s="31">
        <f t="shared" ref="D28:N28" si="20">ROUND($B$28*D81,0)</f>
        <v>0</v>
      </c>
      <c r="E28" s="31">
        <f t="shared" si="20"/>
        <v>0</v>
      </c>
      <c r="F28" s="31">
        <f t="shared" si="20"/>
        <v>0</v>
      </c>
      <c r="G28" s="31">
        <f t="shared" si="20"/>
        <v>0</v>
      </c>
      <c r="H28" s="31">
        <f t="shared" si="20"/>
        <v>0</v>
      </c>
      <c r="I28" s="31">
        <f t="shared" si="20"/>
        <v>0</v>
      </c>
      <c r="J28" s="31">
        <f t="shared" si="20"/>
        <v>0</v>
      </c>
      <c r="K28" s="31">
        <f t="shared" si="20"/>
        <v>0</v>
      </c>
      <c r="L28" s="31">
        <f t="shared" si="20"/>
        <v>0</v>
      </c>
      <c r="M28" s="31">
        <f t="shared" si="20"/>
        <v>0</v>
      </c>
      <c r="N28" s="31">
        <f t="shared" si="20"/>
        <v>0</v>
      </c>
      <c r="O28" s="1456">
        <f t="shared" si="5"/>
        <v>0</v>
      </c>
      <c r="P28" s="31">
        <f t="shared" si="2"/>
        <v>0</v>
      </c>
      <c r="Q28" s="1455"/>
    </row>
    <row r="29" spans="1:17" ht="30" customHeight="1">
      <c r="A29" s="251" t="s">
        <v>1045</v>
      </c>
      <c r="B29" s="72">
        <f>Summary!P22</f>
        <v>0</v>
      </c>
      <c r="C29" s="31">
        <f>ROUND($B$29*C82,0)</f>
        <v>0</v>
      </c>
      <c r="D29" s="31">
        <f t="shared" ref="D29:N29" si="21">ROUND($B$29*D82,0)</f>
        <v>0</v>
      </c>
      <c r="E29" s="31">
        <f t="shared" si="21"/>
        <v>0</v>
      </c>
      <c r="F29" s="31">
        <f t="shared" si="21"/>
        <v>0</v>
      </c>
      <c r="G29" s="31">
        <f t="shared" si="21"/>
        <v>0</v>
      </c>
      <c r="H29" s="31">
        <f t="shared" si="21"/>
        <v>0</v>
      </c>
      <c r="I29" s="31">
        <f t="shared" si="21"/>
        <v>0</v>
      </c>
      <c r="J29" s="31">
        <f t="shared" si="21"/>
        <v>0</v>
      </c>
      <c r="K29" s="31">
        <f t="shared" si="21"/>
        <v>0</v>
      </c>
      <c r="L29" s="31">
        <f t="shared" si="21"/>
        <v>0</v>
      </c>
      <c r="M29" s="31">
        <f t="shared" si="21"/>
        <v>0</v>
      </c>
      <c r="N29" s="31">
        <f t="shared" si="21"/>
        <v>0</v>
      </c>
      <c r="O29" s="1456">
        <f t="shared" si="5"/>
        <v>0</v>
      </c>
      <c r="P29" s="31">
        <f t="shared" si="2"/>
        <v>0</v>
      </c>
      <c r="Q29" s="1455"/>
    </row>
    <row r="30" spans="1:17" ht="30" customHeight="1">
      <c r="A30" s="251" t="s">
        <v>1046</v>
      </c>
      <c r="B30" s="72">
        <f>Summary!P23</f>
        <v>0</v>
      </c>
      <c r="C30" s="31">
        <f>ROUND($B$30*C83,0)</f>
        <v>0</v>
      </c>
      <c r="D30" s="31">
        <f t="shared" ref="D30:N30" si="22">ROUND($B$30*D83,0)</f>
        <v>0</v>
      </c>
      <c r="E30" s="31">
        <f t="shared" si="22"/>
        <v>0</v>
      </c>
      <c r="F30" s="31">
        <f t="shared" si="22"/>
        <v>0</v>
      </c>
      <c r="G30" s="31">
        <f t="shared" si="22"/>
        <v>0</v>
      </c>
      <c r="H30" s="31">
        <f t="shared" si="22"/>
        <v>0</v>
      </c>
      <c r="I30" s="31">
        <f t="shared" si="22"/>
        <v>0</v>
      </c>
      <c r="J30" s="31">
        <f t="shared" si="22"/>
        <v>0</v>
      </c>
      <c r="K30" s="31">
        <f t="shared" si="22"/>
        <v>0</v>
      </c>
      <c r="L30" s="31">
        <f t="shared" si="22"/>
        <v>0</v>
      </c>
      <c r="M30" s="31">
        <f t="shared" si="22"/>
        <v>0</v>
      </c>
      <c r="N30" s="31">
        <f t="shared" si="22"/>
        <v>0</v>
      </c>
      <c r="O30" s="1456">
        <f t="shared" si="5"/>
        <v>0</v>
      </c>
      <c r="P30" s="31">
        <f t="shared" si="2"/>
        <v>0</v>
      </c>
      <c r="Q30" s="1455"/>
    </row>
    <row r="31" spans="1:17" ht="30" customHeight="1">
      <c r="A31" s="251" t="s">
        <v>605</v>
      </c>
      <c r="B31" s="72">
        <f>Summary!P24</f>
        <v>0</v>
      </c>
      <c r="C31" s="31">
        <f>ROUND($B$31*C84,0)</f>
        <v>0</v>
      </c>
      <c r="D31" s="31">
        <f t="shared" ref="D31:N31" si="23">ROUND($B$31*D84,0)</f>
        <v>0</v>
      </c>
      <c r="E31" s="31">
        <f t="shared" si="23"/>
        <v>0</v>
      </c>
      <c r="F31" s="31">
        <f t="shared" si="23"/>
        <v>0</v>
      </c>
      <c r="G31" s="31">
        <f t="shared" si="23"/>
        <v>0</v>
      </c>
      <c r="H31" s="31">
        <f t="shared" si="23"/>
        <v>0</v>
      </c>
      <c r="I31" s="31">
        <f t="shared" si="23"/>
        <v>0</v>
      </c>
      <c r="J31" s="31">
        <f t="shared" si="23"/>
        <v>0</v>
      </c>
      <c r="K31" s="31">
        <f t="shared" si="23"/>
        <v>0</v>
      </c>
      <c r="L31" s="31">
        <f t="shared" si="23"/>
        <v>0</v>
      </c>
      <c r="M31" s="31">
        <f t="shared" si="23"/>
        <v>0</v>
      </c>
      <c r="N31" s="31">
        <f t="shared" si="23"/>
        <v>0</v>
      </c>
      <c r="O31" s="1456">
        <f t="shared" si="5"/>
        <v>0</v>
      </c>
      <c r="P31" s="31">
        <f t="shared" si="2"/>
        <v>0</v>
      </c>
      <c r="Q31" s="1455"/>
    </row>
    <row r="32" spans="1:17" ht="30" customHeight="1">
      <c r="A32" s="251" t="s">
        <v>606</v>
      </c>
      <c r="B32" s="72">
        <f>Summary!P25</f>
        <v>0</v>
      </c>
      <c r="C32" s="31">
        <f>ROUND($B$32*C85,0)</f>
        <v>0</v>
      </c>
      <c r="D32" s="31">
        <f t="shared" ref="D32:N32" si="24">ROUND($B$32*D85,0)</f>
        <v>0</v>
      </c>
      <c r="E32" s="31">
        <f t="shared" si="24"/>
        <v>0</v>
      </c>
      <c r="F32" s="31">
        <f t="shared" si="24"/>
        <v>0</v>
      </c>
      <c r="G32" s="31">
        <f t="shared" si="24"/>
        <v>0</v>
      </c>
      <c r="H32" s="31">
        <f t="shared" si="24"/>
        <v>0</v>
      </c>
      <c r="I32" s="31">
        <f t="shared" si="24"/>
        <v>0</v>
      </c>
      <c r="J32" s="31">
        <f t="shared" si="24"/>
        <v>0</v>
      </c>
      <c r="K32" s="31">
        <f t="shared" si="24"/>
        <v>0</v>
      </c>
      <c r="L32" s="31">
        <f t="shared" si="24"/>
        <v>0</v>
      </c>
      <c r="M32" s="31">
        <f t="shared" si="24"/>
        <v>0</v>
      </c>
      <c r="N32" s="31">
        <f t="shared" si="24"/>
        <v>0</v>
      </c>
      <c r="O32" s="1456">
        <f t="shared" si="5"/>
        <v>0</v>
      </c>
      <c r="P32" s="31">
        <f t="shared" si="2"/>
        <v>0</v>
      </c>
      <c r="Q32" s="1455"/>
    </row>
    <row r="33" spans="1:17" ht="30" customHeight="1">
      <c r="A33" s="251" t="s">
        <v>607</v>
      </c>
      <c r="B33" s="72">
        <f>Summary!P26</f>
        <v>0</v>
      </c>
      <c r="C33" s="31">
        <f>ROUND($B$33*C86,0)</f>
        <v>0</v>
      </c>
      <c r="D33" s="31">
        <f t="shared" ref="D33:N33" si="25">ROUND($B$33*D86,0)</f>
        <v>0</v>
      </c>
      <c r="E33" s="31">
        <f t="shared" si="25"/>
        <v>0</v>
      </c>
      <c r="F33" s="31">
        <f t="shared" si="25"/>
        <v>0</v>
      </c>
      <c r="G33" s="31">
        <f t="shared" si="25"/>
        <v>0</v>
      </c>
      <c r="H33" s="31">
        <f t="shared" si="25"/>
        <v>0</v>
      </c>
      <c r="I33" s="31">
        <f t="shared" si="25"/>
        <v>0</v>
      </c>
      <c r="J33" s="31">
        <f t="shared" si="25"/>
        <v>0</v>
      </c>
      <c r="K33" s="31">
        <f t="shared" si="25"/>
        <v>0</v>
      </c>
      <c r="L33" s="31">
        <f t="shared" si="25"/>
        <v>0</v>
      </c>
      <c r="M33" s="31">
        <f t="shared" si="25"/>
        <v>0</v>
      </c>
      <c r="N33" s="31">
        <f t="shared" si="25"/>
        <v>0</v>
      </c>
      <c r="O33" s="1456">
        <f t="shared" si="5"/>
        <v>0</v>
      </c>
      <c r="P33" s="31">
        <f t="shared" si="2"/>
        <v>0</v>
      </c>
      <c r="Q33" s="1455"/>
    </row>
    <row r="34" spans="1:17" ht="30" customHeight="1">
      <c r="A34" s="251" t="s">
        <v>608</v>
      </c>
      <c r="B34" s="72">
        <f>Summary!P27</f>
        <v>0</v>
      </c>
      <c r="C34" s="31">
        <f>ROUND($B$34*C87,0)</f>
        <v>0</v>
      </c>
      <c r="D34" s="31">
        <f t="shared" ref="D34:N34" si="26">ROUND($B$34*D87,0)</f>
        <v>0</v>
      </c>
      <c r="E34" s="31">
        <f t="shared" si="26"/>
        <v>0</v>
      </c>
      <c r="F34" s="31">
        <f t="shared" si="26"/>
        <v>0</v>
      </c>
      <c r="G34" s="31">
        <f t="shared" si="26"/>
        <v>0</v>
      </c>
      <c r="H34" s="31">
        <f t="shared" si="26"/>
        <v>0</v>
      </c>
      <c r="I34" s="31">
        <f t="shared" si="26"/>
        <v>0</v>
      </c>
      <c r="J34" s="31">
        <f t="shared" si="26"/>
        <v>0</v>
      </c>
      <c r="K34" s="31">
        <f t="shared" si="26"/>
        <v>0</v>
      </c>
      <c r="L34" s="31">
        <f t="shared" si="26"/>
        <v>0</v>
      </c>
      <c r="M34" s="31">
        <f t="shared" si="26"/>
        <v>0</v>
      </c>
      <c r="N34" s="31">
        <f t="shared" si="26"/>
        <v>0</v>
      </c>
      <c r="O34" s="1456">
        <f t="shared" si="5"/>
        <v>0</v>
      </c>
      <c r="P34" s="31">
        <f t="shared" si="2"/>
        <v>0</v>
      </c>
      <c r="Q34" s="1455"/>
    </row>
    <row r="35" spans="1:17" ht="30" customHeight="1">
      <c r="A35" s="251" t="s">
        <v>2076</v>
      </c>
      <c r="B35" s="72">
        <f>Summary!P28</f>
        <v>0</v>
      </c>
      <c r="C35" s="31">
        <f>ROUND($B$35*C88,0)</f>
        <v>0</v>
      </c>
      <c r="D35" s="31">
        <f t="shared" ref="D35:N35" si="27">ROUND($B$35*D88,0)</f>
        <v>0</v>
      </c>
      <c r="E35" s="31">
        <f t="shared" si="27"/>
        <v>0</v>
      </c>
      <c r="F35" s="31">
        <f t="shared" si="27"/>
        <v>0</v>
      </c>
      <c r="G35" s="31">
        <f t="shared" si="27"/>
        <v>0</v>
      </c>
      <c r="H35" s="31">
        <f t="shared" si="27"/>
        <v>0</v>
      </c>
      <c r="I35" s="31">
        <f t="shared" si="27"/>
        <v>0</v>
      </c>
      <c r="J35" s="31">
        <f t="shared" si="27"/>
        <v>0</v>
      </c>
      <c r="K35" s="31">
        <f t="shared" si="27"/>
        <v>0</v>
      </c>
      <c r="L35" s="31">
        <f t="shared" si="27"/>
        <v>0</v>
      </c>
      <c r="M35" s="31">
        <f t="shared" si="27"/>
        <v>0</v>
      </c>
      <c r="N35" s="31">
        <f t="shared" si="27"/>
        <v>0</v>
      </c>
      <c r="O35" s="1456">
        <f t="shared" si="5"/>
        <v>0</v>
      </c>
      <c r="P35" s="31">
        <f t="shared" si="2"/>
        <v>0</v>
      </c>
      <c r="Q35" s="1455"/>
    </row>
    <row r="36" spans="1:17" ht="30" customHeight="1">
      <c r="A36" s="251" t="s">
        <v>2077</v>
      </c>
      <c r="B36" s="72">
        <f>Summary!P29</f>
        <v>0</v>
      </c>
      <c r="C36" s="31">
        <f>ROUND($B$36*C89,0)</f>
        <v>0</v>
      </c>
      <c r="D36" s="31">
        <f t="shared" ref="D36:N36" si="28">ROUND($B$36*D89,0)</f>
        <v>0</v>
      </c>
      <c r="E36" s="31">
        <f t="shared" si="28"/>
        <v>0</v>
      </c>
      <c r="F36" s="31">
        <f t="shared" si="28"/>
        <v>0</v>
      </c>
      <c r="G36" s="31">
        <f t="shared" si="28"/>
        <v>0</v>
      </c>
      <c r="H36" s="31">
        <f t="shared" si="28"/>
        <v>0</v>
      </c>
      <c r="I36" s="31">
        <f t="shared" si="28"/>
        <v>0</v>
      </c>
      <c r="J36" s="31">
        <f t="shared" si="28"/>
        <v>0</v>
      </c>
      <c r="K36" s="31">
        <f t="shared" si="28"/>
        <v>0</v>
      </c>
      <c r="L36" s="31">
        <f t="shared" si="28"/>
        <v>0</v>
      </c>
      <c r="M36" s="31">
        <f t="shared" si="28"/>
        <v>0</v>
      </c>
      <c r="N36" s="31">
        <f t="shared" si="28"/>
        <v>0</v>
      </c>
      <c r="O36" s="1456">
        <f t="shared" si="5"/>
        <v>0</v>
      </c>
      <c r="P36" s="31">
        <f t="shared" si="2"/>
        <v>0</v>
      </c>
      <c r="Q36" s="1455"/>
    </row>
    <row r="37" spans="1:17" ht="30" customHeight="1">
      <c r="A37" s="251" t="s">
        <v>575</v>
      </c>
      <c r="B37" s="72">
        <f>Summary!P30</f>
        <v>0</v>
      </c>
      <c r="C37" s="31">
        <f>ROUND($B$37*C90,0)</f>
        <v>0</v>
      </c>
      <c r="D37" s="31">
        <f t="shared" ref="D37:N37" si="29">ROUND($B$37*D90,0)</f>
        <v>0</v>
      </c>
      <c r="E37" s="31">
        <f t="shared" si="29"/>
        <v>0</v>
      </c>
      <c r="F37" s="31">
        <f t="shared" si="29"/>
        <v>0</v>
      </c>
      <c r="G37" s="31">
        <f t="shared" si="29"/>
        <v>0</v>
      </c>
      <c r="H37" s="31">
        <f t="shared" si="29"/>
        <v>0</v>
      </c>
      <c r="I37" s="31">
        <f t="shared" si="29"/>
        <v>0</v>
      </c>
      <c r="J37" s="31">
        <f t="shared" si="29"/>
        <v>0</v>
      </c>
      <c r="K37" s="31">
        <f t="shared" si="29"/>
        <v>0</v>
      </c>
      <c r="L37" s="31">
        <f t="shared" si="29"/>
        <v>0</v>
      </c>
      <c r="M37" s="31">
        <f t="shared" si="29"/>
        <v>0</v>
      </c>
      <c r="N37" s="31">
        <f t="shared" si="29"/>
        <v>0</v>
      </c>
      <c r="O37" s="1456">
        <f t="shared" si="5"/>
        <v>0</v>
      </c>
      <c r="P37" s="31">
        <f t="shared" si="2"/>
        <v>0</v>
      </c>
      <c r="Q37" s="1455"/>
    </row>
    <row r="38" spans="1:17" ht="30" customHeight="1">
      <c r="A38" s="251" t="s">
        <v>610</v>
      </c>
      <c r="B38" s="72">
        <f>Summary!P31</f>
        <v>0</v>
      </c>
      <c r="C38" s="31">
        <f>ROUND($B$38*C91,0)</f>
        <v>0</v>
      </c>
      <c r="D38" s="31">
        <f t="shared" ref="D38:N38" si="30">ROUND($B$38*D91,0)</f>
        <v>0</v>
      </c>
      <c r="E38" s="31">
        <f t="shared" si="30"/>
        <v>0</v>
      </c>
      <c r="F38" s="31">
        <f t="shared" si="30"/>
        <v>0</v>
      </c>
      <c r="G38" s="31">
        <f t="shared" si="30"/>
        <v>0</v>
      </c>
      <c r="H38" s="31">
        <f t="shared" si="30"/>
        <v>0</v>
      </c>
      <c r="I38" s="31">
        <f t="shared" si="30"/>
        <v>0</v>
      </c>
      <c r="J38" s="31">
        <f t="shared" si="30"/>
        <v>0</v>
      </c>
      <c r="K38" s="31">
        <f t="shared" si="30"/>
        <v>0</v>
      </c>
      <c r="L38" s="31">
        <f t="shared" si="30"/>
        <v>0</v>
      </c>
      <c r="M38" s="31">
        <f t="shared" si="30"/>
        <v>0</v>
      </c>
      <c r="N38" s="31">
        <f t="shared" si="30"/>
        <v>0</v>
      </c>
      <c r="O38" s="1456">
        <f t="shared" si="5"/>
        <v>0</v>
      </c>
      <c r="P38" s="31">
        <f t="shared" si="2"/>
        <v>0</v>
      </c>
      <c r="Q38" s="1455"/>
    </row>
    <row r="39" spans="1:17" ht="30" customHeight="1">
      <c r="A39" s="251" t="s">
        <v>609</v>
      </c>
      <c r="B39" s="72">
        <f>Summary!P32</f>
        <v>0</v>
      </c>
      <c r="C39" s="31">
        <f>ROUND($B$39*C92,0)</f>
        <v>0</v>
      </c>
      <c r="D39" s="31">
        <f t="shared" ref="D39:N39" si="31">ROUND($B$39*D92,0)</f>
        <v>0</v>
      </c>
      <c r="E39" s="31">
        <f t="shared" si="31"/>
        <v>0</v>
      </c>
      <c r="F39" s="31">
        <f t="shared" si="31"/>
        <v>0</v>
      </c>
      <c r="G39" s="31">
        <f t="shared" si="31"/>
        <v>0</v>
      </c>
      <c r="H39" s="31">
        <f t="shared" si="31"/>
        <v>0</v>
      </c>
      <c r="I39" s="31">
        <f t="shared" si="31"/>
        <v>0</v>
      </c>
      <c r="J39" s="31">
        <f t="shared" si="31"/>
        <v>0</v>
      </c>
      <c r="K39" s="31">
        <f t="shared" si="31"/>
        <v>0</v>
      </c>
      <c r="L39" s="31">
        <f t="shared" si="31"/>
        <v>0</v>
      </c>
      <c r="M39" s="31">
        <f t="shared" si="31"/>
        <v>0</v>
      </c>
      <c r="N39" s="31">
        <f t="shared" si="31"/>
        <v>0</v>
      </c>
      <c r="O39" s="1456">
        <f t="shared" si="5"/>
        <v>0</v>
      </c>
      <c r="P39" s="31">
        <f t="shared" si="2"/>
        <v>0</v>
      </c>
      <c r="Q39" s="1455"/>
    </row>
    <row r="40" spans="1:17" s="291" customFormat="1" ht="30" customHeight="1">
      <c r="A40" s="254" t="s">
        <v>1240</v>
      </c>
      <c r="B40" s="239">
        <f>Summary!P33</f>
        <v>0</v>
      </c>
      <c r="C40" s="31">
        <f>ROUND($B$40*C93,0)</f>
        <v>0</v>
      </c>
      <c r="D40" s="31">
        <f t="shared" ref="D40:N40" si="32">ROUND($B$40*D93,0)</f>
        <v>0</v>
      </c>
      <c r="E40" s="31">
        <f t="shared" si="32"/>
        <v>0</v>
      </c>
      <c r="F40" s="31">
        <f t="shared" si="32"/>
        <v>0</v>
      </c>
      <c r="G40" s="31">
        <f t="shared" si="32"/>
        <v>0</v>
      </c>
      <c r="H40" s="31">
        <f t="shared" si="32"/>
        <v>0</v>
      </c>
      <c r="I40" s="31">
        <f t="shared" si="32"/>
        <v>0</v>
      </c>
      <c r="J40" s="31">
        <f t="shared" si="32"/>
        <v>0</v>
      </c>
      <c r="K40" s="31">
        <f t="shared" si="32"/>
        <v>0</v>
      </c>
      <c r="L40" s="31">
        <f t="shared" si="32"/>
        <v>0</v>
      </c>
      <c r="M40" s="31">
        <f t="shared" si="32"/>
        <v>0</v>
      </c>
      <c r="N40" s="31">
        <f t="shared" si="32"/>
        <v>0</v>
      </c>
      <c r="O40" s="1456">
        <f t="shared" si="5"/>
        <v>0</v>
      </c>
      <c r="P40" s="31">
        <f t="shared" si="2"/>
        <v>0</v>
      </c>
      <c r="Q40" s="1458"/>
    </row>
    <row r="41" spans="1:17" ht="30" customHeight="1">
      <c r="A41" s="253" t="s">
        <v>611</v>
      </c>
      <c r="B41" s="72">
        <f>Summary!P34</f>
        <v>0</v>
      </c>
      <c r="C41" s="31">
        <f>ROUND($B$41*C94,0)</f>
        <v>0</v>
      </c>
      <c r="D41" s="31">
        <f>ROUND($B$41*D94,0)</f>
        <v>0</v>
      </c>
      <c r="E41" s="31">
        <f>ROUND($B$41*E94,0)</f>
        <v>0</v>
      </c>
      <c r="F41" s="31">
        <f>ROUND($B$41*F94,0)</f>
        <v>0</v>
      </c>
      <c r="G41" s="31">
        <f t="shared" ref="G41:N41" si="33">ROUND($B$41*G94,0)</f>
        <v>0</v>
      </c>
      <c r="H41" s="31">
        <f t="shared" si="33"/>
        <v>0</v>
      </c>
      <c r="I41" s="31">
        <f t="shared" si="33"/>
        <v>0</v>
      </c>
      <c r="J41" s="31">
        <f t="shared" si="33"/>
        <v>0</v>
      </c>
      <c r="K41" s="31">
        <f t="shared" si="33"/>
        <v>0</v>
      </c>
      <c r="L41" s="31">
        <f t="shared" si="33"/>
        <v>0</v>
      </c>
      <c r="M41" s="31">
        <f t="shared" si="33"/>
        <v>0</v>
      </c>
      <c r="N41" s="31">
        <f t="shared" si="33"/>
        <v>0</v>
      </c>
      <c r="O41" s="1456">
        <f t="shared" si="5"/>
        <v>0</v>
      </c>
      <c r="P41" s="31">
        <f t="shared" si="2"/>
        <v>0</v>
      </c>
      <c r="Q41" s="1455"/>
    </row>
    <row r="42" spans="1:17" ht="30" customHeight="1">
      <c r="A42" s="254" t="s">
        <v>601</v>
      </c>
      <c r="B42" s="72">
        <f>Summary!P35</f>
        <v>0</v>
      </c>
      <c r="C42" s="31">
        <f>ROUND($B$42*C95,0)</f>
        <v>0</v>
      </c>
      <c r="D42" s="31">
        <f>ROUND($B$42*D95,0)</f>
        <v>0</v>
      </c>
      <c r="E42" s="31">
        <f>ROUND($B$42*E95,0)</f>
        <v>0</v>
      </c>
      <c r="F42" s="31">
        <f>ROUND($B$42*F95,0)</f>
        <v>0</v>
      </c>
      <c r="G42" s="31">
        <f t="shared" ref="G42:N42" si="34">ROUND($B$42*G95,0)</f>
        <v>0</v>
      </c>
      <c r="H42" s="31">
        <f t="shared" si="34"/>
        <v>0</v>
      </c>
      <c r="I42" s="31">
        <f t="shared" si="34"/>
        <v>0</v>
      </c>
      <c r="J42" s="31">
        <f t="shared" si="34"/>
        <v>0</v>
      </c>
      <c r="K42" s="31">
        <f t="shared" si="34"/>
        <v>0</v>
      </c>
      <c r="L42" s="31">
        <f t="shared" si="34"/>
        <v>0</v>
      </c>
      <c r="M42" s="31">
        <f t="shared" si="34"/>
        <v>0</v>
      </c>
      <c r="N42" s="31">
        <f t="shared" si="34"/>
        <v>0</v>
      </c>
      <c r="O42" s="1456">
        <f>SUM(C42:N42)</f>
        <v>0</v>
      </c>
      <c r="P42" s="31">
        <f>ROUND(SUM(C42:N42)*1.1,0)</f>
        <v>0</v>
      </c>
      <c r="Q42" s="1455"/>
    </row>
    <row r="43" spans="1:17" ht="30" customHeight="1">
      <c r="A43" s="254" t="s">
        <v>602</v>
      </c>
      <c r="B43" s="72">
        <f>Summary!P36</f>
        <v>0</v>
      </c>
      <c r="C43" s="31">
        <f>ROUND($B$43*C96,0)</f>
        <v>0</v>
      </c>
      <c r="D43" s="31">
        <f>ROUND($B$43*D96,0)</f>
        <v>0</v>
      </c>
      <c r="E43" s="31">
        <f>ROUND($B$43*E96,0)</f>
        <v>0</v>
      </c>
      <c r="F43" s="31">
        <f>ROUND($B$43*F96,0)</f>
        <v>0</v>
      </c>
      <c r="G43" s="31">
        <f t="shared" ref="G43:N43" si="35">ROUND($B$43*G96,0)</f>
        <v>0</v>
      </c>
      <c r="H43" s="31">
        <f t="shared" si="35"/>
        <v>0</v>
      </c>
      <c r="I43" s="31">
        <f t="shared" si="35"/>
        <v>0</v>
      </c>
      <c r="J43" s="31">
        <f t="shared" si="35"/>
        <v>0</v>
      </c>
      <c r="K43" s="31">
        <f t="shared" si="35"/>
        <v>0</v>
      </c>
      <c r="L43" s="31">
        <f t="shared" si="35"/>
        <v>0</v>
      </c>
      <c r="M43" s="31">
        <f t="shared" si="35"/>
        <v>0</v>
      </c>
      <c r="N43" s="31">
        <f t="shared" si="35"/>
        <v>0</v>
      </c>
      <c r="O43" s="1456">
        <f>SUM(C43:N43)</f>
        <v>0</v>
      </c>
      <c r="P43" s="31">
        <f>ROUND(SUM(C43:N43)*1.1,0)</f>
        <v>0</v>
      </c>
      <c r="Q43" s="1455"/>
    </row>
    <row r="44" spans="1:17" ht="30" customHeight="1">
      <c r="A44" s="254" t="s">
        <v>255</v>
      </c>
      <c r="B44" s="72">
        <f>Summary!P37</f>
        <v>0</v>
      </c>
      <c r="C44" s="31">
        <f>ROUND($B$44*C97,0)</f>
        <v>0</v>
      </c>
      <c r="D44" s="31">
        <f>ROUND($B$44*D97,0)</f>
        <v>0</v>
      </c>
      <c r="E44" s="31">
        <f>ROUND($B$44*E97,0)</f>
        <v>0</v>
      </c>
      <c r="F44" s="31">
        <f>ROUND($B$44*F97,0)</f>
        <v>0</v>
      </c>
      <c r="G44" s="31">
        <f t="shared" ref="G44:N44" si="36">ROUND($B$44*G97,0)</f>
        <v>0</v>
      </c>
      <c r="H44" s="31">
        <f t="shared" si="36"/>
        <v>0</v>
      </c>
      <c r="I44" s="31">
        <f t="shared" si="36"/>
        <v>0</v>
      </c>
      <c r="J44" s="31">
        <f t="shared" si="36"/>
        <v>0</v>
      </c>
      <c r="K44" s="31">
        <f t="shared" si="36"/>
        <v>0</v>
      </c>
      <c r="L44" s="31">
        <f t="shared" si="36"/>
        <v>0</v>
      </c>
      <c r="M44" s="31">
        <f t="shared" si="36"/>
        <v>0</v>
      </c>
      <c r="N44" s="31">
        <f t="shared" si="36"/>
        <v>0</v>
      </c>
      <c r="O44" s="1456">
        <f>SUM(C44:N44)</f>
        <v>0</v>
      </c>
      <c r="P44" s="31">
        <f>ROUND(SUM(C44:N44)*1.1,0)</f>
        <v>0</v>
      </c>
      <c r="Q44" s="1455"/>
    </row>
    <row r="45" spans="1:17" s="291" customFormat="1" ht="30" customHeight="1">
      <c r="A45" s="251" t="s">
        <v>1204</v>
      </c>
      <c r="B45" s="72">
        <f>Summary!P38</f>
        <v>0</v>
      </c>
      <c r="C45" s="31">
        <f t="shared" ref="C45:N45" si="37">ROUND($B$45*C98,0)</f>
        <v>0</v>
      </c>
      <c r="D45" s="31">
        <f t="shared" si="37"/>
        <v>0</v>
      </c>
      <c r="E45" s="31">
        <f t="shared" si="37"/>
        <v>0</v>
      </c>
      <c r="F45" s="31">
        <f t="shared" si="37"/>
        <v>0</v>
      </c>
      <c r="G45" s="31">
        <f t="shared" si="37"/>
        <v>0</v>
      </c>
      <c r="H45" s="31">
        <f t="shared" si="37"/>
        <v>0</v>
      </c>
      <c r="I45" s="31">
        <f t="shared" si="37"/>
        <v>0</v>
      </c>
      <c r="J45" s="31">
        <f t="shared" si="37"/>
        <v>0</v>
      </c>
      <c r="K45" s="31">
        <f t="shared" si="37"/>
        <v>0</v>
      </c>
      <c r="L45" s="31">
        <f t="shared" si="37"/>
        <v>0</v>
      </c>
      <c r="M45" s="31">
        <f t="shared" si="37"/>
        <v>0</v>
      </c>
      <c r="N45" s="31">
        <f t="shared" si="37"/>
        <v>0</v>
      </c>
      <c r="O45" s="1456">
        <f>SUM(C45:N45)</f>
        <v>0</v>
      </c>
      <c r="P45" s="31">
        <f>ROUND(SUM(C45:N45)*1.1,0)</f>
        <v>0</v>
      </c>
      <c r="Q45" s="1458"/>
    </row>
    <row r="46" spans="1:17" s="291" customFormat="1" ht="30" customHeight="1">
      <c r="A46" s="251" t="s">
        <v>1831</v>
      </c>
      <c r="B46" s="72">
        <f>Summary!P39</f>
        <v>0</v>
      </c>
      <c r="C46" s="31">
        <f>ROUND($B$46*C99,0)</f>
        <v>0</v>
      </c>
      <c r="D46" s="31">
        <f t="shared" ref="D46:N46" si="38">ROUND($B$46*D99,0)</f>
        <v>0</v>
      </c>
      <c r="E46" s="31">
        <f t="shared" si="38"/>
        <v>0</v>
      </c>
      <c r="F46" s="31">
        <f t="shared" si="38"/>
        <v>0</v>
      </c>
      <c r="G46" s="31">
        <f t="shared" si="38"/>
        <v>0</v>
      </c>
      <c r="H46" s="31">
        <f t="shared" si="38"/>
        <v>0</v>
      </c>
      <c r="I46" s="31">
        <f t="shared" si="38"/>
        <v>0</v>
      </c>
      <c r="J46" s="31">
        <f t="shared" si="38"/>
        <v>0</v>
      </c>
      <c r="K46" s="31">
        <f t="shared" si="38"/>
        <v>0</v>
      </c>
      <c r="L46" s="31">
        <f t="shared" si="38"/>
        <v>0</v>
      </c>
      <c r="M46" s="31">
        <f t="shared" si="38"/>
        <v>0</v>
      </c>
      <c r="N46" s="31">
        <f t="shared" si="38"/>
        <v>0</v>
      </c>
      <c r="O46" s="1456">
        <f>SUM(C46:N46)</f>
        <v>0</v>
      </c>
      <c r="P46" s="31">
        <f>ROUND(SUM(C46:N46)*1.1,0)</f>
        <v>0</v>
      </c>
      <c r="Q46" s="1458"/>
    </row>
    <row r="47" spans="1:17" ht="30" customHeight="1">
      <c r="A47" s="64" t="s">
        <v>572</v>
      </c>
      <c r="B47" s="32">
        <f t="shared" ref="B47:P47" si="39">SUM(B12:B46)</f>
        <v>0</v>
      </c>
      <c r="C47" s="32">
        <f t="shared" si="39"/>
        <v>0</v>
      </c>
      <c r="D47" s="32">
        <f t="shared" si="39"/>
        <v>0</v>
      </c>
      <c r="E47" s="32">
        <f t="shared" si="39"/>
        <v>0</v>
      </c>
      <c r="F47" s="32">
        <f t="shared" si="39"/>
        <v>0</v>
      </c>
      <c r="G47" s="32">
        <f t="shared" si="39"/>
        <v>0</v>
      </c>
      <c r="H47" s="32">
        <f t="shared" si="39"/>
        <v>0</v>
      </c>
      <c r="I47" s="32">
        <f t="shared" si="39"/>
        <v>0</v>
      </c>
      <c r="J47" s="32">
        <f t="shared" si="39"/>
        <v>0</v>
      </c>
      <c r="K47" s="32">
        <f t="shared" si="39"/>
        <v>0</v>
      </c>
      <c r="L47" s="32">
        <f t="shared" si="39"/>
        <v>0</v>
      </c>
      <c r="M47" s="32">
        <f t="shared" si="39"/>
        <v>0</v>
      </c>
      <c r="N47" s="32">
        <f t="shared" si="39"/>
        <v>0</v>
      </c>
      <c r="O47" s="1459">
        <f t="shared" si="39"/>
        <v>0</v>
      </c>
      <c r="P47" s="1460">
        <f>SUM(P12:P46)</f>
        <v>0</v>
      </c>
      <c r="Q47" s="1461"/>
    </row>
    <row r="48" spans="1:17" ht="30" customHeight="1">
      <c r="J48" s="73" t="s">
        <v>573</v>
      </c>
      <c r="K48" s="74"/>
      <c r="L48" s="75"/>
      <c r="M48" s="71"/>
      <c r="N48" s="29"/>
      <c r="O48" s="1462"/>
      <c r="P48" s="1463"/>
      <c r="Q48" s="1464"/>
    </row>
    <row r="49" spans="1:17" ht="30" customHeight="1">
      <c r="A49" s="283" t="s">
        <v>654</v>
      </c>
      <c r="B49" s="33"/>
      <c r="C49" s="34"/>
      <c r="D49" s="34"/>
      <c r="E49" s="34"/>
      <c r="F49" s="34"/>
      <c r="G49" s="34"/>
      <c r="H49" s="34"/>
      <c r="I49" s="33"/>
      <c r="J49" s="76">
        <f>Summary!C41</f>
        <v>0</v>
      </c>
      <c r="K49" s="77" t="s">
        <v>1844</v>
      </c>
      <c r="L49" s="75"/>
      <c r="M49" s="1832" t="s">
        <v>256</v>
      </c>
      <c r="N49" s="1833"/>
      <c r="O49" s="1465">
        <f>O47</f>
        <v>0</v>
      </c>
      <c r="P49" s="1466">
        <f>P47</f>
        <v>0</v>
      </c>
      <c r="Q49" s="1467"/>
    </row>
    <row r="50" spans="1:17" ht="20.399999999999999">
      <c r="A50" s="284" t="s">
        <v>1259</v>
      </c>
      <c r="B50" s="33"/>
      <c r="C50" s="34"/>
      <c r="D50" s="34"/>
      <c r="E50" s="34"/>
      <c r="F50" s="34"/>
      <c r="G50" s="34"/>
      <c r="H50" s="221"/>
      <c r="I50" s="33"/>
      <c r="J50" s="92"/>
      <c r="K50" s="77"/>
      <c r="L50" s="75"/>
      <c r="M50" s="93"/>
      <c r="N50" s="93"/>
      <c r="O50" s="91"/>
      <c r="P50" s="91"/>
      <c r="Q50" s="35"/>
    </row>
    <row r="51" spans="1:17" ht="20.399999999999999">
      <c r="A51" s="1536" t="s">
        <v>1834</v>
      </c>
      <c r="B51" s="33"/>
      <c r="C51" s="34"/>
      <c r="D51" s="34"/>
      <c r="E51" s="34"/>
      <c r="F51" s="34"/>
      <c r="G51" s="34"/>
      <c r="H51" s="221"/>
      <c r="I51" s="33"/>
      <c r="J51" s="92"/>
      <c r="K51" s="77"/>
      <c r="L51" s="75"/>
      <c r="M51" s="93"/>
      <c r="N51" s="93"/>
      <c r="O51" s="91"/>
      <c r="P51" s="91"/>
      <c r="Q51" s="35"/>
    </row>
    <row r="52" spans="1:17" ht="20.399999999999999">
      <c r="A52" s="1471" t="s">
        <v>1817</v>
      </c>
      <c r="B52" s="33"/>
      <c r="C52" s="34"/>
      <c r="D52" s="34"/>
      <c r="E52" s="34"/>
      <c r="F52" s="34"/>
      <c r="G52" s="34"/>
      <c r="H52" s="221"/>
      <c r="I52" s="33"/>
      <c r="J52" s="92"/>
      <c r="K52" s="77"/>
      <c r="L52" s="75"/>
      <c r="M52" s="93"/>
      <c r="N52" s="93"/>
      <c r="O52" s="91"/>
      <c r="P52" s="91"/>
      <c r="Q52" s="35"/>
    </row>
    <row r="53" spans="1:17" ht="20.399999999999999">
      <c r="A53" s="1471" t="s">
        <v>1816</v>
      </c>
      <c r="B53" s="33"/>
      <c r="C53" s="34"/>
      <c r="D53" s="34"/>
      <c r="E53" s="34"/>
      <c r="F53" s="34"/>
      <c r="G53" s="34"/>
      <c r="H53" s="221"/>
      <c r="I53" s="33"/>
      <c r="J53" s="92"/>
      <c r="K53" s="77"/>
      <c r="L53" s="75"/>
      <c r="M53" s="93"/>
      <c r="N53" s="93"/>
      <c r="O53" s="91"/>
      <c r="P53" s="91"/>
      <c r="Q53" s="35"/>
    </row>
    <row r="54" spans="1:17" ht="20.399999999999999">
      <c r="A54" s="284" t="s">
        <v>1258</v>
      </c>
      <c r="B54" s="33"/>
      <c r="C54" s="34"/>
      <c r="D54" s="34"/>
      <c r="E54" s="34"/>
      <c r="F54" s="34"/>
      <c r="G54" s="34"/>
      <c r="H54" s="221"/>
      <c r="I54" s="33"/>
      <c r="J54" s="92"/>
      <c r="K54" s="77"/>
      <c r="L54" s="75"/>
      <c r="M54" s="93"/>
      <c r="N54" s="93"/>
      <c r="O54" s="91"/>
      <c r="P54" s="91"/>
      <c r="Q54" s="35"/>
    </row>
    <row r="55" spans="1:17" ht="30.75" customHeight="1">
      <c r="A55" s="33"/>
      <c r="B55" s="33"/>
      <c r="C55" s="34"/>
      <c r="D55" s="34"/>
      <c r="E55" s="34"/>
      <c r="F55" s="34"/>
      <c r="G55" s="34"/>
      <c r="H55" s="34"/>
      <c r="I55" s="33"/>
      <c r="J55" s="92"/>
      <c r="K55" s="77"/>
      <c r="L55" s="75"/>
      <c r="M55" s="93"/>
      <c r="N55" s="93"/>
      <c r="O55" s="91"/>
      <c r="P55" s="91"/>
      <c r="Q55" s="35"/>
    </row>
    <row r="56" spans="1:17">
      <c r="A56" s="35"/>
      <c r="B56" s="35"/>
      <c r="C56" s="35"/>
      <c r="D56" s="35"/>
      <c r="E56" s="35"/>
      <c r="F56" s="35"/>
      <c r="G56" s="35"/>
      <c r="H56" s="35"/>
      <c r="I56" s="35"/>
      <c r="J56" s="35"/>
      <c r="K56" s="35"/>
      <c r="L56" s="35"/>
      <c r="M56" s="35"/>
      <c r="N56" s="35"/>
      <c r="O56" s="36"/>
      <c r="P56" s="36"/>
      <c r="Q56" s="35"/>
    </row>
    <row r="57" spans="1:17" ht="24.6">
      <c r="A57" s="1826" t="s">
        <v>506</v>
      </c>
      <c r="B57" s="1826"/>
      <c r="C57" s="1826"/>
      <c r="D57" s="1826"/>
      <c r="E57" s="1826"/>
      <c r="F57" s="1826"/>
      <c r="G57" s="1826"/>
      <c r="H57" s="1826"/>
      <c r="I57" s="1826"/>
      <c r="J57" s="1826"/>
      <c r="K57" s="1826"/>
      <c r="L57" s="1826"/>
      <c r="M57" s="1826"/>
      <c r="N57" s="1826"/>
      <c r="O57" s="1826"/>
      <c r="P57" s="1826"/>
      <c r="Q57" s="1826"/>
    </row>
    <row r="58" spans="1:17" s="110" customFormat="1" ht="20.399999999999999">
      <c r="D58" s="26"/>
      <c r="E58" s="26"/>
      <c r="F58" s="26"/>
      <c r="G58" s="26"/>
      <c r="H58" s="26"/>
      <c r="J58" s="26"/>
    </row>
    <row r="59" spans="1:17" s="110" customFormat="1" ht="20.399999999999999">
      <c r="A59" s="112" t="s">
        <v>563</v>
      </c>
      <c r="B59" s="113" t="str">
        <f>B3</f>
        <v>999999-1-32-01</v>
      </c>
      <c r="C59" s="114"/>
      <c r="D59" s="115"/>
      <c r="E59" s="115"/>
      <c r="F59" s="115"/>
      <c r="G59" s="115"/>
      <c r="H59" s="115"/>
      <c r="I59" s="112"/>
      <c r="J59" s="115"/>
      <c r="K59" s="116"/>
      <c r="L59" s="115"/>
      <c r="M59" s="112"/>
      <c r="N59" s="112" t="s">
        <v>564</v>
      </c>
      <c r="O59" s="117" t="str">
        <f>N3</f>
        <v>Enter project name &amp; description</v>
      </c>
      <c r="P59" s="118"/>
      <c r="Q59" s="119"/>
    </row>
    <row r="60" spans="1:17" s="110" customFormat="1" ht="20.399999999999999">
      <c r="O60" s="120"/>
      <c r="P60" s="120"/>
    </row>
    <row r="61" spans="1:17" s="110" customFormat="1" ht="20.399999999999999">
      <c r="A61" s="112" t="s">
        <v>567</v>
      </c>
      <c r="B61" s="117" t="str">
        <f>B5</f>
        <v>54321</v>
      </c>
      <c r="C61" s="117"/>
      <c r="D61" s="115"/>
      <c r="E61" s="115"/>
      <c r="F61" s="115"/>
      <c r="G61" s="115"/>
      <c r="H61" s="115"/>
      <c r="I61" s="112"/>
      <c r="J61" s="112" t="s">
        <v>566</v>
      </c>
      <c r="K61" s="121">
        <f ca="1">TODAY()</f>
        <v>44319</v>
      </c>
      <c r="L61" s="115"/>
      <c r="M61" s="112"/>
      <c r="N61" s="122" t="s">
        <v>576</v>
      </c>
      <c r="O61" s="114" t="str">
        <f>N5</f>
        <v>Enter name of prime or subconsultant</v>
      </c>
      <c r="P61" s="114"/>
      <c r="Q61" s="119"/>
    </row>
    <row r="62" spans="1:17" s="110" customFormat="1" ht="21" thickBot="1">
      <c r="A62" s="109"/>
      <c r="B62" s="109"/>
      <c r="C62" s="109"/>
      <c r="D62" s="109"/>
      <c r="E62" s="109"/>
      <c r="F62" s="109"/>
      <c r="G62" s="109"/>
      <c r="H62" s="109"/>
      <c r="I62" s="109"/>
      <c r="J62" s="109"/>
      <c r="K62" s="109"/>
      <c r="L62" s="109"/>
      <c r="M62" s="109"/>
      <c r="N62" s="109"/>
      <c r="O62" s="123"/>
      <c r="P62" s="123"/>
      <c r="Q62" s="109"/>
    </row>
    <row r="63" spans="1:17" ht="30" customHeight="1" thickTop="1">
      <c r="A63" s="1827" t="s">
        <v>509</v>
      </c>
      <c r="B63" s="1828"/>
      <c r="C63" s="1828"/>
      <c r="D63" s="1828"/>
      <c r="E63" s="1828"/>
      <c r="F63" s="1828"/>
      <c r="G63" s="1828"/>
      <c r="H63" s="1828"/>
      <c r="I63" s="1828"/>
      <c r="J63" s="1828"/>
      <c r="K63" s="1828"/>
      <c r="L63" s="1828"/>
      <c r="M63" s="1828"/>
      <c r="N63" s="1828"/>
      <c r="O63" s="1829"/>
      <c r="P63" s="36"/>
      <c r="Q63" s="35"/>
    </row>
    <row r="64" spans="1:17" s="75" customFormat="1" ht="70.5" customHeight="1">
      <c r="A64" s="125"/>
      <c r="B64" s="94" t="s">
        <v>508</v>
      </c>
      <c r="C64" s="126" t="str">
        <f t="shared" ref="C64:N64" si="40">C10</f>
        <v>Project Manager</v>
      </c>
      <c r="D64" s="126" t="str">
        <f t="shared" si="40"/>
        <v>Staff Classi- fication 2</v>
      </c>
      <c r="E64" s="126" t="str">
        <f t="shared" si="40"/>
        <v>Staff Classi- fication 3</v>
      </c>
      <c r="F64" s="126" t="str">
        <f t="shared" si="40"/>
        <v>Staff Classi- fication 4</v>
      </c>
      <c r="G64" s="126" t="str">
        <f t="shared" si="40"/>
        <v>Staff Classi- fication 5</v>
      </c>
      <c r="H64" s="126" t="str">
        <f t="shared" si="40"/>
        <v>Staff Classi- fication 6</v>
      </c>
      <c r="I64" s="126" t="str">
        <f t="shared" si="40"/>
        <v>Staff Classi- fication 7</v>
      </c>
      <c r="J64" s="126" t="str">
        <f t="shared" si="40"/>
        <v>Staff Classi- fication 8</v>
      </c>
      <c r="K64" s="126" t="str">
        <f t="shared" si="40"/>
        <v>Staff Classi- fication 9</v>
      </c>
      <c r="L64" s="126" t="str">
        <f t="shared" si="40"/>
        <v>Staff Classi- fication 10</v>
      </c>
      <c r="M64" s="126" t="str">
        <f t="shared" si="40"/>
        <v>Staff Classi- fication 11</v>
      </c>
      <c r="N64" s="126" t="str">
        <f t="shared" si="40"/>
        <v>Staff Classi- fication 12</v>
      </c>
      <c r="O64" s="127" t="s">
        <v>949</v>
      </c>
      <c r="P64" s="128"/>
      <c r="Q64" s="124"/>
    </row>
    <row r="65" spans="1:17" ht="27.9" customHeight="1">
      <c r="A65" s="251" t="str">
        <f t="shared" ref="A65:A98" si="41">A12</f>
        <v>3. Project General and Project Common Tasks</v>
      </c>
      <c r="B65" s="72">
        <f>Summary!P5</f>
        <v>0</v>
      </c>
      <c r="C65" s="1574">
        <v>0</v>
      </c>
      <c r="D65" s="1574">
        <v>0</v>
      </c>
      <c r="E65" s="1574">
        <v>0</v>
      </c>
      <c r="F65" s="1574">
        <v>0</v>
      </c>
      <c r="G65" s="1574">
        <v>0</v>
      </c>
      <c r="H65" s="1574">
        <v>0</v>
      </c>
      <c r="I65" s="1574">
        <v>0</v>
      </c>
      <c r="J65" s="1574">
        <v>0</v>
      </c>
      <c r="K65" s="1574">
        <v>0</v>
      </c>
      <c r="L65" s="1574">
        <v>0</v>
      </c>
      <c r="M65" s="1574">
        <v>0</v>
      </c>
      <c r="N65" s="1574">
        <v>0</v>
      </c>
      <c r="O65" s="78">
        <f>SUM(C65:N65)</f>
        <v>0</v>
      </c>
      <c r="P65" s="36"/>
      <c r="Q65" s="35"/>
    </row>
    <row r="66" spans="1:17" ht="27.9" customHeight="1">
      <c r="A66" s="251" t="str">
        <f t="shared" si="41"/>
        <v>4. Roadway Analysis</v>
      </c>
      <c r="B66" s="72">
        <f>Summary!P6</f>
        <v>0</v>
      </c>
      <c r="C66" s="1574">
        <v>0</v>
      </c>
      <c r="D66" s="1574">
        <v>0</v>
      </c>
      <c r="E66" s="1574">
        <v>0</v>
      </c>
      <c r="F66" s="1574">
        <v>0</v>
      </c>
      <c r="G66" s="1574">
        <v>0</v>
      </c>
      <c r="H66" s="1574">
        <v>0</v>
      </c>
      <c r="I66" s="1574">
        <v>0</v>
      </c>
      <c r="J66" s="1574">
        <v>0</v>
      </c>
      <c r="K66" s="1574">
        <v>0</v>
      </c>
      <c r="L66" s="1574">
        <v>0</v>
      </c>
      <c r="M66" s="1574">
        <v>0</v>
      </c>
      <c r="N66" s="1574">
        <v>0</v>
      </c>
      <c r="O66" s="78">
        <f t="shared" ref="O66:O97" si="42">SUM(C66:N66)</f>
        <v>0</v>
      </c>
      <c r="P66" s="36"/>
      <c r="Q66" s="35"/>
    </row>
    <row r="67" spans="1:17" ht="27.9" customHeight="1">
      <c r="A67" s="251" t="str">
        <f t="shared" si="41"/>
        <v>5. Roadway Plans</v>
      </c>
      <c r="B67" s="72">
        <f>Summary!P7</f>
        <v>0</v>
      </c>
      <c r="C67" s="1574">
        <v>0</v>
      </c>
      <c r="D67" s="1574">
        <v>0</v>
      </c>
      <c r="E67" s="1574">
        <v>0</v>
      </c>
      <c r="F67" s="1574">
        <v>0</v>
      </c>
      <c r="G67" s="1574">
        <v>0</v>
      </c>
      <c r="H67" s="1574">
        <v>0</v>
      </c>
      <c r="I67" s="1574">
        <v>0</v>
      </c>
      <c r="J67" s="1574">
        <v>0</v>
      </c>
      <c r="K67" s="1574">
        <v>0</v>
      </c>
      <c r="L67" s="1574">
        <v>0</v>
      </c>
      <c r="M67" s="1574">
        <v>0</v>
      </c>
      <c r="N67" s="1574">
        <v>0</v>
      </c>
      <c r="O67" s="78">
        <f t="shared" si="42"/>
        <v>0</v>
      </c>
      <c r="P67" s="36"/>
      <c r="Q67" s="35"/>
    </row>
    <row r="68" spans="1:17" ht="27.9" customHeight="1">
      <c r="A68" s="251" t="str">
        <f t="shared" si="41"/>
        <v>6a. Drainage Analysis</v>
      </c>
      <c r="B68" s="72">
        <f>Summary!P8</f>
        <v>0</v>
      </c>
      <c r="C68" s="1574">
        <v>0</v>
      </c>
      <c r="D68" s="1574">
        <v>0</v>
      </c>
      <c r="E68" s="1574">
        <v>0</v>
      </c>
      <c r="F68" s="1574">
        <v>0</v>
      </c>
      <c r="G68" s="1574">
        <v>0</v>
      </c>
      <c r="H68" s="1574">
        <v>0</v>
      </c>
      <c r="I68" s="1574">
        <v>0</v>
      </c>
      <c r="J68" s="1574">
        <v>0</v>
      </c>
      <c r="K68" s="1574">
        <v>0</v>
      </c>
      <c r="L68" s="1574">
        <v>0</v>
      </c>
      <c r="M68" s="1574">
        <v>0</v>
      </c>
      <c r="N68" s="1574">
        <v>0</v>
      </c>
      <c r="O68" s="78">
        <f t="shared" si="42"/>
        <v>0</v>
      </c>
      <c r="P68" s="36"/>
      <c r="Q68" s="35"/>
    </row>
    <row r="69" spans="1:17" ht="27.9" customHeight="1">
      <c r="A69" s="251" t="str">
        <f t="shared" si="41"/>
        <v>6b. Drainage Plans</v>
      </c>
      <c r="B69" s="72">
        <f>Summary!P9</f>
        <v>0</v>
      </c>
      <c r="C69" s="1574">
        <v>0</v>
      </c>
      <c r="D69" s="1574">
        <v>0</v>
      </c>
      <c r="E69" s="1574">
        <v>0</v>
      </c>
      <c r="F69" s="1574">
        <v>0</v>
      </c>
      <c r="G69" s="1574">
        <v>0</v>
      </c>
      <c r="H69" s="1574">
        <v>0</v>
      </c>
      <c r="I69" s="1574">
        <v>0</v>
      </c>
      <c r="J69" s="1574">
        <v>0</v>
      </c>
      <c r="K69" s="1574">
        <v>0</v>
      </c>
      <c r="L69" s="1574">
        <v>0</v>
      </c>
      <c r="M69" s="1574">
        <v>0</v>
      </c>
      <c r="N69" s="1574">
        <v>0</v>
      </c>
      <c r="O69" s="78">
        <f t="shared" ref="O69" si="43">SUM(C69:N69)</f>
        <v>0</v>
      </c>
      <c r="P69" s="36"/>
      <c r="Q69" s="35"/>
    </row>
    <row r="70" spans="1:17" ht="27.9" customHeight="1">
      <c r="A70" s="251" t="str">
        <f t="shared" si="41"/>
        <v>7. Utilities</v>
      </c>
      <c r="B70" s="72">
        <f>Summary!P10</f>
        <v>0</v>
      </c>
      <c r="C70" s="1574">
        <v>0</v>
      </c>
      <c r="D70" s="1574">
        <v>0</v>
      </c>
      <c r="E70" s="1574">
        <v>0</v>
      </c>
      <c r="F70" s="1574">
        <v>0</v>
      </c>
      <c r="G70" s="1574">
        <v>0</v>
      </c>
      <c r="H70" s="1574">
        <v>0</v>
      </c>
      <c r="I70" s="1574">
        <v>0</v>
      </c>
      <c r="J70" s="1574">
        <v>0</v>
      </c>
      <c r="K70" s="1574">
        <v>0</v>
      </c>
      <c r="L70" s="1574">
        <v>0</v>
      </c>
      <c r="M70" s="1574">
        <v>0</v>
      </c>
      <c r="N70" s="1574">
        <v>0</v>
      </c>
      <c r="O70" s="78">
        <f t="shared" si="42"/>
        <v>0</v>
      </c>
      <c r="P70" s="36"/>
      <c r="Q70" s="35"/>
    </row>
    <row r="71" spans="1:17" ht="27.9" customHeight="1">
      <c r="A71" s="251" t="str">
        <f t="shared" si="41"/>
        <v>8. Environmental Permits and Env. Clearances</v>
      </c>
      <c r="B71" s="72">
        <f>Summary!P11</f>
        <v>0</v>
      </c>
      <c r="C71" s="1574">
        <v>0</v>
      </c>
      <c r="D71" s="1574">
        <v>0</v>
      </c>
      <c r="E71" s="1574">
        <v>0</v>
      </c>
      <c r="F71" s="1574">
        <v>0</v>
      </c>
      <c r="G71" s="1574">
        <v>0</v>
      </c>
      <c r="H71" s="1574">
        <v>0</v>
      </c>
      <c r="I71" s="1574">
        <v>0</v>
      </c>
      <c r="J71" s="1574">
        <v>0</v>
      </c>
      <c r="K71" s="1574">
        <v>0</v>
      </c>
      <c r="L71" s="1574">
        <v>0</v>
      </c>
      <c r="M71" s="1574">
        <v>0</v>
      </c>
      <c r="N71" s="1574">
        <v>0</v>
      </c>
      <c r="O71" s="78">
        <f t="shared" si="42"/>
        <v>0</v>
      </c>
      <c r="P71" s="36"/>
      <c r="Q71" s="35"/>
    </row>
    <row r="72" spans="1:17" ht="27.9" customHeight="1">
      <c r="A72" s="251" t="str">
        <f t="shared" si="41"/>
        <v>9. Structures - Misc. Tasks, Dwgs, Non-Tech.</v>
      </c>
      <c r="B72" s="72">
        <f>Summary!P12</f>
        <v>0</v>
      </c>
      <c r="C72" s="1574">
        <v>0</v>
      </c>
      <c r="D72" s="1574">
        <v>0</v>
      </c>
      <c r="E72" s="1574">
        <v>0</v>
      </c>
      <c r="F72" s="1574">
        <v>0</v>
      </c>
      <c r="G72" s="1574">
        <v>0</v>
      </c>
      <c r="H72" s="1574">
        <v>0</v>
      </c>
      <c r="I72" s="1574">
        <v>0</v>
      </c>
      <c r="J72" s="1574">
        <v>0</v>
      </c>
      <c r="K72" s="1574">
        <v>0</v>
      </c>
      <c r="L72" s="1574">
        <v>0</v>
      </c>
      <c r="M72" s="1574">
        <v>0</v>
      </c>
      <c r="N72" s="1574">
        <v>0</v>
      </c>
      <c r="O72" s="78">
        <f t="shared" si="42"/>
        <v>0</v>
      </c>
      <c r="P72" s="36"/>
      <c r="Q72" s="35"/>
    </row>
    <row r="73" spans="1:17" ht="27.9" customHeight="1">
      <c r="A73" s="251" t="str">
        <f t="shared" si="41"/>
        <v>10. Structures - Bridge Development Report</v>
      </c>
      <c r="B73" s="72">
        <f>Summary!P13</f>
        <v>0</v>
      </c>
      <c r="C73" s="1574">
        <v>0</v>
      </c>
      <c r="D73" s="1574">
        <v>0</v>
      </c>
      <c r="E73" s="1574">
        <v>0</v>
      </c>
      <c r="F73" s="1574">
        <v>0</v>
      </c>
      <c r="G73" s="1574">
        <v>0</v>
      </c>
      <c r="H73" s="1574">
        <v>0</v>
      </c>
      <c r="I73" s="1574">
        <v>0</v>
      </c>
      <c r="J73" s="1574">
        <v>0</v>
      </c>
      <c r="K73" s="1574">
        <v>0</v>
      </c>
      <c r="L73" s="1574">
        <v>0</v>
      </c>
      <c r="M73" s="1574">
        <v>0</v>
      </c>
      <c r="N73" s="1574">
        <v>0</v>
      </c>
      <c r="O73" s="78">
        <f t="shared" si="42"/>
        <v>0</v>
      </c>
      <c r="P73" s="36"/>
      <c r="Q73" s="35"/>
    </row>
    <row r="74" spans="1:17" ht="27.9" customHeight="1">
      <c r="A74" s="251" t="str">
        <f t="shared" si="41"/>
        <v>11. Structures - Temporary Bridge</v>
      </c>
      <c r="B74" s="72">
        <f>Summary!P14</f>
        <v>0</v>
      </c>
      <c r="C74" s="1574">
        <v>0</v>
      </c>
      <c r="D74" s="1574">
        <v>0</v>
      </c>
      <c r="E74" s="1574">
        <v>0</v>
      </c>
      <c r="F74" s="1574">
        <v>0</v>
      </c>
      <c r="G74" s="1574">
        <v>0</v>
      </c>
      <c r="H74" s="1574">
        <v>0</v>
      </c>
      <c r="I74" s="1574">
        <v>0</v>
      </c>
      <c r="J74" s="1574">
        <v>0</v>
      </c>
      <c r="K74" s="1574">
        <v>0</v>
      </c>
      <c r="L74" s="1574">
        <v>0</v>
      </c>
      <c r="M74" s="1574">
        <v>0</v>
      </c>
      <c r="N74" s="1574">
        <v>0</v>
      </c>
      <c r="O74" s="78">
        <f t="shared" si="42"/>
        <v>0</v>
      </c>
      <c r="P74" s="36"/>
      <c r="Q74" s="35"/>
    </row>
    <row r="75" spans="1:17" ht="27.9" customHeight="1">
      <c r="A75" s="251" t="str">
        <f t="shared" si="41"/>
        <v>12. Structures - Short Span Concrete Bridge</v>
      </c>
      <c r="B75" s="72">
        <f>Summary!P15</f>
        <v>0</v>
      </c>
      <c r="C75" s="1574">
        <v>0</v>
      </c>
      <c r="D75" s="1574">
        <v>0</v>
      </c>
      <c r="E75" s="1574">
        <v>0</v>
      </c>
      <c r="F75" s="1574">
        <v>0</v>
      </c>
      <c r="G75" s="1574">
        <v>0</v>
      </c>
      <c r="H75" s="1574">
        <v>0</v>
      </c>
      <c r="I75" s="1574">
        <v>0</v>
      </c>
      <c r="J75" s="1574">
        <v>0</v>
      </c>
      <c r="K75" s="1574">
        <v>0</v>
      </c>
      <c r="L75" s="1574">
        <v>0</v>
      </c>
      <c r="M75" s="1574">
        <v>0</v>
      </c>
      <c r="N75" s="1574">
        <v>0</v>
      </c>
      <c r="O75" s="78">
        <f t="shared" si="42"/>
        <v>0</v>
      </c>
      <c r="P75" s="36"/>
      <c r="Q75" s="35"/>
    </row>
    <row r="76" spans="1:17" ht="27.9" customHeight="1">
      <c r="A76" s="251" t="str">
        <f t="shared" si="41"/>
        <v>13. Structures - Medium Span Concrete Bridge</v>
      </c>
      <c r="B76" s="72">
        <f>Summary!P16</f>
        <v>0</v>
      </c>
      <c r="C76" s="1574">
        <v>0</v>
      </c>
      <c r="D76" s="1574">
        <v>0</v>
      </c>
      <c r="E76" s="1574">
        <v>0</v>
      </c>
      <c r="F76" s="1574">
        <v>0</v>
      </c>
      <c r="G76" s="1574">
        <v>0</v>
      </c>
      <c r="H76" s="1574">
        <v>0</v>
      </c>
      <c r="I76" s="1574">
        <v>0</v>
      </c>
      <c r="J76" s="1574">
        <v>0</v>
      </c>
      <c r="K76" s="1574">
        <v>0</v>
      </c>
      <c r="L76" s="1574">
        <v>0</v>
      </c>
      <c r="M76" s="1574">
        <v>0</v>
      </c>
      <c r="N76" s="1574">
        <v>0</v>
      </c>
      <c r="O76" s="78">
        <f t="shared" si="42"/>
        <v>0</v>
      </c>
      <c r="P76" s="36"/>
      <c r="Q76" s="35"/>
    </row>
    <row r="77" spans="1:17" ht="27.9" customHeight="1">
      <c r="A77" s="251" t="str">
        <f t="shared" si="41"/>
        <v>14. Structures - Structural Steel Bridge</v>
      </c>
      <c r="B77" s="72">
        <f>Summary!P17</f>
        <v>0</v>
      </c>
      <c r="C77" s="1574">
        <v>0</v>
      </c>
      <c r="D77" s="1574">
        <v>0</v>
      </c>
      <c r="E77" s="1574">
        <v>0</v>
      </c>
      <c r="F77" s="1574">
        <v>0</v>
      </c>
      <c r="G77" s="1574">
        <v>0</v>
      </c>
      <c r="H77" s="1574">
        <v>0</v>
      </c>
      <c r="I77" s="1574">
        <v>0</v>
      </c>
      <c r="J77" s="1574">
        <v>0</v>
      </c>
      <c r="K77" s="1574">
        <v>0</v>
      </c>
      <c r="L77" s="1574">
        <v>0</v>
      </c>
      <c r="M77" s="1574">
        <v>0</v>
      </c>
      <c r="N77" s="1574">
        <v>0</v>
      </c>
      <c r="O77" s="78">
        <f t="shared" si="42"/>
        <v>0</v>
      </c>
      <c r="P77" s="36"/>
      <c r="Q77" s="35"/>
    </row>
    <row r="78" spans="1:17" ht="27.9" customHeight="1">
      <c r="A78" s="251" t="str">
        <f t="shared" si="41"/>
        <v>15. Structures - Segmental Concrete Bridge</v>
      </c>
      <c r="B78" s="72">
        <f>Summary!P18</f>
        <v>0</v>
      </c>
      <c r="C78" s="1574">
        <v>0</v>
      </c>
      <c r="D78" s="1574">
        <v>0</v>
      </c>
      <c r="E78" s="1574">
        <v>0</v>
      </c>
      <c r="F78" s="1574">
        <v>0</v>
      </c>
      <c r="G78" s="1574">
        <v>0</v>
      </c>
      <c r="H78" s="1574">
        <v>0</v>
      </c>
      <c r="I78" s="1574">
        <v>0</v>
      </c>
      <c r="J78" s="1574">
        <v>0</v>
      </c>
      <c r="K78" s="1574">
        <v>0</v>
      </c>
      <c r="L78" s="1574">
        <v>0</v>
      </c>
      <c r="M78" s="1574">
        <v>0</v>
      </c>
      <c r="N78" s="1574">
        <v>0</v>
      </c>
      <c r="O78" s="78">
        <f t="shared" si="42"/>
        <v>0</v>
      </c>
      <c r="P78" s="36"/>
      <c r="Q78" s="35"/>
    </row>
    <row r="79" spans="1:17" ht="27.9" customHeight="1">
      <c r="A79" s="251" t="str">
        <f t="shared" si="41"/>
        <v>16. Structures - Movable Span</v>
      </c>
      <c r="B79" s="72">
        <f>Summary!P19</f>
        <v>0</v>
      </c>
      <c r="C79" s="1574">
        <v>0</v>
      </c>
      <c r="D79" s="1574">
        <v>0</v>
      </c>
      <c r="E79" s="1574">
        <v>0</v>
      </c>
      <c r="F79" s="1574">
        <v>0</v>
      </c>
      <c r="G79" s="1574">
        <v>0</v>
      </c>
      <c r="H79" s="1574">
        <v>0</v>
      </c>
      <c r="I79" s="1574">
        <v>0</v>
      </c>
      <c r="J79" s="1574">
        <v>0</v>
      </c>
      <c r="K79" s="1574">
        <v>0</v>
      </c>
      <c r="L79" s="1574">
        <v>0</v>
      </c>
      <c r="M79" s="1574">
        <v>0</v>
      </c>
      <c r="N79" s="1574">
        <v>0</v>
      </c>
      <c r="O79" s="78">
        <f t="shared" si="42"/>
        <v>0</v>
      </c>
      <c r="P79" s="36"/>
      <c r="Q79" s="35"/>
    </row>
    <row r="80" spans="1:17" ht="27.9" customHeight="1">
      <c r="A80" s="251" t="str">
        <f t="shared" si="41"/>
        <v>17. Structures - Retaining Walls</v>
      </c>
      <c r="B80" s="72">
        <f>Summary!P20</f>
        <v>0</v>
      </c>
      <c r="C80" s="1574">
        <v>0</v>
      </c>
      <c r="D80" s="1574">
        <v>0</v>
      </c>
      <c r="E80" s="1574">
        <v>0</v>
      </c>
      <c r="F80" s="1574">
        <v>0</v>
      </c>
      <c r="G80" s="1574">
        <v>0</v>
      </c>
      <c r="H80" s="1574">
        <v>0</v>
      </c>
      <c r="I80" s="1574">
        <v>0</v>
      </c>
      <c r="J80" s="1574">
        <v>0</v>
      </c>
      <c r="K80" s="1574">
        <v>0</v>
      </c>
      <c r="L80" s="1574">
        <v>0</v>
      </c>
      <c r="M80" s="1574">
        <v>0</v>
      </c>
      <c r="N80" s="1574">
        <v>0</v>
      </c>
      <c r="O80" s="78">
        <f t="shared" si="42"/>
        <v>0</v>
      </c>
      <c r="P80" s="36"/>
      <c r="Q80" s="35"/>
    </row>
    <row r="81" spans="1:17" ht="27.9" customHeight="1">
      <c r="A81" s="251" t="str">
        <f t="shared" si="41"/>
        <v>18. Structures - Miscellaneous</v>
      </c>
      <c r="B81" s="72">
        <f>Summary!P21</f>
        <v>0</v>
      </c>
      <c r="C81" s="1574">
        <v>0</v>
      </c>
      <c r="D81" s="1574">
        <v>0</v>
      </c>
      <c r="E81" s="1574">
        <v>0</v>
      </c>
      <c r="F81" s="1574">
        <v>0</v>
      </c>
      <c r="G81" s="1574">
        <v>0</v>
      </c>
      <c r="H81" s="1574">
        <v>0</v>
      </c>
      <c r="I81" s="1574">
        <v>0</v>
      </c>
      <c r="J81" s="1574">
        <v>0</v>
      </c>
      <c r="K81" s="1574">
        <v>0</v>
      </c>
      <c r="L81" s="1574">
        <v>0</v>
      </c>
      <c r="M81" s="1574">
        <v>0</v>
      </c>
      <c r="N81" s="1574">
        <v>0</v>
      </c>
      <c r="O81" s="78">
        <f t="shared" si="42"/>
        <v>0</v>
      </c>
      <c r="P81" s="36"/>
      <c r="Q81" s="35"/>
    </row>
    <row r="82" spans="1:17" ht="27.9" customHeight="1">
      <c r="A82" s="251" t="str">
        <f t="shared" si="41"/>
        <v>19. Signing &amp; Pavement Marking Analysis</v>
      </c>
      <c r="B82" s="72">
        <f>Summary!P22</f>
        <v>0</v>
      </c>
      <c r="C82" s="1574">
        <v>0</v>
      </c>
      <c r="D82" s="1574">
        <v>0</v>
      </c>
      <c r="E82" s="1574">
        <v>0</v>
      </c>
      <c r="F82" s="1574">
        <v>0</v>
      </c>
      <c r="G82" s="1574">
        <v>0</v>
      </c>
      <c r="H82" s="1574">
        <v>0</v>
      </c>
      <c r="I82" s="1574">
        <v>0</v>
      </c>
      <c r="J82" s="1574">
        <v>0</v>
      </c>
      <c r="K82" s="1574">
        <v>0</v>
      </c>
      <c r="L82" s="1574">
        <v>0</v>
      </c>
      <c r="M82" s="1574">
        <v>0</v>
      </c>
      <c r="N82" s="1574">
        <v>0</v>
      </c>
      <c r="O82" s="78">
        <f t="shared" si="42"/>
        <v>0</v>
      </c>
      <c r="P82" s="36"/>
      <c r="Q82" s="35"/>
    </row>
    <row r="83" spans="1:17" ht="27.9" customHeight="1">
      <c r="A83" s="251" t="str">
        <f t="shared" si="41"/>
        <v>20. Signing &amp; Pavement Marking Plans</v>
      </c>
      <c r="B83" s="72">
        <f>Summary!P23</f>
        <v>0</v>
      </c>
      <c r="C83" s="1574">
        <v>0</v>
      </c>
      <c r="D83" s="1574">
        <v>0</v>
      </c>
      <c r="E83" s="1574">
        <v>0</v>
      </c>
      <c r="F83" s="1574">
        <v>0</v>
      </c>
      <c r="G83" s="1574">
        <v>0</v>
      </c>
      <c r="H83" s="1574">
        <v>0</v>
      </c>
      <c r="I83" s="1574">
        <v>0</v>
      </c>
      <c r="J83" s="1574">
        <v>0</v>
      </c>
      <c r="K83" s="1574">
        <v>0</v>
      </c>
      <c r="L83" s="1574">
        <v>0</v>
      </c>
      <c r="M83" s="1574">
        <v>0</v>
      </c>
      <c r="N83" s="1574">
        <v>0</v>
      </c>
      <c r="O83" s="78">
        <f t="shared" si="42"/>
        <v>0</v>
      </c>
      <c r="P83" s="36"/>
      <c r="Q83" s="35"/>
    </row>
    <row r="84" spans="1:17" ht="27.9" customHeight="1">
      <c r="A84" s="251" t="str">
        <f t="shared" si="41"/>
        <v>21. Signalization Analysis</v>
      </c>
      <c r="B84" s="72">
        <f>Summary!P24</f>
        <v>0</v>
      </c>
      <c r="C84" s="1574">
        <v>0</v>
      </c>
      <c r="D84" s="1574">
        <v>0</v>
      </c>
      <c r="E84" s="1574">
        <v>0</v>
      </c>
      <c r="F84" s="1574">
        <v>0</v>
      </c>
      <c r="G84" s="1574">
        <v>0</v>
      </c>
      <c r="H84" s="1574">
        <v>0</v>
      </c>
      <c r="I84" s="1574">
        <v>0</v>
      </c>
      <c r="J84" s="1574">
        <v>0</v>
      </c>
      <c r="K84" s="1574">
        <v>0</v>
      </c>
      <c r="L84" s="1574">
        <v>0</v>
      </c>
      <c r="M84" s="1574">
        <v>0</v>
      </c>
      <c r="N84" s="1574">
        <v>0</v>
      </c>
      <c r="O84" s="78">
        <f t="shared" si="42"/>
        <v>0</v>
      </c>
      <c r="P84" s="36"/>
      <c r="Q84" s="35"/>
    </row>
    <row r="85" spans="1:17" ht="27.9" customHeight="1">
      <c r="A85" s="251" t="str">
        <f t="shared" si="41"/>
        <v>22. Signalization Plans</v>
      </c>
      <c r="B85" s="72">
        <f>Summary!P25</f>
        <v>0</v>
      </c>
      <c r="C85" s="1574">
        <v>0</v>
      </c>
      <c r="D85" s="1574">
        <v>0</v>
      </c>
      <c r="E85" s="1574">
        <v>0</v>
      </c>
      <c r="F85" s="1574">
        <v>0</v>
      </c>
      <c r="G85" s="1574">
        <v>0</v>
      </c>
      <c r="H85" s="1574">
        <v>0</v>
      </c>
      <c r="I85" s="1574">
        <v>0</v>
      </c>
      <c r="J85" s="1574">
        <v>0</v>
      </c>
      <c r="K85" s="1574">
        <v>0</v>
      </c>
      <c r="L85" s="1574">
        <v>0</v>
      </c>
      <c r="M85" s="1574">
        <v>0</v>
      </c>
      <c r="N85" s="1574">
        <v>0</v>
      </c>
      <c r="O85" s="78">
        <f t="shared" si="42"/>
        <v>0</v>
      </c>
      <c r="P85" s="36"/>
      <c r="Q85" s="35"/>
    </row>
    <row r="86" spans="1:17" ht="27.9" customHeight="1">
      <c r="A86" s="251" t="str">
        <f t="shared" si="41"/>
        <v>23. Lighting Analysis</v>
      </c>
      <c r="B86" s="72">
        <f>Summary!P26</f>
        <v>0</v>
      </c>
      <c r="C86" s="1574">
        <v>0</v>
      </c>
      <c r="D86" s="1574">
        <v>0</v>
      </c>
      <c r="E86" s="1574">
        <v>0</v>
      </c>
      <c r="F86" s="1574">
        <v>0</v>
      </c>
      <c r="G86" s="1574">
        <v>0</v>
      </c>
      <c r="H86" s="1574">
        <v>0</v>
      </c>
      <c r="I86" s="1574">
        <v>0</v>
      </c>
      <c r="J86" s="1574">
        <v>0</v>
      </c>
      <c r="K86" s="1574">
        <v>0</v>
      </c>
      <c r="L86" s="1574">
        <v>0</v>
      </c>
      <c r="M86" s="1574">
        <v>0</v>
      </c>
      <c r="N86" s="1574">
        <v>0</v>
      </c>
      <c r="O86" s="78">
        <f t="shared" si="42"/>
        <v>0</v>
      </c>
      <c r="P86" s="36"/>
      <c r="Q86" s="35"/>
    </row>
    <row r="87" spans="1:17" ht="27.9" customHeight="1">
      <c r="A87" s="251" t="str">
        <f t="shared" si="41"/>
        <v>24. Lighting Plans</v>
      </c>
      <c r="B87" s="72">
        <f>Summary!P27</f>
        <v>0</v>
      </c>
      <c r="C87" s="1574">
        <v>0</v>
      </c>
      <c r="D87" s="1574">
        <v>0</v>
      </c>
      <c r="E87" s="1574">
        <v>0</v>
      </c>
      <c r="F87" s="1574">
        <v>0</v>
      </c>
      <c r="G87" s="1574">
        <v>0</v>
      </c>
      <c r="H87" s="1574">
        <v>0</v>
      </c>
      <c r="I87" s="1574">
        <v>0</v>
      </c>
      <c r="J87" s="1574">
        <v>0</v>
      </c>
      <c r="K87" s="1574">
        <v>0</v>
      </c>
      <c r="L87" s="1574">
        <v>0</v>
      </c>
      <c r="M87" s="1574">
        <v>0</v>
      </c>
      <c r="N87" s="1574">
        <v>0</v>
      </c>
      <c r="O87" s="78">
        <f t="shared" si="42"/>
        <v>0</v>
      </c>
      <c r="P87" s="36"/>
      <c r="Q87" s="35"/>
    </row>
    <row r="88" spans="1:17" ht="27.9" customHeight="1">
      <c r="A88" s="251" t="str">
        <f t="shared" si="41"/>
        <v>25. Landscape Analysis</v>
      </c>
      <c r="B88" s="72">
        <f>Summary!P28</f>
        <v>0</v>
      </c>
      <c r="C88" s="1574">
        <v>0</v>
      </c>
      <c r="D88" s="1574">
        <v>0</v>
      </c>
      <c r="E88" s="1574">
        <v>0</v>
      </c>
      <c r="F88" s="1574">
        <v>0</v>
      </c>
      <c r="G88" s="1574">
        <v>0</v>
      </c>
      <c r="H88" s="1574">
        <v>0</v>
      </c>
      <c r="I88" s="1574">
        <v>0</v>
      </c>
      <c r="J88" s="1574">
        <v>0</v>
      </c>
      <c r="K88" s="1574">
        <v>0</v>
      </c>
      <c r="L88" s="1574">
        <v>0</v>
      </c>
      <c r="M88" s="1574">
        <v>0</v>
      </c>
      <c r="N88" s="1574">
        <v>0</v>
      </c>
      <c r="O88" s="78">
        <f t="shared" si="42"/>
        <v>0</v>
      </c>
      <c r="P88" s="36"/>
      <c r="Q88" s="35"/>
    </row>
    <row r="89" spans="1:17" ht="27.9" customHeight="1">
      <c r="A89" s="251" t="str">
        <f t="shared" si="41"/>
        <v>26. Landscape Plans</v>
      </c>
      <c r="B89" s="72">
        <f>Summary!P29</f>
        <v>0</v>
      </c>
      <c r="C89" s="1574">
        <v>0</v>
      </c>
      <c r="D89" s="1574">
        <v>0</v>
      </c>
      <c r="E89" s="1574">
        <v>0</v>
      </c>
      <c r="F89" s="1574">
        <v>0</v>
      </c>
      <c r="G89" s="1574">
        <v>0</v>
      </c>
      <c r="H89" s="1574">
        <v>0</v>
      </c>
      <c r="I89" s="1574">
        <v>0</v>
      </c>
      <c r="J89" s="1574">
        <v>0</v>
      </c>
      <c r="K89" s="1574">
        <v>0</v>
      </c>
      <c r="L89" s="1574">
        <v>0</v>
      </c>
      <c r="M89" s="1574">
        <v>0</v>
      </c>
      <c r="N89" s="1574">
        <v>0</v>
      </c>
      <c r="O89" s="78">
        <f t="shared" si="42"/>
        <v>0</v>
      </c>
      <c r="P89" s="36"/>
      <c r="Q89" s="35"/>
    </row>
    <row r="90" spans="1:17" ht="27.9" customHeight="1">
      <c r="A90" s="251" t="str">
        <f t="shared" si="41"/>
        <v>27. Survey (Field &amp; Office Support)</v>
      </c>
      <c r="B90" s="72">
        <f>Summary!P30</f>
        <v>0</v>
      </c>
      <c r="C90" s="1574">
        <v>0</v>
      </c>
      <c r="D90" s="1574">
        <v>0</v>
      </c>
      <c r="E90" s="1574">
        <v>0</v>
      </c>
      <c r="F90" s="1574">
        <v>0</v>
      </c>
      <c r="G90" s="1574">
        <v>0</v>
      </c>
      <c r="H90" s="1574">
        <v>0</v>
      </c>
      <c r="I90" s="1574">
        <v>0</v>
      </c>
      <c r="J90" s="1574">
        <v>0</v>
      </c>
      <c r="K90" s="1574">
        <v>0</v>
      </c>
      <c r="L90" s="1574">
        <v>0</v>
      </c>
      <c r="M90" s="1574">
        <v>0</v>
      </c>
      <c r="N90" s="1574">
        <v>0</v>
      </c>
      <c r="O90" s="78">
        <f t="shared" si="42"/>
        <v>0</v>
      </c>
      <c r="P90" s="36"/>
      <c r="Q90" s="35"/>
    </row>
    <row r="91" spans="1:17" ht="27.9" customHeight="1">
      <c r="A91" s="251" t="str">
        <f t="shared" si="41"/>
        <v>28. Photogrammetry</v>
      </c>
      <c r="B91" s="72">
        <f>Summary!P31</f>
        <v>0</v>
      </c>
      <c r="C91" s="1574">
        <v>0</v>
      </c>
      <c r="D91" s="1574">
        <v>0</v>
      </c>
      <c r="E91" s="1574">
        <v>0</v>
      </c>
      <c r="F91" s="1574">
        <v>0</v>
      </c>
      <c r="G91" s="1574">
        <v>0</v>
      </c>
      <c r="H91" s="1574">
        <v>0</v>
      </c>
      <c r="I91" s="1574">
        <v>0</v>
      </c>
      <c r="J91" s="1574">
        <v>0</v>
      </c>
      <c r="K91" s="1574">
        <v>0</v>
      </c>
      <c r="L91" s="1574">
        <v>0</v>
      </c>
      <c r="M91" s="1574">
        <v>0</v>
      </c>
      <c r="N91" s="1574">
        <v>0</v>
      </c>
      <c r="O91" s="78">
        <f t="shared" si="42"/>
        <v>0</v>
      </c>
      <c r="P91" s="36"/>
      <c r="Q91" s="35"/>
    </row>
    <row r="92" spans="1:17" ht="27.9" customHeight="1">
      <c r="A92" s="251" t="str">
        <f t="shared" si="41"/>
        <v>29. Mapping</v>
      </c>
      <c r="B92" s="72">
        <f>Summary!P32</f>
        <v>0</v>
      </c>
      <c r="C92" s="1574">
        <v>0</v>
      </c>
      <c r="D92" s="1574">
        <v>0</v>
      </c>
      <c r="E92" s="1574">
        <v>0</v>
      </c>
      <c r="F92" s="1574">
        <v>0</v>
      </c>
      <c r="G92" s="1574">
        <v>0</v>
      </c>
      <c r="H92" s="1574">
        <v>0</v>
      </c>
      <c r="I92" s="1574">
        <v>0</v>
      </c>
      <c r="J92" s="1574">
        <v>0</v>
      </c>
      <c r="K92" s="1574">
        <v>0</v>
      </c>
      <c r="L92" s="1574">
        <v>0</v>
      </c>
      <c r="M92" s="1574">
        <v>0</v>
      </c>
      <c r="N92" s="1574">
        <v>0</v>
      </c>
      <c r="O92" s="78">
        <f t="shared" si="42"/>
        <v>0</v>
      </c>
      <c r="P92" s="36"/>
      <c r="Q92" s="35"/>
    </row>
    <row r="93" spans="1:17" ht="27.9" customHeight="1">
      <c r="A93" s="251" t="str">
        <f t="shared" si="41"/>
        <v>30. Terrestrial Mobile LiDAR</v>
      </c>
      <c r="B93" s="239">
        <f>Summary!C33</f>
        <v>0</v>
      </c>
      <c r="C93" s="1574">
        <v>0</v>
      </c>
      <c r="D93" s="1574">
        <v>0</v>
      </c>
      <c r="E93" s="1574">
        <v>0</v>
      </c>
      <c r="F93" s="1574">
        <v>0</v>
      </c>
      <c r="G93" s="1574">
        <v>0</v>
      </c>
      <c r="H93" s="1574">
        <v>0</v>
      </c>
      <c r="I93" s="1574">
        <v>0</v>
      </c>
      <c r="J93" s="1574">
        <v>0</v>
      </c>
      <c r="K93" s="1574">
        <v>0</v>
      </c>
      <c r="L93" s="1574">
        <v>0</v>
      </c>
      <c r="M93" s="1574">
        <v>0</v>
      </c>
      <c r="N93" s="1574">
        <v>0</v>
      </c>
      <c r="O93" s="78">
        <f>SUM(C93:N93)</f>
        <v>0</v>
      </c>
      <c r="P93" s="36"/>
      <c r="Q93" s="35"/>
    </row>
    <row r="94" spans="1:17" ht="27.9" customHeight="1">
      <c r="A94" s="251" t="str">
        <f t="shared" si="41"/>
        <v>31. Architecture Development</v>
      </c>
      <c r="B94" s="72">
        <f>Summary!P34</f>
        <v>0</v>
      </c>
      <c r="C94" s="1574">
        <v>0</v>
      </c>
      <c r="D94" s="1574">
        <v>0</v>
      </c>
      <c r="E94" s="1574">
        <v>0</v>
      </c>
      <c r="F94" s="1574">
        <v>0</v>
      </c>
      <c r="G94" s="1574">
        <v>0</v>
      </c>
      <c r="H94" s="1574">
        <v>0</v>
      </c>
      <c r="I94" s="1574">
        <v>0</v>
      </c>
      <c r="J94" s="1574">
        <v>0</v>
      </c>
      <c r="K94" s="1574">
        <v>0</v>
      </c>
      <c r="L94" s="1574">
        <v>0</v>
      </c>
      <c r="M94" s="1574">
        <v>0</v>
      </c>
      <c r="N94" s="1574">
        <v>0</v>
      </c>
      <c r="O94" s="78">
        <f t="shared" si="42"/>
        <v>0</v>
      </c>
      <c r="P94" s="36"/>
      <c r="Q94" s="35"/>
    </row>
    <row r="95" spans="1:17" ht="27.9" customHeight="1">
      <c r="A95" s="251" t="str">
        <f t="shared" si="41"/>
        <v>32. Noise Barriers Impact Design Assessment</v>
      </c>
      <c r="B95" s="72">
        <f>Summary!P35</f>
        <v>0</v>
      </c>
      <c r="C95" s="1574">
        <v>0</v>
      </c>
      <c r="D95" s="1574">
        <v>0</v>
      </c>
      <c r="E95" s="1574">
        <v>0</v>
      </c>
      <c r="F95" s="1574">
        <v>0</v>
      </c>
      <c r="G95" s="1574">
        <v>0</v>
      </c>
      <c r="H95" s="1574">
        <v>0</v>
      </c>
      <c r="I95" s="1574">
        <v>0</v>
      </c>
      <c r="J95" s="1574">
        <v>0</v>
      </c>
      <c r="K95" s="1574">
        <v>0</v>
      </c>
      <c r="L95" s="1574">
        <v>0</v>
      </c>
      <c r="M95" s="1574">
        <v>0</v>
      </c>
      <c r="N95" s="1574">
        <v>0</v>
      </c>
      <c r="O95" s="78">
        <f>SUM(C95:N95)</f>
        <v>0</v>
      </c>
      <c r="P95" s="36"/>
      <c r="Q95" s="35"/>
    </row>
    <row r="96" spans="1:17" ht="27.9" customHeight="1">
      <c r="A96" s="251" t="str">
        <f t="shared" si="41"/>
        <v>33. Intelligent Transportation Systems Analysis</v>
      </c>
      <c r="B96" s="72">
        <f>Summary!P36</f>
        <v>0</v>
      </c>
      <c r="C96" s="1574">
        <v>0</v>
      </c>
      <c r="D96" s="1574">
        <v>0</v>
      </c>
      <c r="E96" s="1574">
        <v>0</v>
      </c>
      <c r="F96" s="1574">
        <v>0</v>
      </c>
      <c r="G96" s="1574">
        <v>0</v>
      </c>
      <c r="H96" s="1574">
        <v>0</v>
      </c>
      <c r="I96" s="1574">
        <v>0</v>
      </c>
      <c r="J96" s="1574">
        <v>0</v>
      </c>
      <c r="K96" s="1574">
        <v>0</v>
      </c>
      <c r="L96" s="1574">
        <v>0</v>
      </c>
      <c r="M96" s="1574">
        <v>0</v>
      </c>
      <c r="N96" s="1574">
        <v>0</v>
      </c>
      <c r="O96" s="78">
        <f>SUM(C96:N96)</f>
        <v>0</v>
      </c>
      <c r="P96" s="36"/>
      <c r="Q96" s="35"/>
    </row>
    <row r="97" spans="1:17" ht="27.6" customHeight="1">
      <c r="A97" s="251" t="str">
        <f t="shared" si="41"/>
        <v>34. Intelligent Transportation Systems Plans</v>
      </c>
      <c r="B97" s="72">
        <f>Summary!P37</f>
        <v>0</v>
      </c>
      <c r="C97" s="1574">
        <v>0</v>
      </c>
      <c r="D97" s="1574">
        <v>0</v>
      </c>
      <c r="E97" s="1574">
        <v>0</v>
      </c>
      <c r="F97" s="1574">
        <v>0</v>
      </c>
      <c r="G97" s="1574">
        <v>0</v>
      </c>
      <c r="H97" s="1574">
        <v>0</v>
      </c>
      <c r="I97" s="1574">
        <v>0</v>
      </c>
      <c r="J97" s="1574">
        <v>0</v>
      </c>
      <c r="K97" s="1574">
        <v>0</v>
      </c>
      <c r="L97" s="1574">
        <v>0</v>
      </c>
      <c r="M97" s="1574">
        <v>0</v>
      </c>
      <c r="N97" s="1574">
        <v>0</v>
      </c>
      <c r="O97" s="78">
        <f t="shared" si="42"/>
        <v>0</v>
      </c>
      <c r="P97" s="36"/>
      <c r="Q97" s="35"/>
    </row>
    <row r="98" spans="1:17" ht="27.9" customHeight="1">
      <c r="A98" s="251" t="str">
        <f t="shared" si="41"/>
        <v>35. Geotechnical</v>
      </c>
      <c r="B98" s="72">
        <f>Summary!P38</f>
        <v>0</v>
      </c>
      <c r="C98" s="1574">
        <v>0</v>
      </c>
      <c r="D98" s="1574">
        <v>0</v>
      </c>
      <c r="E98" s="1574">
        <v>0</v>
      </c>
      <c r="F98" s="1574">
        <v>0</v>
      </c>
      <c r="G98" s="1574">
        <v>0</v>
      </c>
      <c r="H98" s="1574">
        <v>0</v>
      </c>
      <c r="I98" s="1574">
        <v>0</v>
      </c>
      <c r="J98" s="1574">
        <v>0</v>
      </c>
      <c r="K98" s="1574">
        <v>0</v>
      </c>
      <c r="L98" s="1574">
        <v>0</v>
      </c>
      <c r="M98" s="1574">
        <v>0</v>
      </c>
      <c r="N98" s="1574">
        <v>0</v>
      </c>
      <c r="O98" s="78">
        <f>SUM(C98:N98)</f>
        <v>0</v>
      </c>
      <c r="P98" s="36"/>
      <c r="Q98" s="35"/>
    </row>
    <row r="99" spans="1:17" ht="27.6" customHeight="1">
      <c r="A99" s="251" t="s">
        <v>1831</v>
      </c>
      <c r="B99" s="72">
        <f>Summary!P39</f>
        <v>0</v>
      </c>
      <c r="C99" s="1574">
        <v>0</v>
      </c>
      <c r="D99" s="1574">
        <v>0</v>
      </c>
      <c r="E99" s="1574">
        <v>0</v>
      </c>
      <c r="F99" s="1574">
        <v>0</v>
      </c>
      <c r="G99" s="1574">
        <v>0</v>
      </c>
      <c r="H99" s="1574">
        <v>0</v>
      </c>
      <c r="I99" s="1574">
        <v>0</v>
      </c>
      <c r="J99" s="1574">
        <v>0</v>
      </c>
      <c r="K99" s="1574">
        <v>0</v>
      </c>
      <c r="L99" s="1574">
        <v>0</v>
      </c>
      <c r="M99" s="1574">
        <v>0</v>
      </c>
      <c r="N99" s="1574">
        <v>0</v>
      </c>
      <c r="O99" s="78">
        <f>SUM(C99:N99)</f>
        <v>0</v>
      </c>
      <c r="P99" s="36"/>
      <c r="Q99" s="35"/>
    </row>
    <row r="100" spans="1:17" ht="15.6">
      <c r="A100" s="37"/>
      <c r="B100" s="37"/>
      <c r="C100" s="35"/>
      <c r="D100" s="35"/>
      <c r="E100" s="35"/>
      <c r="F100" s="35"/>
      <c r="G100" s="35"/>
      <c r="H100" s="35"/>
      <c r="I100" s="35"/>
      <c r="J100" s="35"/>
      <c r="K100" s="35"/>
      <c r="L100" s="35"/>
      <c r="M100" s="35"/>
      <c r="N100" s="35"/>
      <c r="O100" s="36"/>
      <c r="P100" s="36"/>
      <c r="Q100" s="39"/>
    </row>
    <row r="101" spans="1:17" ht="17.399999999999999">
      <c r="A101" s="285" t="s">
        <v>480</v>
      </c>
      <c r="B101" s="286" t="s">
        <v>481</v>
      </c>
      <c r="C101" s="35"/>
      <c r="D101" s="35"/>
      <c r="E101" s="35"/>
      <c r="F101" s="35"/>
      <c r="G101" s="35"/>
      <c r="H101" s="35"/>
      <c r="I101" s="35"/>
      <c r="J101" s="35"/>
      <c r="K101" s="35"/>
      <c r="L101" s="35"/>
      <c r="M101" s="38"/>
      <c r="N101" s="38"/>
      <c r="O101" s="35"/>
      <c r="P101" s="35"/>
      <c r="Q101" s="35"/>
    </row>
    <row r="102" spans="1:17">
      <c r="D102" s="35"/>
      <c r="E102" s="35"/>
      <c r="F102" s="35"/>
      <c r="G102" s="35"/>
      <c r="H102" s="35"/>
      <c r="I102" s="35"/>
      <c r="J102" s="35"/>
      <c r="K102" s="35"/>
    </row>
    <row r="103" spans="1:17" ht="17.399999999999999">
      <c r="D103" s="35"/>
      <c r="E103" s="35"/>
      <c r="F103" s="35"/>
      <c r="G103" s="35"/>
      <c r="H103" s="35"/>
      <c r="I103" s="35"/>
      <c r="J103" s="35"/>
      <c r="K103" s="35"/>
      <c r="M103" s="34"/>
      <c r="N103" s="34"/>
    </row>
    <row r="104" spans="1:17" ht="17.399999999999999">
      <c r="D104" s="35"/>
      <c r="E104" s="35"/>
      <c r="F104" s="35"/>
      <c r="G104" s="35"/>
      <c r="H104" s="35"/>
      <c r="I104" s="35"/>
      <c r="J104" s="35"/>
      <c r="K104" s="35"/>
      <c r="L104" s="34"/>
    </row>
    <row r="105" spans="1:17" ht="17.399999999999999">
      <c r="D105" s="35"/>
      <c r="E105" s="35"/>
      <c r="F105" s="35"/>
      <c r="G105" s="35"/>
      <c r="H105" s="35"/>
      <c r="I105" s="35"/>
      <c r="J105" s="35"/>
      <c r="K105" s="35"/>
      <c r="M105" s="34"/>
      <c r="N105" s="34"/>
    </row>
    <row r="106" spans="1:17">
      <c r="A106" s="25" t="s">
        <v>440</v>
      </c>
      <c r="D106" s="35"/>
      <c r="E106" s="35"/>
      <c r="F106" s="35"/>
      <c r="G106" s="35"/>
      <c r="H106" s="35"/>
      <c r="I106" s="35"/>
      <c r="J106" s="35"/>
      <c r="K106" s="35"/>
    </row>
  </sheetData>
  <mergeCells count="9">
    <mergeCell ref="B7:B9"/>
    <mergeCell ref="A57:Q57"/>
    <mergeCell ref="A63:O63"/>
    <mergeCell ref="A1:Q1"/>
    <mergeCell ref="O9:P9"/>
    <mergeCell ref="O8:P8"/>
    <mergeCell ref="M49:N49"/>
    <mergeCell ref="O10:P10"/>
    <mergeCell ref="A7:A11"/>
  </mergeCells>
  <phoneticPr fontId="0" type="noConversion"/>
  <printOptions horizontalCentered="1"/>
  <pageMargins left="0.46" right="0.18" top="0.71" bottom="0.77" header="0.5" footer="0.5"/>
  <pageSetup scale="36" fitToHeight="2" orientation="landscape" horizontalDpi="4294967292" verticalDpi="300" r:id="rId1"/>
  <headerFooter alignWithMargins="0">
    <oddFooter>&amp;L&amp;F  
&amp;A&amp;CPage &amp;P of &amp;N&amp;R&amp;D  &amp;T</oddFooter>
  </headerFooter>
  <rowBreaks count="1" manualBreakCount="1">
    <brk id="47" max="16"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autoPageBreaks="0"/>
  </sheetPr>
  <dimension ref="A1:H20"/>
  <sheetViews>
    <sheetView showRuler="0" view="pageBreakPreview" zoomScale="80" zoomScaleNormal="85" zoomScaleSheetLayoutView="80" workbookViewId="0"/>
  </sheetViews>
  <sheetFormatPr defaultColWidth="9.109375" defaultRowHeight="15.6"/>
  <cols>
    <col min="1" max="1" width="6.33203125" style="443" customWidth="1"/>
    <col min="2" max="2" width="50.6640625" style="412" customWidth="1"/>
    <col min="3" max="6" width="12.6640625" style="412" customWidth="1"/>
    <col min="7" max="7" width="88.6640625" style="412" customWidth="1"/>
    <col min="8" max="8" width="12.6640625" style="432" customWidth="1"/>
    <col min="9" max="16384" width="9.109375" style="412"/>
  </cols>
  <sheetData>
    <row r="1" spans="1:8" ht="20.100000000000001" customHeight="1">
      <c r="A1" s="411" t="s">
        <v>644</v>
      </c>
      <c r="G1" s="1339"/>
      <c r="H1" s="1339" t="str">
        <f>'Project Information'!$B$3</f>
        <v>Enter project name &amp; description</v>
      </c>
    </row>
    <row r="2" spans="1:8" ht="20.100000000000001" customHeight="1">
      <c r="A2" s="413"/>
      <c r="G2" s="1339"/>
      <c r="H2" s="1339" t="str">
        <f>'Project Information'!$B$1</f>
        <v>999999-1-32-01</v>
      </c>
    </row>
    <row r="3" spans="1:8" s="361" customFormat="1" ht="16.2" thickBot="1">
      <c r="A3" s="1372"/>
      <c r="B3" s="473"/>
      <c r="C3" s="474"/>
      <c r="D3" s="474"/>
      <c r="E3" s="474"/>
      <c r="F3" s="474"/>
      <c r="G3" s="474"/>
      <c r="H3" s="474"/>
    </row>
    <row r="4" spans="1:8" s="361" customFormat="1" ht="28.5" customHeight="1" thickBot="1">
      <c r="A4" s="1887" t="s">
        <v>1583</v>
      </c>
      <c r="B4" s="1888"/>
      <c r="C4" s="1889" t="s">
        <v>1584</v>
      </c>
      <c r="D4" s="1889"/>
      <c r="E4" s="1889"/>
      <c r="F4" s="1889"/>
      <c r="G4" s="2008" t="s">
        <v>1585</v>
      </c>
      <c r="H4" s="2036"/>
    </row>
    <row r="5" spans="1:8" s="361" customFormat="1" ht="28.5" customHeight="1">
      <c r="A5" s="1890" t="s">
        <v>1587</v>
      </c>
      <c r="B5" s="1891"/>
      <c r="C5" s="1892"/>
      <c r="D5" s="1892"/>
      <c r="E5" s="1892"/>
      <c r="F5" s="1892"/>
      <c r="G5" s="2011"/>
      <c r="H5" s="2038"/>
    </row>
    <row r="6" spans="1:8" s="361" customFormat="1" ht="28.5" customHeight="1" thickBot="1">
      <c r="A6" s="1893" t="s">
        <v>1586</v>
      </c>
      <c r="B6" s="1894"/>
      <c r="C6" s="1866"/>
      <c r="D6" s="1866"/>
      <c r="E6" s="1866"/>
      <c r="F6" s="1866"/>
      <c r="G6" s="2014"/>
      <c r="H6" s="2040"/>
    </row>
    <row r="7" spans="1:8" s="361" customFormat="1">
      <c r="A7" s="1373" t="s">
        <v>1620</v>
      </c>
      <c r="B7" s="414"/>
    </row>
    <row r="8" spans="1:8" s="361" customFormat="1" ht="15" customHeight="1" thickBot="1">
      <c r="A8" s="1373"/>
      <c r="B8" s="414"/>
    </row>
    <row r="9" spans="1:8" ht="31.2">
      <c r="A9" s="415" t="s">
        <v>82</v>
      </c>
      <c r="B9" s="1477" t="s">
        <v>211</v>
      </c>
      <c r="C9" s="1477" t="s">
        <v>91</v>
      </c>
      <c r="D9" s="1477" t="s">
        <v>113</v>
      </c>
      <c r="E9" s="1477" t="s">
        <v>776</v>
      </c>
      <c r="F9" s="1477" t="s">
        <v>114</v>
      </c>
      <c r="G9" s="2017" t="s">
        <v>184</v>
      </c>
      <c r="H9" s="2101"/>
    </row>
    <row r="10" spans="1:8" ht="29.25" customHeight="1">
      <c r="A10" s="418">
        <v>36.1</v>
      </c>
      <c r="B10" s="1493" t="s">
        <v>2009</v>
      </c>
      <c r="C10" s="1497" t="s">
        <v>1828</v>
      </c>
      <c r="D10" s="1582">
        <v>0</v>
      </c>
      <c r="E10" s="1582">
        <v>0</v>
      </c>
      <c r="F10" s="360">
        <f>ROUND(D10*E10,0)</f>
        <v>0</v>
      </c>
      <c r="G10" s="2483"/>
      <c r="H10" s="2484"/>
    </row>
    <row r="11" spans="1:8" ht="29.25" customHeight="1">
      <c r="A11" s="418">
        <v>36.200000000000003</v>
      </c>
      <c r="B11" s="1493" t="s">
        <v>2010</v>
      </c>
      <c r="C11" s="1497" t="s">
        <v>1828</v>
      </c>
      <c r="D11" s="1582">
        <v>0</v>
      </c>
      <c r="E11" s="1582">
        <v>0</v>
      </c>
      <c r="F11" s="360">
        <f>ROUND(D11*E11,0)</f>
        <v>0</v>
      </c>
      <c r="G11" s="2481"/>
      <c r="H11" s="2482"/>
    </row>
    <row r="12" spans="1:8" ht="29.25" customHeight="1">
      <c r="A12" s="418">
        <v>36.299999999999997</v>
      </c>
      <c r="B12" s="1493" t="s">
        <v>2011</v>
      </c>
      <c r="C12" s="1497" t="s">
        <v>1828</v>
      </c>
      <c r="D12" s="1582">
        <v>0</v>
      </c>
      <c r="E12" s="1582">
        <v>0</v>
      </c>
      <c r="F12" s="360">
        <f t="shared" ref="F12" si="0">ROUND((E12*D12),0)</f>
        <v>0</v>
      </c>
      <c r="G12" s="2481"/>
      <c r="H12" s="2482"/>
    </row>
    <row r="13" spans="1:8" ht="29.25" customHeight="1">
      <c r="A13" s="418">
        <v>36.4</v>
      </c>
      <c r="B13" s="1493" t="s">
        <v>2012</v>
      </c>
      <c r="C13" s="1497" t="s">
        <v>1828</v>
      </c>
      <c r="D13" s="1582">
        <v>0</v>
      </c>
      <c r="E13" s="1582">
        <v>0</v>
      </c>
      <c r="F13" s="360">
        <f>ROUND((E13*D13),0)</f>
        <v>0</v>
      </c>
      <c r="G13" s="2481"/>
      <c r="H13" s="2482"/>
    </row>
    <row r="14" spans="1:8" ht="29.25" customHeight="1">
      <c r="A14" s="1335">
        <v>36.5</v>
      </c>
      <c r="B14" s="1493" t="s">
        <v>394</v>
      </c>
      <c r="C14" s="1498" t="s">
        <v>89</v>
      </c>
      <c r="D14" s="1498">
        <v>1</v>
      </c>
      <c r="E14" s="1582">
        <v>0</v>
      </c>
      <c r="F14" s="360">
        <f>ROUND((E14*D14),0)</f>
        <v>0</v>
      </c>
      <c r="G14" s="1484"/>
      <c r="H14" s="1485"/>
    </row>
    <row r="15" spans="1:8" ht="29.25" customHeight="1">
      <c r="A15" s="1335">
        <v>36.6</v>
      </c>
      <c r="B15" s="1493" t="s">
        <v>1874</v>
      </c>
      <c r="C15" s="1498" t="s">
        <v>89</v>
      </c>
      <c r="D15" s="1498">
        <v>1</v>
      </c>
      <c r="E15" s="1582">
        <v>0</v>
      </c>
      <c r="F15" s="360">
        <f>ROUND((E15*D15),0)</f>
        <v>0</v>
      </c>
      <c r="G15" s="2481"/>
      <c r="H15" s="2482"/>
    </row>
    <row r="16" spans="1:8" ht="20.100000000000001" customHeight="1">
      <c r="A16" s="1985" t="s">
        <v>1829</v>
      </c>
      <c r="B16" s="1986"/>
      <c r="C16" s="1986"/>
      <c r="D16" s="1986"/>
      <c r="E16" s="1987"/>
      <c r="F16" s="391">
        <f>SUM(F10:F15)</f>
        <v>0</v>
      </c>
      <c r="G16" s="2485"/>
      <c r="H16" s="2486"/>
    </row>
    <row r="17" spans="1:8" ht="29.25" customHeight="1">
      <c r="A17" s="418">
        <v>36.700000000000003</v>
      </c>
      <c r="B17" s="1493" t="s">
        <v>340</v>
      </c>
      <c r="C17" s="1498" t="s">
        <v>89</v>
      </c>
      <c r="D17" s="426" t="s">
        <v>948</v>
      </c>
      <c r="E17" s="1607">
        <v>0</v>
      </c>
      <c r="F17" s="360">
        <f>ROUND(E17*F16,0)</f>
        <v>0</v>
      </c>
      <c r="G17" s="2483"/>
      <c r="H17" s="2484"/>
    </row>
    <row r="18" spans="1:8" ht="29.25" customHeight="1">
      <c r="A18" s="1335">
        <v>36.799999999999997</v>
      </c>
      <c r="B18" s="1493" t="s">
        <v>189</v>
      </c>
      <c r="C18" s="1498" t="s">
        <v>89</v>
      </c>
      <c r="D18" s="386" t="s">
        <v>948</v>
      </c>
      <c r="E18" s="1607">
        <v>0</v>
      </c>
      <c r="F18" s="360">
        <f>ROUND(E18*F16,0)</f>
        <v>0</v>
      </c>
      <c r="G18" s="1486"/>
      <c r="H18" s="1487"/>
    </row>
    <row r="19" spans="1:8" ht="29.25" customHeight="1">
      <c r="A19" s="1335">
        <v>36.9</v>
      </c>
      <c r="B19" s="1493" t="s">
        <v>81</v>
      </c>
      <c r="C19" s="1498" t="s">
        <v>89</v>
      </c>
      <c r="D19" s="386" t="s">
        <v>948</v>
      </c>
      <c r="E19" s="1607">
        <v>0</v>
      </c>
      <c r="F19" s="360">
        <f>ROUND(E19*F16,0)</f>
        <v>0</v>
      </c>
      <c r="G19" s="2483"/>
      <c r="H19" s="2484"/>
    </row>
    <row r="20" spans="1:8" ht="20.100000000000001" customHeight="1">
      <c r="A20" s="1988" t="s">
        <v>1830</v>
      </c>
      <c r="B20" s="1986"/>
      <c r="C20" s="1986"/>
      <c r="D20" s="1986"/>
      <c r="E20" s="1987"/>
      <c r="F20" s="391">
        <f>SUM(F16:F19)</f>
        <v>0</v>
      </c>
      <c r="G20" s="2485"/>
      <c r="H20" s="2486"/>
    </row>
  </sheetData>
  <mergeCells count="21">
    <mergeCell ref="G17:H17"/>
    <mergeCell ref="G19:H19"/>
    <mergeCell ref="A20:E20"/>
    <mergeCell ref="G20:H20"/>
    <mergeCell ref="A16:E16"/>
    <mergeCell ref="G16:H16"/>
    <mergeCell ref="G12:H12"/>
    <mergeCell ref="G13:H13"/>
    <mergeCell ref="G15:H15"/>
    <mergeCell ref="A6:B6"/>
    <mergeCell ref="C6:F6"/>
    <mergeCell ref="G6:H6"/>
    <mergeCell ref="G9:H9"/>
    <mergeCell ref="G10:H10"/>
    <mergeCell ref="G11:H11"/>
    <mergeCell ref="A4:B4"/>
    <mergeCell ref="C4:F4"/>
    <mergeCell ref="G4:H4"/>
    <mergeCell ref="A5:B5"/>
    <mergeCell ref="C5:F5"/>
    <mergeCell ref="G5:H5"/>
  </mergeCells>
  <printOptions horizontalCentered="1"/>
  <pageMargins left="0.5" right="0.5" top="1" bottom="1" header="0.5" footer="0.34"/>
  <pageSetup scale="57" fitToHeight="3" orientation="landscape" r:id="rId1"/>
  <headerFooter alignWithMargins="0">
    <oddHeader>&amp;C&amp;"Arial,Bold"&amp;12&amp;UProject Activity 4: Roadway Analysis</oddHeader>
    <oddFooter>&amp;L&amp;F
&amp;A&amp;CPage &amp;P of &amp;N&amp;R&amp;D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129"/>
  <sheetViews>
    <sheetView showRuler="0" view="pageBreakPreview" zoomScale="70" zoomScaleNormal="50" zoomScaleSheetLayoutView="70" workbookViewId="0">
      <selection sqref="A1:Q1"/>
    </sheetView>
  </sheetViews>
  <sheetFormatPr defaultColWidth="11.109375" defaultRowHeight="15"/>
  <cols>
    <col min="1" max="1" width="72" style="25" customWidth="1"/>
    <col min="2" max="17" width="17.6640625" style="25" customWidth="1"/>
    <col min="18" max="16384" width="11.109375" style="25"/>
  </cols>
  <sheetData>
    <row r="1" spans="1:25" ht="24.6">
      <c r="A1" s="1826" t="s">
        <v>510</v>
      </c>
      <c r="B1" s="1826"/>
      <c r="C1" s="1826"/>
      <c r="D1" s="1826"/>
      <c r="E1" s="1826"/>
      <c r="F1" s="1826"/>
      <c r="G1" s="1826"/>
      <c r="H1" s="1826"/>
      <c r="I1" s="1826"/>
      <c r="J1" s="1826"/>
      <c r="K1" s="1826"/>
      <c r="L1" s="1826"/>
      <c r="M1" s="1826"/>
      <c r="N1" s="1826"/>
      <c r="O1" s="1826"/>
      <c r="P1" s="1826"/>
      <c r="Q1" s="1826"/>
    </row>
    <row r="2" spans="1:25" ht="20.399999999999999">
      <c r="D2" s="26"/>
      <c r="E2" s="26"/>
      <c r="F2" s="26"/>
      <c r="G2" s="26"/>
      <c r="H2" s="26"/>
      <c r="J2" s="26"/>
    </row>
    <row r="3" spans="1:25" s="75" customFormat="1" ht="20.399999999999999">
      <c r="A3" s="97" t="s">
        <v>563</v>
      </c>
      <c r="B3" s="98" t="str">
        <f>'Project Information'!B1</f>
        <v>999999-1-32-01</v>
      </c>
      <c r="C3" s="99"/>
      <c r="D3" s="100"/>
      <c r="E3" s="100"/>
      <c r="F3" s="100"/>
      <c r="G3" s="100"/>
      <c r="H3" s="100"/>
      <c r="I3" s="97"/>
      <c r="J3" s="100"/>
      <c r="K3" s="101"/>
      <c r="L3" s="100"/>
      <c r="M3" s="97"/>
      <c r="N3" s="107" t="s">
        <v>848</v>
      </c>
      <c r="O3" s="102" t="str">
        <f>'Project Information'!B3</f>
        <v>Enter project name &amp; description</v>
      </c>
      <c r="P3" s="103"/>
      <c r="Q3" s="104"/>
    </row>
    <row r="4" spans="1:25" s="75" customFormat="1" ht="20.399999999999999">
      <c r="O4" s="105"/>
      <c r="P4" s="105"/>
    </row>
    <row r="5" spans="1:25" s="75" customFormat="1" ht="20.399999999999999">
      <c r="A5" s="97" t="s">
        <v>567</v>
      </c>
      <c r="B5" s="102" t="str">
        <f>'Project Information'!L1</f>
        <v>54321</v>
      </c>
      <c r="C5" s="102"/>
      <c r="D5" s="100"/>
      <c r="E5" s="100"/>
      <c r="F5" s="100"/>
      <c r="H5" s="100"/>
      <c r="I5" s="97"/>
      <c r="J5" s="97" t="s">
        <v>566</v>
      </c>
      <c r="K5" s="106">
        <f ca="1">TODAY()</f>
        <v>44319</v>
      </c>
      <c r="L5" s="100"/>
      <c r="M5" s="97"/>
      <c r="N5" s="107" t="s">
        <v>576</v>
      </c>
      <c r="O5" s="214" t="str">
        <f>'Project Information'!B2</f>
        <v>Enter name of prime or subconsultant</v>
      </c>
      <c r="P5" s="99"/>
      <c r="Q5" s="104"/>
    </row>
    <row r="6" spans="1:25" s="75" customFormat="1" ht="21" thickBot="1">
      <c r="Q6" s="124"/>
      <c r="T6" s="108"/>
      <c r="U6" s="108"/>
      <c r="V6" s="108"/>
      <c r="W6" s="108"/>
      <c r="X6" s="108"/>
      <c r="Y6" s="108"/>
    </row>
    <row r="7" spans="1:25" ht="15.6" thickTop="1">
      <c r="A7" s="66"/>
      <c r="B7" s="1839" t="s">
        <v>504</v>
      </c>
      <c r="C7" s="69"/>
      <c r="D7" s="69"/>
      <c r="E7" s="69"/>
      <c r="F7" s="69"/>
      <c r="G7" s="69"/>
      <c r="H7" s="69"/>
      <c r="I7" s="69"/>
      <c r="J7" s="69"/>
      <c r="K7" s="69"/>
      <c r="L7" s="69"/>
      <c r="M7" s="69"/>
      <c r="N7" s="70"/>
      <c r="O7" s="69" t="s">
        <v>440</v>
      </c>
      <c r="P7" s="70"/>
      <c r="Q7" s="70"/>
      <c r="T7" s="28"/>
      <c r="U7" s="28"/>
      <c r="V7" s="28"/>
      <c r="W7" s="28"/>
      <c r="X7" s="28"/>
      <c r="Y7" s="28"/>
    </row>
    <row r="8" spans="1:25" ht="21.9" customHeight="1">
      <c r="A8" s="96" t="s">
        <v>568</v>
      </c>
      <c r="B8" s="1840"/>
      <c r="H8" s="95" t="s">
        <v>507</v>
      </c>
      <c r="J8" s="81"/>
      <c r="N8" s="29"/>
      <c r="O8" s="1842" t="s">
        <v>574</v>
      </c>
      <c r="P8" s="1843"/>
      <c r="Q8" s="1449"/>
      <c r="T8" s="28"/>
      <c r="U8" s="28"/>
      <c r="V8" s="28"/>
      <c r="W8" s="28"/>
      <c r="X8" s="28"/>
      <c r="Y8" s="28"/>
    </row>
    <row r="9" spans="1:25" ht="21.9" customHeight="1" thickBot="1">
      <c r="A9" s="96" t="s">
        <v>569</v>
      </c>
      <c r="B9" s="1841"/>
      <c r="C9" s="27"/>
      <c r="D9" s="27"/>
      <c r="E9" s="27"/>
      <c r="F9" s="27"/>
      <c r="G9" s="27"/>
      <c r="H9" s="27"/>
      <c r="I9" s="27"/>
      <c r="J9" s="27"/>
      <c r="K9" s="27"/>
      <c r="L9" s="27"/>
      <c r="M9" s="27"/>
      <c r="N9" s="30"/>
      <c r="O9" s="1842" t="s">
        <v>505</v>
      </c>
      <c r="P9" s="1843"/>
      <c r="Q9" s="1450" t="s">
        <v>570</v>
      </c>
      <c r="T9" s="28"/>
      <c r="U9" s="28"/>
      <c r="V9" s="28"/>
      <c r="W9" s="28"/>
      <c r="X9" s="28"/>
      <c r="Y9" s="28"/>
    </row>
    <row r="10" spans="1:25" ht="41.4" thickTop="1">
      <c r="A10" s="67"/>
      <c r="B10" s="209" t="s">
        <v>840</v>
      </c>
      <c r="C10" s="210" t="str">
        <f>'Staff Hour Summary--Grand Total'!C10</f>
        <v>Project Manager</v>
      </c>
      <c r="D10" s="210" t="str">
        <f>'Staff Hour Summary--Grand Total'!D10</f>
        <v>Staff Classi- fication 2</v>
      </c>
      <c r="E10" s="210" t="str">
        <f>'Staff Hour Summary--Grand Total'!E10</f>
        <v>Staff Classi- fication 3</v>
      </c>
      <c r="F10" s="210" t="str">
        <f>'Staff Hour Summary--Grand Total'!F10</f>
        <v>Staff Classi- fication 4</v>
      </c>
      <c r="G10" s="210" t="str">
        <f>'Staff Hour Summary--Grand Total'!G10</f>
        <v>Staff Classi- fication 5</v>
      </c>
      <c r="H10" s="210" t="str">
        <f>'Staff Hour Summary--Grand Total'!H10</f>
        <v>Staff Classi- fication 6</v>
      </c>
      <c r="I10" s="210" t="str">
        <f>'Staff Hour Summary--Grand Total'!I10</f>
        <v>Staff Classi- fication 7</v>
      </c>
      <c r="J10" s="210" t="str">
        <f>'Staff Hour Summary--Grand Total'!J10</f>
        <v>Staff Classi- fication 8</v>
      </c>
      <c r="K10" s="210" t="str">
        <f>'Staff Hour Summary--Grand Total'!K10</f>
        <v>Staff Classi- fication 9</v>
      </c>
      <c r="L10" s="210" t="str">
        <f>'Staff Hour Summary--Grand Total'!L10</f>
        <v>Staff Classi- fication 10</v>
      </c>
      <c r="M10" s="210" t="str">
        <f>'Staff Hour Summary--Grand Total'!M10</f>
        <v>Staff Classi- fication 11</v>
      </c>
      <c r="N10" s="210" t="str">
        <f>'Staff Hour Summary--Grand Total'!N10</f>
        <v>Staff Classi- fication 12</v>
      </c>
      <c r="O10" s="1846" t="s">
        <v>503</v>
      </c>
      <c r="P10" s="1847"/>
      <c r="Q10" s="1451"/>
      <c r="T10" s="28"/>
      <c r="U10" s="28"/>
      <c r="V10" s="28"/>
      <c r="W10" s="28"/>
      <c r="X10" s="28"/>
      <c r="Y10" s="28"/>
    </row>
    <row r="11" spans="1:25" ht="20.100000000000001" customHeight="1">
      <c r="A11" s="68" t="s">
        <v>440</v>
      </c>
      <c r="B11" s="80" t="s">
        <v>558</v>
      </c>
      <c r="C11" s="129" t="s">
        <v>558</v>
      </c>
      <c r="D11" s="129" t="s">
        <v>558</v>
      </c>
      <c r="E11" s="129" t="s">
        <v>558</v>
      </c>
      <c r="F11" s="129" t="s">
        <v>558</v>
      </c>
      <c r="G11" s="129" t="s">
        <v>558</v>
      </c>
      <c r="H11" s="129" t="s">
        <v>558</v>
      </c>
      <c r="I11" s="129" t="s">
        <v>558</v>
      </c>
      <c r="J11" s="129" t="s">
        <v>558</v>
      </c>
      <c r="K11" s="129" t="s">
        <v>558</v>
      </c>
      <c r="L11" s="129" t="s">
        <v>558</v>
      </c>
      <c r="M11" s="129" t="s">
        <v>558</v>
      </c>
      <c r="N11" s="129" t="s">
        <v>558</v>
      </c>
      <c r="O11" s="1452"/>
      <c r="P11" s="1453"/>
      <c r="Q11" s="1453" t="s">
        <v>571</v>
      </c>
      <c r="T11" s="28"/>
      <c r="U11" s="28"/>
      <c r="V11" s="28"/>
      <c r="W11" s="28"/>
      <c r="X11" s="28"/>
      <c r="Y11" s="28"/>
    </row>
    <row r="12" spans="1:25" ht="30" customHeight="1">
      <c r="A12" s="251" t="s">
        <v>1037</v>
      </c>
      <c r="B12" s="72">
        <f>Summary!C5</f>
        <v>0</v>
      </c>
      <c r="C12" s="31">
        <f t="shared" ref="C12:N12" si="0">ROUND($B$12*C64,0)</f>
        <v>0</v>
      </c>
      <c r="D12" s="31">
        <f t="shared" si="0"/>
        <v>0</v>
      </c>
      <c r="E12" s="31">
        <f t="shared" si="0"/>
        <v>0</v>
      </c>
      <c r="F12" s="31">
        <f t="shared" si="0"/>
        <v>0</v>
      </c>
      <c r="G12" s="31">
        <f t="shared" si="0"/>
        <v>0</v>
      </c>
      <c r="H12" s="31">
        <f t="shared" si="0"/>
        <v>0</v>
      </c>
      <c r="I12" s="31">
        <f t="shared" si="0"/>
        <v>0</v>
      </c>
      <c r="J12" s="31">
        <f t="shared" si="0"/>
        <v>0</v>
      </c>
      <c r="K12" s="31">
        <f t="shared" si="0"/>
        <v>0</v>
      </c>
      <c r="L12" s="31">
        <f t="shared" si="0"/>
        <v>0</v>
      </c>
      <c r="M12" s="31">
        <f t="shared" si="0"/>
        <v>0</v>
      </c>
      <c r="N12" s="31">
        <f t="shared" si="0"/>
        <v>0</v>
      </c>
      <c r="O12" s="1454">
        <f t="shared" ref="O12:O41" si="1">SUM(C12:N12)</f>
        <v>0</v>
      </c>
      <c r="P12" s="31">
        <f t="shared" ref="P12:P41" si="2">ROUND(SUM(C12:N12)*1.1,0)</f>
        <v>0</v>
      </c>
      <c r="Q12" s="1455"/>
      <c r="T12" s="28"/>
      <c r="U12" s="28"/>
      <c r="V12" s="28"/>
      <c r="W12" s="28"/>
      <c r="X12" s="28"/>
      <c r="Y12" s="28"/>
    </row>
    <row r="13" spans="1:25" ht="30" customHeight="1">
      <c r="A13" s="65" t="s">
        <v>595</v>
      </c>
      <c r="B13" s="72">
        <f>Summary!C6</f>
        <v>0</v>
      </c>
      <c r="C13" s="31">
        <f t="shared" ref="C13:N13" si="3">ROUND($B$13*C65,0)</f>
        <v>0</v>
      </c>
      <c r="D13" s="31">
        <f t="shared" si="3"/>
        <v>0</v>
      </c>
      <c r="E13" s="31">
        <f t="shared" si="3"/>
        <v>0</v>
      </c>
      <c r="F13" s="31">
        <f t="shared" si="3"/>
        <v>0</v>
      </c>
      <c r="G13" s="31">
        <f t="shared" si="3"/>
        <v>0</v>
      </c>
      <c r="H13" s="31">
        <f t="shared" si="3"/>
        <v>0</v>
      </c>
      <c r="I13" s="31">
        <f t="shared" si="3"/>
        <v>0</v>
      </c>
      <c r="J13" s="31">
        <f t="shared" si="3"/>
        <v>0</v>
      </c>
      <c r="K13" s="31">
        <f t="shared" si="3"/>
        <v>0</v>
      </c>
      <c r="L13" s="31">
        <f t="shared" si="3"/>
        <v>0</v>
      </c>
      <c r="M13" s="31">
        <f t="shared" si="3"/>
        <v>0</v>
      </c>
      <c r="N13" s="31">
        <f t="shared" si="3"/>
        <v>0</v>
      </c>
      <c r="O13" s="1454">
        <f t="shared" si="1"/>
        <v>0</v>
      </c>
      <c r="P13" s="31">
        <f t="shared" si="2"/>
        <v>0</v>
      </c>
      <c r="Q13" s="1455"/>
      <c r="T13" s="28"/>
      <c r="U13" s="28"/>
      <c r="V13" s="28"/>
      <c r="W13" s="28"/>
      <c r="X13" s="28"/>
      <c r="Y13" s="28"/>
    </row>
    <row r="14" spans="1:25" ht="30" customHeight="1">
      <c r="A14" s="65" t="s">
        <v>596</v>
      </c>
      <c r="B14" s="72">
        <f>Summary!C7</f>
        <v>0</v>
      </c>
      <c r="C14" s="31">
        <f t="shared" ref="C14:N14" si="4">ROUND($B$14*C66,0)</f>
        <v>0</v>
      </c>
      <c r="D14" s="31">
        <f t="shared" si="4"/>
        <v>0</v>
      </c>
      <c r="E14" s="31">
        <f t="shared" si="4"/>
        <v>0</v>
      </c>
      <c r="F14" s="31">
        <f t="shared" si="4"/>
        <v>0</v>
      </c>
      <c r="G14" s="31">
        <f t="shared" si="4"/>
        <v>0</v>
      </c>
      <c r="H14" s="31">
        <f t="shared" si="4"/>
        <v>0</v>
      </c>
      <c r="I14" s="31">
        <f t="shared" si="4"/>
        <v>0</v>
      </c>
      <c r="J14" s="31">
        <f t="shared" si="4"/>
        <v>0</v>
      </c>
      <c r="K14" s="31">
        <f t="shared" si="4"/>
        <v>0</v>
      </c>
      <c r="L14" s="31">
        <f t="shared" si="4"/>
        <v>0</v>
      </c>
      <c r="M14" s="31">
        <f t="shared" si="4"/>
        <v>0</v>
      </c>
      <c r="N14" s="31">
        <f t="shared" si="4"/>
        <v>0</v>
      </c>
      <c r="O14" s="1456">
        <f t="shared" si="1"/>
        <v>0</v>
      </c>
      <c r="P14" s="31">
        <f t="shared" si="2"/>
        <v>0</v>
      </c>
      <c r="Q14" s="1455"/>
      <c r="T14" s="28"/>
      <c r="U14" s="28"/>
      <c r="V14" s="28"/>
      <c r="W14" s="28"/>
      <c r="X14" s="28"/>
      <c r="Y14" s="28"/>
    </row>
    <row r="15" spans="1:25" ht="30" customHeight="1">
      <c r="A15" s="251" t="s">
        <v>1623</v>
      </c>
      <c r="B15" s="72">
        <f>Summary!C8</f>
        <v>0</v>
      </c>
      <c r="C15" s="31">
        <f t="shared" ref="C15:N15" si="5">ROUND($B$15*C67,0)</f>
        <v>0</v>
      </c>
      <c r="D15" s="31">
        <f t="shared" si="5"/>
        <v>0</v>
      </c>
      <c r="E15" s="31">
        <f t="shared" si="5"/>
        <v>0</v>
      </c>
      <c r="F15" s="31">
        <f t="shared" si="5"/>
        <v>0</v>
      </c>
      <c r="G15" s="31">
        <f t="shared" si="5"/>
        <v>0</v>
      </c>
      <c r="H15" s="31">
        <f t="shared" si="5"/>
        <v>0</v>
      </c>
      <c r="I15" s="31">
        <f t="shared" si="5"/>
        <v>0</v>
      </c>
      <c r="J15" s="31">
        <f t="shared" si="5"/>
        <v>0</v>
      </c>
      <c r="K15" s="31">
        <f t="shared" si="5"/>
        <v>0</v>
      </c>
      <c r="L15" s="31">
        <f t="shared" si="5"/>
        <v>0</v>
      </c>
      <c r="M15" s="31">
        <f t="shared" si="5"/>
        <v>0</v>
      </c>
      <c r="N15" s="31">
        <f t="shared" si="5"/>
        <v>0</v>
      </c>
      <c r="O15" s="1456">
        <f t="shared" si="1"/>
        <v>0</v>
      </c>
      <c r="P15" s="31">
        <f t="shared" si="2"/>
        <v>0</v>
      </c>
      <c r="Q15" s="1458"/>
      <c r="T15" s="28"/>
      <c r="U15" s="28"/>
      <c r="V15" s="28"/>
      <c r="W15" s="28"/>
      <c r="X15" s="28"/>
      <c r="Y15" s="28"/>
    </row>
    <row r="16" spans="1:25" ht="30" customHeight="1">
      <c r="A16" s="251" t="s">
        <v>1622</v>
      </c>
      <c r="B16" s="72">
        <f>Summary!C9</f>
        <v>0</v>
      </c>
      <c r="C16" s="31">
        <f>ROUND($B$16*C68,0)</f>
        <v>0</v>
      </c>
      <c r="D16" s="31">
        <f t="shared" ref="D16:N16" si="6">ROUND($B$16*D68,0)</f>
        <v>0</v>
      </c>
      <c r="E16" s="31">
        <f t="shared" si="6"/>
        <v>0</v>
      </c>
      <c r="F16" s="31">
        <f t="shared" si="6"/>
        <v>0</v>
      </c>
      <c r="G16" s="31">
        <f t="shared" si="6"/>
        <v>0</v>
      </c>
      <c r="H16" s="31">
        <f t="shared" si="6"/>
        <v>0</v>
      </c>
      <c r="I16" s="31">
        <f t="shared" si="6"/>
        <v>0</v>
      </c>
      <c r="J16" s="31">
        <f t="shared" si="6"/>
        <v>0</v>
      </c>
      <c r="K16" s="31">
        <f t="shared" si="6"/>
        <v>0</v>
      </c>
      <c r="L16" s="31">
        <f t="shared" si="6"/>
        <v>0</v>
      </c>
      <c r="M16" s="31">
        <f t="shared" si="6"/>
        <v>0</v>
      </c>
      <c r="N16" s="31">
        <f t="shared" si="6"/>
        <v>0</v>
      </c>
      <c r="O16" s="1456">
        <f t="shared" ref="O16" si="7">SUM(C16:N16)</f>
        <v>0</v>
      </c>
      <c r="P16" s="31">
        <f t="shared" ref="P16" si="8">ROUND(SUM(C16:N16)*1.1,0)</f>
        <v>0</v>
      </c>
      <c r="Q16" s="1458"/>
      <c r="T16" s="28"/>
      <c r="U16" s="28"/>
      <c r="V16" s="28"/>
      <c r="W16" s="28"/>
      <c r="X16" s="28"/>
      <c r="Y16" s="28"/>
    </row>
    <row r="17" spans="1:25" ht="30" customHeight="1">
      <c r="A17" s="65" t="s">
        <v>597</v>
      </c>
      <c r="B17" s="72">
        <f>Summary!C10</f>
        <v>0</v>
      </c>
      <c r="C17" s="31">
        <f t="shared" ref="C17:N17" si="9">ROUND($B$17*C69,0)</f>
        <v>0</v>
      </c>
      <c r="D17" s="31">
        <f t="shared" si="9"/>
        <v>0</v>
      </c>
      <c r="E17" s="31">
        <f t="shared" si="9"/>
        <v>0</v>
      </c>
      <c r="F17" s="31">
        <f t="shared" si="9"/>
        <v>0</v>
      </c>
      <c r="G17" s="31">
        <f t="shared" si="9"/>
        <v>0</v>
      </c>
      <c r="H17" s="31">
        <f t="shared" si="9"/>
        <v>0</v>
      </c>
      <c r="I17" s="31">
        <f t="shared" si="9"/>
        <v>0</v>
      </c>
      <c r="J17" s="31">
        <f t="shared" si="9"/>
        <v>0</v>
      </c>
      <c r="K17" s="31">
        <f t="shared" si="9"/>
        <v>0</v>
      </c>
      <c r="L17" s="31">
        <f t="shared" si="9"/>
        <v>0</v>
      </c>
      <c r="M17" s="31">
        <f t="shared" si="9"/>
        <v>0</v>
      </c>
      <c r="N17" s="31">
        <f t="shared" si="9"/>
        <v>0</v>
      </c>
      <c r="O17" s="1456">
        <f t="shared" si="1"/>
        <v>0</v>
      </c>
      <c r="P17" s="31">
        <f t="shared" si="2"/>
        <v>0</v>
      </c>
      <c r="Q17" s="1455"/>
      <c r="T17" s="28"/>
      <c r="U17" s="28"/>
      <c r="V17" s="28"/>
      <c r="W17" s="28"/>
      <c r="X17" s="28"/>
      <c r="Y17" s="28"/>
    </row>
    <row r="18" spans="1:25" ht="30" customHeight="1">
      <c r="A18" s="251" t="s">
        <v>2089</v>
      </c>
      <c r="B18" s="72">
        <f>Summary!C11</f>
        <v>0</v>
      </c>
      <c r="C18" s="31">
        <f t="shared" ref="C18:N18" si="10">ROUND($B$18*C70,0)</f>
        <v>0</v>
      </c>
      <c r="D18" s="31">
        <f t="shared" si="10"/>
        <v>0</v>
      </c>
      <c r="E18" s="31">
        <f t="shared" si="10"/>
        <v>0</v>
      </c>
      <c r="F18" s="31">
        <f t="shared" si="10"/>
        <v>0</v>
      </c>
      <c r="G18" s="31">
        <f t="shared" si="10"/>
        <v>0</v>
      </c>
      <c r="H18" s="31">
        <f t="shared" si="10"/>
        <v>0</v>
      </c>
      <c r="I18" s="31">
        <f t="shared" si="10"/>
        <v>0</v>
      </c>
      <c r="J18" s="31">
        <f t="shared" si="10"/>
        <v>0</v>
      </c>
      <c r="K18" s="31">
        <f t="shared" si="10"/>
        <v>0</v>
      </c>
      <c r="L18" s="31">
        <f t="shared" si="10"/>
        <v>0</v>
      </c>
      <c r="M18" s="31">
        <f t="shared" si="10"/>
        <v>0</v>
      </c>
      <c r="N18" s="31">
        <f t="shared" si="10"/>
        <v>0</v>
      </c>
      <c r="O18" s="1456">
        <f t="shared" si="1"/>
        <v>0</v>
      </c>
      <c r="P18" s="31">
        <f t="shared" si="2"/>
        <v>0</v>
      </c>
      <c r="Q18" s="1455"/>
      <c r="T18" s="28"/>
      <c r="U18" s="28"/>
      <c r="V18" s="28"/>
      <c r="W18" s="28"/>
      <c r="X18" s="28"/>
      <c r="Y18" s="28"/>
    </row>
    <row r="19" spans="1:25" ht="30" customHeight="1">
      <c r="A19" s="252" t="s">
        <v>562</v>
      </c>
      <c r="B19" s="72">
        <f>Summary!C12</f>
        <v>0</v>
      </c>
      <c r="C19" s="31">
        <f t="shared" ref="C19:N19" si="11">ROUND($B$19*C71,0)</f>
        <v>0</v>
      </c>
      <c r="D19" s="31">
        <f t="shared" si="11"/>
        <v>0</v>
      </c>
      <c r="E19" s="31">
        <f t="shared" si="11"/>
        <v>0</v>
      </c>
      <c r="F19" s="31">
        <f t="shared" si="11"/>
        <v>0</v>
      </c>
      <c r="G19" s="31">
        <f t="shared" si="11"/>
        <v>0</v>
      </c>
      <c r="H19" s="31">
        <f t="shared" si="11"/>
        <v>0</v>
      </c>
      <c r="I19" s="31">
        <f t="shared" si="11"/>
        <v>0</v>
      </c>
      <c r="J19" s="31">
        <f t="shared" si="11"/>
        <v>0</v>
      </c>
      <c r="K19" s="31">
        <f t="shared" si="11"/>
        <v>0</v>
      </c>
      <c r="L19" s="31">
        <f t="shared" si="11"/>
        <v>0</v>
      </c>
      <c r="M19" s="31">
        <f t="shared" si="11"/>
        <v>0</v>
      </c>
      <c r="N19" s="31">
        <f t="shared" si="11"/>
        <v>0</v>
      </c>
      <c r="O19" s="1456">
        <f t="shared" si="1"/>
        <v>0</v>
      </c>
      <c r="P19" s="31">
        <f t="shared" si="2"/>
        <v>0</v>
      </c>
      <c r="Q19" s="1455"/>
      <c r="T19" s="28"/>
      <c r="U19" s="28"/>
      <c r="V19" s="28"/>
      <c r="W19" s="28"/>
      <c r="X19" s="28"/>
      <c r="Y19" s="28"/>
    </row>
    <row r="20" spans="1:25" ht="30" customHeight="1">
      <c r="A20" s="251" t="s">
        <v>1040</v>
      </c>
      <c r="B20" s="72">
        <f>Summary!C13</f>
        <v>0</v>
      </c>
      <c r="C20" s="31">
        <f t="shared" ref="C20:N20" si="12">ROUND($B$20*C72,0)</f>
        <v>0</v>
      </c>
      <c r="D20" s="31">
        <f t="shared" si="12"/>
        <v>0</v>
      </c>
      <c r="E20" s="31">
        <f t="shared" si="12"/>
        <v>0</v>
      </c>
      <c r="F20" s="31">
        <f t="shared" si="12"/>
        <v>0</v>
      </c>
      <c r="G20" s="31">
        <f t="shared" si="12"/>
        <v>0</v>
      </c>
      <c r="H20" s="31">
        <f t="shared" si="12"/>
        <v>0</v>
      </c>
      <c r="I20" s="31">
        <f t="shared" si="12"/>
        <v>0</v>
      </c>
      <c r="J20" s="31">
        <f t="shared" si="12"/>
        <v>0</v>
      </c>
      <c r="K20" s="31">
        <f t="shared" si="12"/>
        <v>0</v>
      </c>
      <c r="L20" s="31">
        <f t="shared" si="12"/>
        <v>0</v>
      </c>
      <c r="M20" s="31">
        <f t="shared" si="12"/>
        <v>0</v>
      </c>
      <c r="N20" s="31">
        <f t="shared" si="12"/>
        <v>0</v>
      </c>
      <c r="O20" s="1456">
        <f t="shared" si="1"/>
        <v>0</v>
      </c>
      <c r="P20" s="31">
        <f t="shared" si="2"/>
        <v>0</v>
      </c>
      <c r="Q20" s="1455"/>
      <c r="T20" s="28"/>
      <c r="U20" s="28"/>
      <c r="V20" s="28"/>
      <c r="W20" s="28"/>
      <c r="X20" s="28"/>
      <c r="Y20" s="28"/>
    </row>
    <row r="21" spans="1:25" ht="30" customHeight="1">
      <c r="A21" s="251" t="s">
        <v>598</v>
      </c>
      <c r="B21" s="72">
        <f>Summary!C14</f>
        <v>0</v>
      </c>
      <c r="C21" s="31">
        <f t="shared" ref="C21:N21" si="13">ROUND($B$21*C73,0)</f>
        <v>0</v>
      </c>
      <c r="D21" s="31">
        <f t="shared" si="13"/>
        <v>0</v>
      </c>
      <c r="E21" s="31">
        <f t="shared" si="13"/>
        <v>0</v>
      </c>
      <c r="F21" s="31">
        <f t="shared" si="13"/>
        <v>0</v>
      </c>
      <c r="G21" s="31">
        <f t="shared" si="13"/>
        <v>0</v>
      </c>
      <c r="H21" s="31">
        <f t="shared" si="13"/>
        <v>0</v>
      </c>
      <c r="I21" s="31">
        <f t="shared" si="13"/>
        <v>0</v>
      </c>
      <c r="J21" s="31">
        <f t="shared" si="13"/>
        <v>0</v>
      </c>
      <c r="K21" s="31">
        <f t="shared" si="13"/>
        <v>0</v>
      </c>
      <c r="L21" s="31">
        <f t="shared" si="13"/>
        <v>0</v>
      </c>
      <c r="M21" s="31">
        <f t="shared" si="13"/>
        <v>0</v>
      </c>
      <c r="N21" s="31">
        <f t="shared" si="13"/>
        <v>0</v>
      </c>
      <c r="O21" s="1456">
        <f t="shared" si="1"/>
        <v>0</v>
      </c>
      <c r="P21" s="31">
        <f t="shared" si="2"/>
        <v>0</v>
      </c>
      <c r="Q21" s="1455"/>
      <c r="T21" s="28"/>
      <c r="U21" s="28"/>
      <c r="V21" s="28"/>
      <c r="W21" s="28"/>
      <c r="X21" s="28"/>
      <c r="Y21" s="28"/>
    </row>
    <row r="22" spans="1:25" ht="30" customHeight="1">
      <c r="A22" s="251" t="s">
        <v>1041</v>
      </c>
      <c r="B22" s="72">
        <f>Summary!C15</f>
        <v>0</v>
      </c>
      <c r="C22" s="31">
        <f t="shared" ref="C22:N22" si="14">ROUND($B$22*C74,0)</f>
        <v>0</v>
      </c>
      <c r="D22" s="31">
        <f t="shared" si="14"/>
        <v>0</v>
      </c>
      <c r="E22" s="31">
        <f t="shared" si="14"/>
        <v>0</v>
      </c>
      <c r="F22" s="31">
        <f t="shared" si="14"/>
        <v>0</v>
      </c>
      <c r="G22" s="31">
        <f t="shared" si="14"/>
        <v>0</v>
      </c>
      <c r="H22" s="31">
        <f t="shared" si="14"/>
        <v>0</v>
      </c>
      <c r="I22" s="31">
        <f t="shared" si="14"/>
        <v>0</v>
      </c>
      <c r="J22" s="31">
        <f t="shared" si="14"/>
        <v>0</v>
      </c>
      <c r="K22" s="31">
        <f t="shared" si="14"/>
        <v>0</v>
      </c>
      <c r="L22" s="31">
        <f t="shared" si="14"/>
        <v>0</v>
      </c>
      <c r="M22" s="31">
        <f t="shared" si="14"/>
        <v>0</v>
      </c>
      <c r="N22" s="31">
        <f t="shared" si="14"/>
        <v>0</v>
      </c>
      <c r="O22" s="1456">
        <f t="shared" si="1"/>
        <v>0</v>
      </c>
      <c r="P22" s="31">
        <f t="shared" si="2"/>
        <v>0</v>
      </c>
      <c r="Q22" s="1455"/>
      <c r="T22" s="28"/>
      <c r="U22" s="28"/>
      <c r="V22" s="28"/>
      <c r="W22" s="28"/>
      <c r="X22" s="28"/>
      <c r="Y22" s="28"/>
    </row>
    <row r="23" spans="1:25" ht="30" customHeight="1">
      <c r="A23" s="251" t="s">
        <v>1042</v>
      </c>
      <c r="B23" s="72">
        <f>Summary!C16</f>
        <v>0</v>
      </c>
      <c r="C23" s="31">
        <f t="shared" ref="C23:N23" si="15">ROUND($B$23*C75,0)</f>
        <v>0</v>
      </c>
      <c r="D23" s="31">
        <f t="shared" si="15"/>
        <v>0</v>
      </c>
      <c r="E23" s="31">
        <f t="shared" si="15"/>
        <v>0</v>
      </c>
      <c r="F23" s="31">
        <f t="shared" si="15"/>
        <v>0</v>
      </c>
      <c r="G23" s="31">
        <f t="shared" si="15"/>
        <v>0</v>
      </c>
      <c r="H23" s="31">
        <f t="shared" si="15"/>
        <v>0</v>
      </c>
      <c r="I23" s="31">
        <f t="shared" si="15"/>
        <v>0</v>
      </c>
      <c r="J23" s="31">
        <f t="shared" si="15"/>
        <v>0</v>
      </c>
      <c r="K23" s="31">
        <f t="shared" si="15"/>
        <v>0</v>
      </c>
      <c r="L23" s="31">
        <f t="shared" si="15"/>
        <v>0</v>
      </c>
      <c r="M23" s="31">
        <f t="shared" si="15"/>
        <v>0</v>
      </c>
      <c r="N23" s="31">
        <f t="shared" si="15"/>
        <v>0</v>
      </c>
      <c r="O23" s="1456">
        <f t="shared" si="1"/>
        <v>0</v>
      </c>
      <c r="P23" s="31">
        <f t="shared" si="2"/>
        <v>0</v>
      </c>
      <c r="Q23" s="1455"/>
      <c r="T23" s="28"/>
      <c r="U23" s="28"/>
      <c r="V23" s="28"/>
      <c r="W23" s="28"/>
      <c r="X23" s="28"/>
      <c r="Y23" s="28"/>
    </row>
    <row r="24" spans="1:25" ht="30" customHeight="1">
      <c r="A24" s="251" t="s">
        <v>1043</v>
      </c>
      <c r="B24" s="72">
        <f>Summary!C17</f>
        <v>0</v>
      </c>
      <c r="C24" s="31">
        <f t="shared" ref="C24:N24" si="16">ROUND($B$24*C76,0)</f>
        <v>0</v>
      </c>
      <c r="D24" s="31">
        <f t="shared" si="16"/>
        <v>0</v>
      </c>
      <c r="E24" s="31">
        <f t="shared" si="16"/>
        <v>0</v>
      </c>
      <c r="F24" s="31">
        <f t="shared" si="16"/>
        <v>0</v>
      </c>
      <c r="G24" s="31">
        <f t="shared" si="16"/>
        <v>0</v>
      </c>
      <c r="H24" s="31">
        <f t="shared" si="16"/>
        <v>0</v>
      </c>
      <c r="I24" s="31">
        <f t="shared" si="16"/>
        <v>0</v>
      </c>
      <c r="J24" s="31">
        <f t="shared" si="16"/>
        <v>0</v>
      </c>
      <c r="K24" s="31">
        <f t="shared" si="16"/>
        <v>0</v>
      </c>
      <c r="L24" s="31">
        <f t="shared" si="16"/>
        <v>0</v>
      </c>
      <c r="M24" s="31">
        <f t="shared" si="16"/>
        <v>0</v>
      </c>
      <c r="N24" s="31">
        <f t="shared" si="16"/>
        <v>0</v>
      </c>
      <c r="O24" s="1456">
        <f t="shared" si="1"/>
        <v>0</v>
      </c>
      <c r="P24" s="31">
        <f t="shared" si="2"/>
        <v>0</v>
      </c>
      <c r="Q24" s="1455"/>
      <c r="T24" s="28"/>
      <c r="U24" s="28"/>
      <c r="V24" s="28"/>
      <c r="W24" s="28"/>
      <c r="X24" s="28"/>
      <c r="Y24" s="28"/>
    </row>
    <row r="25" spans="1:25" ht="30" customHeight="1">
      <c r="A25" s="251" t="s">
        <v>1044</v>
      </c>
      <c r="B25" s="72">
        <f>Summary!C18</f>
        <v>0</v>
      </c>
      <c r="C25" s="31">
        <f t="shared" ref="C25:N25" si="17">ROUND($B$25*C77,0)</f>
        <v>0</v>
      </c>
      <c r="D25" s="31">
        <f t="shared" si="17"/>
        <v>0</v>
      </c>
      <c r="E25" s="31">
        <f t="shared" si="17"/>
        <v>0</v>
      </c>
      <c r="F25" s="31">
        <f t="shared" si="17"/>
        <v>0</v>
      </c>
      <c r="G25" s="31">
        <f t="shared" si="17"/>
        <v>0</v>
      </c>
      <c r="H25" s="31">
        <f t="shared" si="17"/>
        <v>0</v>
      </c>
      <c r="I25" s="31">
        <f t="shared" si="17"/>
        <v>0</v>
      </c>
      <c r="J25" s="31">
        <f t="shared" si="17"/>
        <v>0</v>
      </c>
      <c r="K25" s="31">
        <f t="shared" si="17"/>
        <v>0</v>
      </c>
      <c r="L25" s="31">
        <f t="shared" si="17"/>
        <v>0</v>
      </c>
      <c r="M25" s="31">
        <f t="shared" si="17"/>
        <v>0</v>
      </c>
      <c r="N25" s="31">
        <f t="shared" si="17"/>
        <v>0</v>
      </c>
      <c r="O25" s="1456">
        <f t="shared" si="1"/>
        <v>0</v>
      </c>
      <c r="P25" s="31">
        <f t="shared" si="2"/>
        <v>0</v>
      </c>
      <c r="Q25" s="1455"/>
      <c r="T25" s="28"/>
      <c r="U25" s="28"/>
      <c r="V25" s="28"/>
      <c r="W25" s="28"/>
      <c r="X25" s="28"/>
      <c r="Y25" s="28"/>
    </row>
    <row r="26" spans="1:25" ht="30" customHeight="1">
      <c r="A26" s="251" t="s">
        <v>600</v>
      </c>
      <c r="B26" s="72">
        <f>Summary!C19</f>
        <v>0</v>
      </c>
      <c r="C26" s="31">
        <f t="shared" ref="C26:N26" si="18">ROUND($B$26*C78,0)</f>
        <v>0</v>
      </c>
      <c r="D26" s="31">
        <f t="shared" si="18"/>
        <v>0</v>
      </c>
      <c r="E26" s="31">
        <f t="shared" si="18"/>
        <v>0</v>
      </c>
      <c r="F26" s="31">
        <f t="shared" si="18"/>
        <v>0</v>
      </c>
      <c r="G26" s="31">
        <f t="shared" si="18"/>
        <v>0</v>
      </c>
      <c r="H26" s="31">
        <f t="shared" si="18"/>
        <v>0</v>
      </c>
      <c r="I26" s="31">
        <f t="shared" si="18"/>
        <v>0</v>
      </c>
      <c r="J26" s="31">
        <f t="shared" si="18"/>
        <v>0</v>
      </c>
      <c r="K26" s="31">
        <f t="shared" si="18"/>
        <v>0</v>
      </c>
      <c r="L26" s="31">
        <f t="shared" si="18"/>
        <v>0</v>
      </c>
      <c r="M26" s="31">
        <f t="shared" si="18"/>
        <v>0</v>
      </c>
      <c r="N26" s="31">
        <f t="shared" si="18"/>
        <v>0</v>
      </c>
      <c r="O26" s="1456">
        <f t="shared" si="1"/>
        <v>0</v>
      </c>
      <c r="P26" s="31">
        <f t="shared" si="2"/>
        <v>0</v>
      </c>
      <c r="Q26" s="1455"/>
      <c r="T26" s="28"/>
      <c r="U26" s="28"/>
      <c r="V26" s="28"/>
      <c r="W26" s="28"/>
      <c r="X26" s="28"/>
      <c r="Y26" s="28"/>
    </row>
    <row r="27" spans="1:25" ht="30" customHeight="1">
      <c r="A27" s="251" t="s">
        <v>603</v>
      </c>
      <c r="B27" s="72">
        <f>Summary!C20</f>
        <v>0</v>
      </c>
      <c r="C27" s="31">
        <f t="shared" ref="C27:N27" si="19">ROUND($B$27*C79,0)</f>
        <v>0</v>
      </c>
      <c r="D27" s="31">
        <f t="shared" si="19"/>
        <v>0</v>
      </c>
      <c r="E27" s="31">
        <f t="shared" si="19"/>
        <v>0</v>
      </c>
      <c r="F27" s="31">
        <f t="shared" si="19"/>
        <v>0</v>
      </c>
      <c r="G27" s="31">
        <f t="shared" si="19"/>
        <v>0</v>
      </c>
      <c r="H27" s="31">
        <f t="shared" si="19"/>
        <v>0</v>
      </c>
      <c r="I27" s="31">
        <f t="shared" si="19"/>
        <v>0</v>
      </c>
      <c r="J27" s="31">
        <f t="shared" si="19"/>
        <v>0</v>
      </c>
      <c r="K27" s="31">
        <f t="shared" si="19"/>
        <v>0</v>
      </c>
      <c r="L27" s="31">
        <f t="shared" si="19"/>
        <v>0</v>
      </c>
      <c r="M27" s="31">
        <f t="shared" si="19"/>
        <v>0</v>
      </c>
      <c r="N27" s="31">
        <f t="shared" si="19"/>
        <v>0</v>
      </c>
      <c r="O27" s="1456">
        <f t="shared" si="1"/>
        <v>0</v>
      </c>
      <c r="P27" s="31">
        <f t="shared" si="2"/>
        <v>0</v>
      </c>
      <c r="Q27" s="1455"/>
      <c r="T27" s="28"/>
      <c r="U27" s="28"/>
      <c r="V27" s="28"/>
      <c r="W27" s="28"/>
      <c r="X27" s="28"/>
      <c r="Y27" s="28"/>
    </row>
    <row r="28" spans="1:25" ht="30" customHeight="1">
      <c r="A28" s="251" t="s">
        <v>604</v>
      </c>
      <c r="B28" s="72">
        <f>Summary!C21</f>
        <v>0</v>
      </c>
      <c r="C28" s="31">
        <f t="shared" ref="C28:N28" si="20">ROUND($B$28*C80,0)</f>
        <v>0</v>
      </c>
      <c r="D28" s="31">
        <f t="shared" si="20"/>
        <v>0</v>
      </c>
      <c r="E28" s="31">
        <f t="shared" si="20"/>
        <v>0</v>
      </c>
      <c r="F28" s="31">
        <f t="shared" si="20"/>
        <v>0</v>
      </c>
      <c r="G28" s="31">
        <f t="shared" si="20"/>
        <v>0</v>
      </c>
      <c r="H28" s="31">
        <f t="shared" si="20"/>
        <v>0</v>
      </c>
      <c r="I28" s="31">
        <f t="shared" si="20"/>
        <v>0</v>
      </c>
      <c r="J28" s="31">
        <f t="shared" si="20"/>
        <v>0</v>
      </c>
      <c r="K28" s="31">
        <f t="shared" si="20"/>
        <v>0</v>
      </c>
      <c r="L28" s="31">
        <f t="shared" si="20"/>
        <v>0</v>
      </c>
      <c r="M28" s="31">
        <f t="shared" si="20"/>
        <v>0</v>
      </c>
      <c r="N28" s="31">
        <f t="shared" si="20"/>
        <v>0</v>
      </c>
      <c r="O28" s="1456">
        <f t="shared" si="1"/>
        <v>0</v>
      </c>
      <c r="P28" s="31">
        <f t="shared" si="2"/>
        <v>0</v>
      </c>
      <c r="Q28" s="1455"/>
      <c r="T28" s="28"/>
      <c r="U28" s="28"/>
      <c r="V28" s="28"/>
      <c r="W28" s="28"/>
      <c r="X28" s="28"/>
      <c r="Y28" s="28"/>
    </row>
    <row r="29" spans="1:25" ht="30" customHeight="1">
      <c r="A29" s="251" t="s">
        <v>1045</v>
      </c>
      <c r="B29" s="72">
        <f>Summary!C22</f>
        <v>0</v>
      </c>
      <c r="C29" s="31">
        <f t="shared" ref="C29:N29" si="21">ROUND($B$29*C81,0)</f>
        <v>0</v>
      </c>
      <c r="D29" s="31">
        <f t="shared" si="21"/>
        <v>0</v>
      </c>
      <c r="E29" s="31">
        <f t="shared" si="21"/>
        <v>0</v>
      </c>
      <c r="F29" s="31">
        <f t="shared" si="21"/>
        <v>0</v>
      </c>
      <c r="G29" s="31">
        <f t="shared" si="21"/>
        <v>0</v>
      </c>
      <c r="H29" s="31">
        <f t="shared" si="21"/>
        <v>0</v>
      </c>
      <c r="I29" s="31">
        <f t="shared" si="21"/>
        <v>0</v>
      </c>
      <c r="J29" s="31">
        <f t="shared" si="21"/>
        <v>0</v>
      </c>
      <c r="K29" s="31">
        <f t="shared" si="21"/>
        <v>0</v>
      </c>
      <c r="L29" s="31">
        <f t="shared" si="21"/>
        <v>0</v>
      </c>
      <c r="M29" s="31">
        <f t="shared" si="21"/>
        <v>0</v>
      </c>
      <c r="N29" s="31">
        <f t="shared" si="21"/>
        <v>0</v>
      </c>
      <c r="O29" s="1456">
        <f t="shared" si="1"/>
        <v>0</v>
      </c>
      <c r="P29" s="31">
        <f t="shared" si="2"/>
        <v>0</v>
      </c>
      <c r="Q29" s="1455"/>
      <c r="T29" s="28"/>
      <c r="U29" s="28"/>
      <c r="V29" s="28"/>
      <c r="W29" s="28"/>
      <c r="X29" s="28"/>
      <c r="Y29" s="28"/>
    </row>
    <row r="30" spans="1:25" ht="30" customHeight="1">
      <c r="A30" s="251" t="s">
        <v>1046</v>
      </c>
      <c r="B30" s="72">
        <f>Summary!C23</f>
        <v>0</v>
      </c>
      <c r="C30" s="31">
        <f t="shared" ref="C30:N30" si="22">ROUND($B$30*C82,0)</f>
        <v>0</v>
      </c>
      <c r="D30" s="31">
        <f t="shared" si="22"/>
        <v>0</v>
      </c>
      <c r="E30" s="31">
        <f t="shared" si="22"/>
        <v>0</v>
      </c>
      <c r="F30" s="31">
        <f t="shared" si="22"/>
        <v>0</v>
      </c>
      <c r="G30" s="31">
        <f t="shared" si="22"/>
        <v>0</v>
      </c>
      <c r="H30" s="31">
        <f t="shared" si="22"/>
        <v>0</v>
      </c>
      <c r="I30" s="31">
        <f t="shared" si="22"/>
        <v>0</v>
      </c>
      <c r="J30" s="31">
        <f t="shared" si="22"/>
        <v>0</v>
      </c>
      <c r="K30" s="31">
        <f t="shared" si="22"/>
        <v>0</v>
      </c>
      <c r="L30" s="31">
        <f t="shared" si="22"/>
        <v>0</v>
      </c>
      <c r="M30" s="31">
        <f t="shared" si="22"/>
        <v>0</v>
      </c>
      <c r="N30" s="31">
        <f t="shared" si="22"/>
        <v>0</v>
      </c>
      <c r="O30" s="1456">
        <f t="shared" si="1"/>
        <v>0</v>
      </c>
      <c r="P30" s="31">
        <f t="shared" si="2"/>
        <v>0</v>
      </c>
      <c r="Q30" s="1455"/>
      <c r="T30" s="28"/>
      <c r="U30" s="28"/>
      <c r="V30" s="28"/>
      <c r="W30" s="28"/>
      <c r="X30" s="28"/>
      <c r="Y30" s="28"/>
    </row>
    <row r="31" spans="1:25" ht="30" customHeight="1">
      <c r="A31" s="251" t="s">
        <v>605</v>
      </c>
      <c r="B31" s="72">
        <f>Summary!C24</f>
        <v>0</v>
      </c>
      <c r="C31" s="31">
        <f t="shared" ref="C31:N31" si="23">ROUND($B$31*C83,0)</f>
        <v>0</v>
      </c>
      <c r="D31" s="31">
        <f t="shared" si="23"/>
        <v>0</v>
      </c>
      <c r="E31" s="31">
        <f t="shared" si="23"/>
        <v>0</v>
      </c>
      <c r="F31" s="31">
        <f t="shared" si="23"/>
        <v>0</v>
      </c>
      <c r="G31" s="31">
        <f t="shared" si="23"/>
        <v>0</v>
      </c>
      <c r="H31" s="31">
        <f t="shared" si="23"/>
        <v>0</v>
      </c>
      <c r="I31" s="31">
        <f t="shared" si="23"/>
        <v>0</v>
      </c>
      <c r="J31" s="31">
        <f t="shared" si="23"/>
        <v>0</v>
      </c>
      <c r="K31" s="31">
        <f t="shared" si="23"/>
        <v>0</v>
      </c>
      <c r="L31" s="31">
        <f t="shared" si="23"/>
        <v>0</v>
      </c>
      <c r="M31" s="31">
        <f t="shared" si="23"/>
        <v>0</v>
      </c>
      <c r="N31" s="31">
        <f t="shared" si="23"/>
        <v>0</v>
      </c>
      <c r="O31" s="1456">
        <f t="shared" si="1"/>
        <v>0</v>
      </c>
      <c r="P31" s="31">
        <f t="shared" si="2"/>
        <v>0</v>
      </c>
      <c r="Q31" s="1455"/>
      <c r="T31" s="28"/>
      <c r="U31" s="28"/>
      <c r="V31" s="28"/>
      <c r="W31" s="28"/>
      <c r="X31" s="28"/>
      <c r="Y31" s="28"/>
    </row>
    <row r="32" spans="1:25" ht="30" customHeight="1">
      <c r="A32" s="251" t="s">
        <v>606</v>
      </c>
      <c r="B32" s="72">
        <f>Summary!C25</f>
        <v>0</v>
      </c>
      <c r="C32" s="31">
        <f t="shared" ref="C32:N32" si="24">ROUND($B$32*C84,0)</f>
        <v>0</v>
      </c>
      <c r="D32" s="31">
        <f t="shared" si="24"/>
        <v>0</v>
      </c>
      <c r="E32" s="31">
        <f t="shared" si="24"/>
        <v>0</v>
      </c>
      <c r="F32" s="31">
        <f t="shared" si="24"/>
        <v>0</v>
      </c>
      <c r="G32" s="31">
        <f t="shared" si="24"/>
        <v>0</v>
      </c>
      <c r="H32" s="31">
        <f t="shared" si="24"/>
        <v>0</v>
      </c>
      <c r="I32" s="31">
        <f t="shared" si="24"/>
        <v>0</v>
      </c>
      <c r="J32" s="31">
        <f t="shared" si="24"/>
        <v>0</v>
      </c>
      <c r="K32" s="31">
        <f t="shared" si="24"/>
        <v>0</v>
      </c>
      <c r="L32" s="31">
        <f t="shared" si="24"/>
        <v>0</v>
      </c>
      <c r="M32" s="31">
        <f t="shared" si="24"/>
        <v>0</v>
      </c>
      <c r="N32" s="31">
        <f t="shared" si="24"/>
        <v>0</v>
      </c>
      <c r="O32" s="1456">
        <f t="shared" si="1"/>
        <v>0</v>
      </c>
      <c r="P32" s="31">
        <f t="shared" si="2"/>
        <v>0</v>
      </c>
      <c r="Q32" s="1455"/>
      <c r="T32" s="28"/>
      <c r="U32" s="28"/>
      <c r="V32" s="28"/>
      <c r="W32" s="28"/>
      <c r="X32" s="28"/>
      <c r="Y32" s="28"/>
    </row>
    <row r="33" spans="1:25" ht="30" customHeight="1">
      <c r="A33" s="251" t="s">
        <v>607</v>
      </c>
      <c r="B33" s="72">
        <f>Summary!C26</f>
        <v>0</v>
      </c>
      <c r="C33" s="31">
        <f t="shared" ref="C33:N33" si="25">ROUND($B$33*C85,0)</f>
        <v>0</v>
      </c>
      <c r="D33" s="31">
        <f t="shared" si="25"/>
        <v>0</v>
      </c>
      <c r="E33" s="31">
        <f t="shared" si="25"/>
        <v>0</v>
      </c>
      <c r="F33" s="31">
        <f t="shared" si="25"/>
        <v>0</v>
      </c>
      <c r="G33" s="31">
        <f t="shared" si="25"/>
        <v>0</v>
      </c>
      <c r="H33" s="31">
        <f t="shared" si="25"/>
        <v>0</v>
      </c>
      <c r="I33" s="31">
        <f t="shared" si="25"/>
        <v>0</v>
      </c>
      <c r="J33" s="31">
        <f t="shared" si="25"/>
        <v>0</v>
      </c>
      <c r="K33" s="31">
        <f t="shared" si="25"/>
        <v>0</v>
      </c>
      <c r="L33" s="31">
        <f t="shared" si="25"/>
        <v>0</v>
      </c>
      <c r="M33" s="31">
        <f t="shared" si="25"/>
        <v>0</v>
      </c>
      <c r="N33" s="31">
        <f t="shared" si="25"/>
        <v>0</v>
      </c>
      <c r="O33" s="1456">
        <f t="shared" si="1"/>
        <v>0</v>
      </c>
      <c r="P33" s="31">
        <f t="shared" si="2"/>
        <v>0</v>
      </c>
      <c r="Q33" s="1455"/>
      <c r="T33" s="28"/>
      <c r="U33" s="28"/>
      <c r="V33" s="28"/>
      <c r="W33" s="28"/>
      <c r="X33" s="28"/>
      <c r="Y33" s="28"/>
    </row>
    <row r="34" spans="1:25" ht="30" customHeight="1">
      <c r="A34" s="251" t="s">
        <v>608</v>
      </c>
      <c r="B34" s="72">
        <f>Summary!C27</f>
        <v>0</v>
      </c>
      <c r="C34" s="31">
        <f t="shared" ref="C34:N34" si="26">ROUND($B$34*C86,0)</f>
        <v>0</v>
      </c>
      <c r="D34" s="31">
        <f t="shared" si="26"/>
        <v>0</v>
      </c>
      <c r="E34" s="31">
        <f t="shared" si="26"/>
        <v>0</v>
      </c>
      <c r="F34" s="31">
        <f t="shared" si="26"/>
        <v>0</v>
      </c>
      <c r="G34" s="31">
        <f t="shared" si="26"/>
        <v>0</v>
      </c>
      <c r="H34" s="31">
        <f t="shared" si="26"/>
        <v>0</v>
      </c>
      <c r="I34" s="31">
        <f t="shared" si="26"/>
        <v>0</v>
      </c>
      <c r="J34" s="31">
        <f t="shared" si="26"/>
        <v>0</v>
      </c>
      <c r="K34" s="31">
        <f t="shared" si="26"/>
        <v>0</v>
      </c>
      <c r="L34" s="31">
        <f t="shared" si="26"/>
        <v>0</v>
      </c>
      <c r="M34" s="31">
        <f t="shared" si="26"/>
        <v>0</v>
      </c>
      <c r="N34" s="31">
        <f t="shared" si="26"/>
        <v>0</v>
      </c>
      <c r="O34" s="1456">
        <f t="shared" si="1"/>
        <v>0</v>
      </c>
      <c r="P34" s="31">
        <f t="shared" si="2"/>
        <v>0</v>
      </c>
      <c r="Q34" s="1455"/>
      <c r="T34" s="28"/>
      <c r="U34" s="28"/>
      <c r="V34" s="28"/>
      <c r="W34" s="28"/>
      <c r="X34" s="28"/>
      <c r="Y34" s="28"/>
    </row>
    <row r="35" spans="1:25" ht="30" customHeight="1">
      <c r="A35" s="251" t="s">
        <v>2076</v>
      </c>
      <c r="B35" s="72">
        <f>Summary!C28</f>
        <v>0</v>
      </c>
      <c r="C35" s="31">
        <f t="shared" ref="C35:N35" si="27">ROUND($B$35*C87,0)</f>
        <v>0</v>
      </c>
      <c r="D35" s="31">
        <f t="shared" si="27"/>
        <v>0</v>
      </c>
      <c r="E35" s="31">
        <f t="shared" si="27"/>
        <v>0</v>
      </c>
      <c r="F35" s="31">
        <f t="shared" si="27"/>
        <v>0</v>
      </c>
      <c r="G35" s="31">
        <f t="shared" si="27"/>
        <v>0</v>
      </c>
      <c r="H35" s="31">
        <f t="shared" si="27"/>
        <v>0</v>
      </c>
      <c r="I35" s="31">
        <f t="shared" si="27"/>
        <v>0</v>
      </c>
      <c r="J35" s="31">
        <f t="shared" si="27"/>
        <v>0</v>
      </c>
      <c r="K35" s="31">
        <f t="shared" si="27"/>
        <v>0</v>
      </c>
      <c r="L35" s="31">
        <f t="shared" si="27"/>
        <v>0</v>
      </c>
      <c r="M35" s="31">
        <f t="shared" si="27"/>
        <v>0</v>
      </c>
      <c r="N35" s="31">
        <f t="shared" si="27"/>
        <v>0</v>
      </c>
      <c r="O35" s="1456">
        <f t="shared" si="1"/>
        <v>0</v>
      </c>
      <c r="P35" s="31">
        <f t="shared" si="2"/>
        <v>0</v>
      </c>
      <c r="Q35" s="1455"/>
      <c r="T35" s="28"/>
      <c r="U35" s="28"/>
      <c r="V35" s="28"/>
      <c r="W35" s="28"/>
      <c r="X35" s="28"/>
      <c r="Y35" s="28"/>
    </row>
    <row r="36" spans="1:25" ht="30" customHeight="1">
      <c r="A36" s="251" t="s">
        <v>2077</v>
      </c>
      <c r="B36" s="72">
        <f>Summary!C29</f>
        <v>0</v>
      </c>
      <c r="C36" s="31">
        <f t="shared" ref="C36:N36" si="28">ROUND($B$36*C88,0)</f>
        <v>0</v>
      </c>
      <c r="D36" s="31">
        <f t="shared" si="28"/>
        <v>0</v>
      </c>
      <c r="E36" s="31">
        <f t="shared" si="28"/>
        <v>0</v>
      </c>
      <c r="F36" s="31">
        <f t="shared" si="28"/>
        <v>0</v>
      </c>
      <c r="G36" s="31">
        <f t="shared" si="28"/>
        <v>0</v>
      </c>
      <c r="H36" s="31">
        <f t="shared" si="28"/>
        <v>0</v>
      </c>
      <c r="I36" s="31">
        <f t="shared" si="28"/>
        <v>0</v>
      </c>
      <c r="J36" s="31">
        <f t="shared" si="28"/>
        <v>0</v>
      </c>
      <c r="K36" s="31">
        <f t="shared" si="28"/>
        <v>0</v>
      </c>
      <c r="L36" s="31">
        <f t="shared" si="28"/>
        <v>0</v>
      </c>
      <c r="M36" s="31">
        <f t="shared" si="28"/>
        <v>0</v>
      </c>
      <c r="N36" s="31">
        <f t="shared" si="28"/>
        <v>0</v>
      </c>
      <c r="O36" s="1456">
        <f t="shared" si="1"/>
        <v>0</v>
      </c>
      <c r="P36" s="31">
        <f t="shared" si="2"/>
        <v>0</v>
      </c>
      <c r="Q36" s="1455"/>
      <c r="T36" s="28"/>
      <c r="U36" s="28"/>
      <c r="V36" s="28"/>
      <c r="W36" s="28"/>
      <c r="X36" s="28"/>
      <c r="Y36" s="28"/>
    </row>
    <row r="37" spans="1:25" ht="30" customHeight="1">
      <c r="A37" s="251" t="s">
        <v>575</v>
      </c>
      <c r="B37" s="239">
        <f>Summary!C30</f>
        <v>0</v>
      </c>
      <c r="C37" s="31">
        <f t="shared" ref="C37:N37" si="29">ROUND($B$37*C89,0)</f>
        <v>0</v>
      </c>
      <c r="D37" s="31">
        <f t="shared" si="29"/>
        <v>0</v>
      </c>
      <c r="E37" s="31">
        <f t="shared" si="29"/>
        <v>0</v>
      </c>
      <c r="F37" s="31">
        <f t="shared" si="29"/>
        <v>0</v>
      </c>
      <c r="G37" s="31">
        <f t="shared" si="29"/>
        <v>0</v>
      </c>
      <c r="H37" s="31">
        <f t="shared" si="29"/>
        <v>0</v>
      </c>
      <c r="I37" s="31">
        <f t="shared" si="29"/>
        <v>0</v>
      </c>
      <c r="J37" s="31">
        <f t="shared" si="29"/>
        <v>0</v>
      </c>
      <c r="K37" s="31">
        <f t="shared" si="29"/>
        <v>0</v>
      </c>
      <c r="L37" s="31">
        <f t="shared" si="29"/>
        <v>0</v>
      </c>
      <c r="M37" s="31">
        <f t="shared" si="29"/>
        <v>0</v>
      </c>
      <c r="N37" s="31">
        <f t="shared" si="29"/>
        <v>0</v>
      </c>
      <c r="O37" s="1456">
        <f t="shared" si="1"/>
        <v>0</v>
      </c>
      <c r="P37" s="31">
        <f t="shared" si="2"/>
        <v>0</v>
      </c>
      <c r="Q37" s="1455"/>
      <c r="T37" s="28"/>
      <c r="U37" s="28"/>
      <c r="V37" s="28"/>
      <c r="W37" s="28"/>
      <c r="X37" s="28"/>
      <c r="Y37" s="28"/>
    </row>
    <row r="38" spans="1:25" ht="30" customHeight="1">
      <c r="A38" s="251" t="s">
        <v>610</v>
      </c>
      <c r="B38" s="72">
        <f>Summary!C31</f>
        <v>0</v>
      </c>
      <c r="C38" s="31">
        <f t="shared" ref="C38:N38" si="30">ROUND($B$38*C90,0)</f>
        <v>0</v>
      </c>
      <c r="D38" s="31">
        <f t="shared" si="30"/>
        <v>0</v>
      </c>
      <c r="E38" s="31">
        <f t="shared" si="30"/>
        <v>0</v>
      </c>
      <c r="F38" s="31">
        <f t="shared" si="30"/>
        <v>0</v>
      </c>
      <c r="G38" s="31">
        <f t="shared" si="30"/>
        <v>0</v>
      </c>
      <c r="H38" s="31">
        <f t="shared" si="30"/>
        <v>0</v>
      </c>
      <c r="I38" s="31">
        <f t="shared" si="30"/>
        <v>0</v>
      </c>
      <c r="J38" s="31">
        <f t="shared" si="30"/>
        <v>0</v>
      </c>
      <c r="K38" s="31">
        <f t="shared" si="30"/>
        <v>0</v>
      </c>
      <c r="L38" s="31">
        <f t="shared" si="30"/>
        <v>0</v>
      </c>
      <c r="M38" s="31">
        <f t="shared" si="30"/>
        <v>0</v>
      </c>
      <c r="N38" s="31">
        <f t="shared" si="30"/>
        <v>0</v>
      </c>
      <c r="O38" s="1456">
        <f t="shared" si="1"/>
        <v>0</v>
      </c>
      <c r="P38" s="31">
        <f t="shared" si="2"/>
        <v>0</v>
      </c>
      <c r="Q38" s="1455"/>
      <c r="T38" s="28"/>
      <c r="U38" s="28"/>
      <c r="V38" s="28"/>
      <c r="W38" s="28"/>
      <c r="X38" s="28"/>
      <c r="Y38" s="28"/>
    </row>
    <row r="39" spans="1:25" ht="30" customHeight="1">
      <c r="A39" s="251" t="s">
        <v>609</v>
      </c>
      <c r="B39" s="72">
        <f>Summary!C32</f>
        <v>0</v>
      </c>
      <c r="C39" s="31">
        <f t="shared" ref="C39:N39" si="31">ROUND($B$39*C91,0)</f>
        <v>0</v>
      </c>
      <c r="D39" s="31">
        <f t="shared" si="31"/>
        <v>0</v>
      </c>
      <c r="E39" s="31">
        <f t="shared" si="31"/>
        <v>0</v>
      </c>
      <c r="F39" s="31">
        <f t="shared" si="31"/>
        <v>0</v>
      </c>
      <c r="G39" s="31">
        <f t="shared" si="31"/>
        <v>0</v>
      </c>
      <c r="H39" s="31">
        <f t="shared" si="31"/>
        <v>0</v>
      </c>
      <c r="I39" s="31">
        <f t="shared" si="31"/>
        <v>0</v>
      </c>
      <c r="J39" s="31">
        <f t="shared" si="31"/>
        <v>0</v>
      </c>
      <c r="K39" s="31">
        <f t="shared" si="31"/>
        <v>0</v>
      </c>
      <c r="L39" s="31">
        <f t="shared" si="31"/>
        <v>0</v>
      </c>
      <c r="M39" s="31">
        <f t="shared" si="31"/>
        <v>0</v>
      </c>
      <c r="N39" s="31">
        <f t="shared" si="31"/>
        <v>0</v>
      </c>
      <c r="O39" s="1456">
        <f t="shared" si="1"/>
        <v>0</v>
      </c>
      <c r="P39" s="31">
        <f t="shared" si="2"/>
        <v>0</v>
      </c>
      <c r="Q39" s="1455"/>
      <c r="T39" s="28"/>
      <c r="U39" s="28"/>
      <c r="V39" s="28"/>
      <c r="W39" s="28"/>
      <c r="X39" s="28"/>
      <c r="Y39" s="28"/>
    </row>
    <row r="40" spans="1:25" s="291" customFormat="1" ht="30" customHeight="1">
      <c r="A40" s="253" t="s">
        <v>1240</v>
      </c>
      <c r="B40" s="239">
        <f>Summary!C33</f>
        <v>0</v>
      </c>
      <c r="C40" s="31">
        <f>ROUND($B$40*C92,0)</f>
        <v>0</v>
      </c>
      <c r="D40" s="31">
        <f t="shared" ref="D40:N40" si="32">ROUND($B$40*D92,0)</f>
        <v>0</v>
      </c>
      <c r="E40" s="31">
        <f t="shared" si="32"/>
        <v>0</v>
      </c>
      <c r="F40" s="31">
        <f t="shared" si="32"/>
        <v>0</v>
      </c>
      <c r="G40" s="31">
        <f t="shared" si="32"/>
        <v>0</v>
      </c>
      <c r="H40" s="31">
        <f t="shared" si="32"/>
        <v>0</v>
      </c>
      <c r="I40" s="31">
        <f t="shared" si="32"/>
        <v>0</v>
      </c>
      <c r="J40" s="31">
        <f t="shared" si="32"/>
        <v>0</v>
      </c>
      <c r="K40" s="31">
        <f t="shared" si="32"/>
        <v>0</v>
      </c>
      <c r="L40" s="31">
        <f t="shared" si="32"/>
        <v>0</v>
      </c>
      <c r="M40" s="31">
        <f t="shared" si="32"/>
        <v>0</v>
      </c>
      <c r="N40" s="31">
        <f t="shared" si="32"/>
        <v>0</v>
      </c>
      <c r="O40" s="1456">
        <f>SUM(C40:N40)</f>
        <v>0</v>
      </c>
      <c r="P40" s="31">
        <f>ROUND(SUM(C40:N40)*1.1,0)</f>
        <v>0</v>
      </c>
      <c r="Q40" s="1458"/>
    </row>
    <row r="41" spans="1:25" ht="30" customHeight="1">
      <c r="A41" s="253" t="s">
        <v>611</v>
      </c>
      <c r="B41" s="72">
        <f>Summary!C34</f>
        <v>0</v>
      </c>
      <c r="C41" s="31">
        <f>ROUND($B$41*C93,0)</f>
        <v>0</v>
      </c>
      <c r="D41" s="31">
        <f t="shared" ref="D41:N41" si="33">ROUND($B$41*D93,0)</f>
        <v>0</v>
      </c>
      <c r="E41" s="31">
        <f t="shared" si="33"/>
        <v>0</v>
      </c>
      <c r="F41" s="31">
        <f t="shared" si="33"/>
        <v>0</v>
      </c>
      <c r="G41" s="31">
        <f t="shared" si="33"/>
        <v>0</v>
      </c>
      <c r="H41" s="31">
        <f t="shared" si="33"/>
        <v>0</v>
      </c>
      <c r="I41" s="31">
        <f t="shared" si="33"/>
        <v>0</v>
      </c>
      <c r="J41" s="31">
        <f t="shared" si="33"/>
        <v>0</v>
      </c>
      <c r="K41" s="31">
        <f t="shared" si="33"/>
        <v>0</v>
      </c>
      <c r="L41" s="31">
        <f t="shared" si="33"/>
        <v>0</v>
      </c>
      <c r="M41" s="31">
        <f t="shared" si="33"/>
        <v>0</v>
      </c>
      <c r="N41" s="31">
        <f t="shared" si="33"/>
        <v>0</v>
      </c>
      <c r="O41" s="1456">
        <f t="shared" si="1"/>
        <v>0</v>
      </c>
      <c r="P41" s="31">
        <f t="shared" si="2"/>
        <v>0</v>
      </c>
      <c r="Q41" s="1455"/>
      <c r="T41" s="28"/>
      <c r="U41" s="28"/>
      <c r="V41" s="28"/>
      <c r="W41" s="28"/>
      <c r="X41" s="28"/>
      <c r="Y41" s="28"/>
    </row>
    <row r="42" spans="1:25" ht="30" customHeight="1">
      <c r="A42" s="254" t="s">
        <v>601</v>
      </c>
      <c r="B42" s="72">
        <f>Summary!C35</f>
        <v>0</v>
      </c>
      <c r="C42" s="31">
        <f>ROUND($B$42*C94,0)</f>
        <v>0</v>
      </c>
      <c r="D42" s="31">
        <f t="shared" ref="D42:N42" si="34">ROUND($B$42*D94,0)</f>
        <v>0</v>
      </c>
      <c r="E42" s="31">
        <f t="shared" si="34"/>
        <v>0</v>
      </c>
      <c r="F42" s="31">
        <f t="shared" si="34"/>
        <v>0</v>
      </c>
      <c r="G42" s="31">
        <f t="shared" si="34"/>
        <v>0</v>
      </c>
      <c r="H42" s="31">
        <f t="shared" si="34"/>
        <v>0</v>
      </c>
      <c r="I42" s="31">
        <f t="shared" si="34"/>
        <v>0</v>
      </c>
      <c r="J42" s="31">
        <f t="shared" si="34"/>
        <v>0</v>
      </c>
      <c r="K42" s="31">
        <f t="shared" si="34"/>
        <v>0</v>
      </c>
      <c r="L42" s="31">
        <f t="shared" si="34"/>
        <v>0</v>
      </c>
      <c r="M42" s="31">
        <f t="shared" si="34"/>
        <v>0</v>
      </c>
      <c r="N42" s="31">
        <f t="shared" si="34"/>
        <v>0</v>
      </c>
      <c r="O42" s="1456">
        <f>SUM(C42:N42)</f>
        <v>0</v>
      </c>
      <c r="P42" s="31">
        <f>ROUND(SUM(C42:N42)*1.1,0)</f>
        <v>0</v>
      </c>
      <c r="Q42" s="1455"/>
      <c r="T42" s="28"/>
      <c r="U42" s="28"/>
      <c r="V42" s="28"/>
      <c r="W42" s="28"/>
      <c r="X42" s="28"/>
      <c r="Y42" s="28"/>
    </row>
    <row r="43" spans="1:25" ht="30" customHeight="1">
      <c r="A43" s="254" t="s">
        <v>602</v>
      </c>
      <c r="B43" s="72">
        <f>Summary!C36</f>
        <v>0</v>
      </c>
      <c r="C43" s="31">
        <f>ROUND($B$43*C95,0)</f>
        <v>0</v>
      </c>
      <c r="D43" s="31">
        <f t="shared" ref="D43:N43" si="35">ROUND($B$43*D95,0)</f>
        <v>0</v>
      </c>
      <c r="E43" s="31">
        <f t="shared" si="35"/>
        <v>0</v>
      </c>
      <c r="F43" s="31">
        <f t="shared" si="35"/>
        <v>0</v>
      </c>
      <c r="G43" s="31">
        <f t="shared" si="35"/>
        <v>0</v>
      </c>
      <c r="H43" s="31">
        <f t="shared" si="35"/>
        <v>0</v>
      </c>
      <c r="I43" s="31">
        <f t="shared" si="35"/>
        <v>0</v>
      </c>
      <c r="J43" s="31">
        <f t="shared" si="35"/>
        <v>0</v>
      </c>
      <c r="K43" s="31">
        <f t="shared" si="35"/>
        <v>0</v>
      </c>
      <c r="L43" s="31">
        <f t="shared" si="35"/>
        <v>0</v>
      </c>
      <c r="M43" s="31">
        <f t="shared" si="35"/>
        <v>0</v>
      </c>
      <c r="N43" s="31">
        <f t="shared" si="35"/>
        <v>0</v>
      </c>
      <c r="O43" s="1456">
        <f>SUM(C43:N43)</f>
        <v>0</v>
      </c>
      <c r="P43" s="31">
        <f>ROUND(SUM(C43:N43)*1.1,0)</f>
        <v>0</v>
      </c>
      <c r="Q43" s="1455"/>
      <c r="T43" s="28"/>
      <c r="U43" s="28"/>
      <c r="V43" s="28"/>
      <c r="W43" s="28"/>
      <c r="X43" s="28"/>
      <c r="Y43" s="28"/>
    </row>
    <row r="44" spans="1:25" ht="30" customHeight="1">
      <c r="A44" s="254" t="s">
        <v>255</v>
      </c>
      <c r="B44" s="72">
        <f>Summary!C37</f>
        <v>0</v>
      </c>
      <c r="C44" s="31">
        <f>ROUND($B$44*C96,0)</f>
        <v>0</v>
      </c>
      <c r="D44" s="31">
        <f t="shared" ref="D44:N44" si="36">ROUND($B$44*D96,0)</f>
        <v>0</v>
      </c>
      <c r="E44" s="31">
        <f t="shared" si="36"/>
        <v>0</v>
      </c>
      <c r="F44" s="31">
        <f t="shared" si="36"/>
        <v>0</v>
      </c>
      <c r="G44" s="31">
        <f t="shared" si="36"/>
        <v>0</v>
      </c>
      <c r="H44" s="31">
        <f t="shared" si="36"/>
        <v>0</v>
      </c>
      <c r="I44" s="31">
        <f t="shared" si="36"/>
        <v>0</v>
      </c>
      <c r="J44" s="31">
        <f t="shared" si="36"/>
        <v>0</v>
      </c>
      <c r="K44" s="31">
        <f t="shared" si="36"/>
        <v>0</v>
      </c>
      <c r="L44" s="31">
        <f t="shared" si="36"/>
        <v>0</v>
      </c>
      <c r="M44" s="31">
        <f t="shared" si="36"/>
        <v>0</v>
      </c>
      <c r="N44" s="31">
        <f t="shared" si="36"/>
        <v>0</v>
      </c>
      <c r="O44" s="1456">
        <f>SUM(C44:N44)</f>
        <v>0</v>
      </c>
      <c r="P44" s="31">
        <f>ROUND(SUM(C44:N44)*1.1,0)</f>
        <v>0</v>
      </c>
      <c r="Q44" s="1455"/>
      <c r="T44" s="28"/>
      <c r="U44" s="28"/>
      <c r="V44" s="28"/>
      <c r="W44" s="28"/>
      <c r="X44" s="28"/>
      <c r="Y44" s="28"/>
    </row>
    <row r="45" spans="1:25" s="291" customFormat="1" ht="30" customHeight="1">
      <c r="A45" s="251" t="s">
        <v>1204</v>
      </c>
      <c r="B45" s="72">
        <f>Summary!C38</f>
        <v>0</v>
      </c>
      <c r="C45" s="31">
        <f>ROUND($B$45*C97,0)</f>
        <v>0</v>
      </c>
      <c r="D45" s="31">
        <f>ROUND($B$45*D97,0)</f>
        <v>0</v>
      </c>
      <c r="E45" s="31">
        <f t="shared" ref="E45:N45" si="37">ROUND($B$45*E97,0)</f>
        <v>0</v>
      </c>
      <c r="F45" s="31">
        <f t="shared" si="37"/>
        <v>0</v>
      </c>
      <c r="G45" s="31">
        <f t="shared" si="37"/>
        <v>0</v>
      </c>
      <c r="H45" s="31">
        <f t="shared" si="37"/>
        <v>0</v>
      </c>
      <c r="I45" s="31">
        <f t="shared" si="37"/>
        <v>0</v>
      </c>
      <c r="J45" s="31">
        <f t="shared" si="37"/>
        <v>0</v>
      </c>
      <c r="K45" s="31">
        <f t="shared" si="37"/>
        <v>0</v>
      </c>
      <c r="L45" s="31">
        <f t="shared" si="37"/>
        <v>0</v>
      </c>
      <c r="M45" s="31">
        <f t="shared" si="37"/>
        <v>0</v>
      </c>
      <c r="N45" s="31">
        <f t="shared" si="37"/>
        <v>0</v>
      </c>
      <c r="O45" s="1456">
        <f>SUM(C45:N45)</f>
        <v>0</v>
      </c>
      <c r="P45" s="31">
        <f>ROUND(SUM(C45:N45)*1.1,0)</f>
        <v>0</v>
      </c>
      <c r="Q45" s="1458"/>
    </row>
    <row r="46" spans="1:25" s="291" customFormat="1" ht="30" customHeight="1">
      <c r="A46" s="251" t="s">
        <v>1831</v>
      </c>
      <c r="B46" s="72">
        <f>Summary!C39</f>
        <v>0</v>
      </c>
      <c r="C46" s="31">
        <f>ROUND($B$46*C98,0)</f>
        <v>0</v>
      </c>
      <c r="D46" s="31">
        <f>ROUND($B$46*D98,0)</f>
        <v>0</v>
      </c>
      <c r="E46" s="31">
        <f t="shared" ref="E46:N46" si="38">ROUND($B$46*E98,0)</f>
        <v>0</v>
      </c>
      <c r="F46" s="31">
        <f t="shared" si="38"/>
        <v>0</v>
      </c>
      <c r="G46" s="31">
        <f t="shared" si="38"/>
        <v>0</v>
      </c>
      <c r="H46" s="31">
        <f t="shared" si="38"/>
        <v>0</v>
      </c>
      <c r="I46" s="31">
        <f t="shared" si="38"/>
        <v>0</v>
      </c>
      <c r="J46" s="31">
        <f t="shared" si="38"/>
        <v>0</v>
      </c>
      <c r="K46" s="31">
        <f t="shared" si="38"/>
        <v>0</v>
      </c>
      <c r="L46" s="31">
        <f t="shared" si="38"/>
        <v>0</v>
      </c>
      <c r="M46" s="31">
        <f t="shared" si="38"/>
        <v>0</v>
      </c>
      <c r="N46" s="31">
        <f t="shared" si="38"/>
        <v>0</v>
      </c>
      <c r="O46" s="1456">
        <f>SUM(C46:N46)</f>
        <v>0</v>
      </c>
      <c r="P46" s="31">
        <f>ROUND(SUM(C46:N46)*1.1,0)</f>
        <v>0</v>
      </c>
      <c r="Q46" s="1458"/>
    </row>
    <row r="47" spans="1:25" ht="30" customHeight="1">
      <c r="A47" s="64" t="s">
        <v>572</v>
      </c>
      <c r="B47" s="255">
        <f t="shared" ref="B47:P47" si="39">SUM(B12:B46)</f>
        <v>0</v>
      </c>
      <c r="C47" s="255">
        <f t="shared" si="39"/>
        <v>0</v>
      </c>
      <c r="D47" s="255">
        <f t="shared" si="39"/>
        <v>0</v>
      </c>
      <c r="E47" s="255">
        <f t="shared" si="39"/>
        <v>0</v>
      </c>
      <c r="F47" s="255">
        <f t="shared" si="39"/>
        <v>0</v>
      </c>
      <c r="G47" s="255">
        <f t="shared" si="39"/>
        <v>0</v>
      </c>
      <c r="H47" s="255">
        <f t="shared" si="39"/>
        <v>0</v>
      </c>
      <c r="I47" s="255">
        <f t="shared" si="39"/>
        <v>0</v>
      </c>
      <c r="J47" s="255">
        <f t="shared" si="39"/>
        <v>0</v>
      </c>
      <c r="K47" s="255">
        <f t="shared" si="39"/>
        <v>0</v>
      </c>
      <c r="L47" s="255">
        <f t="shared" si="39"/>
        <v>0</v>
      </c>
      <c r="M47" s="255">
        <f t="shared" si="39"/>
        <v>0</v>
      </c>
      <c r="N47" s="255">
        <f t="shared" si="39"/>
        <v>0</v>
      </c>
      <c r="O47" s="1459">
        <f t="shared" si="39"/>
        <v>0</v>
      </c>
      <c r="P47" s="1460">
        <f t="shared" si="39"/>
        <v>0</v>
      </c>
      <c r="Q47" s="1461"/>
      <c r="T47" s="28"/>
      <c r="U47" s="28"/>
      <c r="V47" s="28"/>
      <c r="W47" s="28"/>
      <c r="X47" s="28"/>
      <c r="Y47" s="28"/>
    </row>
    <row r="48" spans="1:25" ht="30" customHeight="1">
      <c r="J48" s="73" t="s">
        <v>573</v>
      </c>
      <c r="K48" s="74"/>
      <c r="L48" s="75"/>
      <c r="M48" s="71"/>
      <c r="N48" s="29"/>
      <c r="O48" s="1462"/>
      <c r="P48" s="1472"/>
      <c r="Q48" s="1464"/>
      <c r="T48" s="28"/>
      <c r="U48" s="28"/>
      <c r="V48" s="28"/>
      <c r="W48" s="28"/>
      <c r="X48" s="28"/>
      <c r="Y48" s="28"/>
    </row>
    <row r="49" spans="1:25" ht="30" customHeight="1">
      <c r="A49" s="281" t="s">
        <v>654</v>
      </c>
      <c r="B49" s="33"/>
      <c r="C49" s="34"/>
      <c r="D49" s="34"/>
      <c r="E49" s="34"/>
      <c r="F49" s="34"/>
      <c r="G49" s="34"/>
      <c r="H49" s="34"/>
      <c r="I49" s="33"/>
      <c r="J49" s="76">
        <f>Summary!C41</f>
        <v>0</v>
      </c>
      <c r="K49" s="77" t="s">
        <v>1844</v>
      </c>
      <c r="L49" s="75"/>
      <c r="M49" s="1844" t="s">
        <v>513</v>
      </c>
      <c r="N49" s="1845"/>
      <c r="O49" s="1473">
        <f>O47</f>
        <v>0</v>
      </c>
      <c r="P49" s="1474">
        <f>P47</f>
        <v>0</v>
      </c>
      <c r="Q49" s="1467"/>
      <c r="T49" s="28"/>
      <c r="U49" s="28"/>
      <c r="V49" s="28"/>
      <c r="W49" s="28"/>
      <c r="X49" s="28"/>
      <c r="Y49" s="28"/>
    </row>
    <row r="50" spans="1:25" ht="20.399999999999999">
      <c r="A50" s="282" t="s">
        <v>1257</v>
      </c>
      <c r="B50" s="33"/>
      <c r="C50" s="34"/>
      <c r="D50" s="34"/>
      <c r="E50" s="34"/>
      <c r="F50" s="34"/>
      <c r="G50" s="34"/>
      <c r="H50" s="222"/>
      <c r="I50" s="33"/>
      <c r="J50" s="92"/>
      <c r="K50" s="77"/>
      <c r="L50" s="75"/>
      <c r="M50" s="93"/>
      <c r="N50" s="93"/>
      <c r="O50" s="91"/>
      <c r="P50" s="91"/>
      <c r="Q50" s="35"/>
      <c r="T50" s="28"/>
      <c r="U50" s="28"/>
      <c r="V50" s="28"/>
      <c r="W50" s="28"/>
      <c r="X50" s="28"/>
      <c r="Y50" s="28"/>
    </row>
    <row r="51" spans="1:25" ht="20.399999999999999">
      <c r="A51" s="1537" t="s">
        <v>1833</v>
      </c>
      <c r="B51" s="33"/>
      <c r="C51" s="34"/>
      <c r="D51" s="34"/>
      <c r="E51" s="34"/>
      <c r="F51" s="34"/>
      <c r="G51" s="34"/>
      <c r="H51" s="222"/>
      <c r="I51" s="33"/>
      <c r="J51" s="92"/>
      <c r="K51" s="77"/>
      <c r="L51" s="75"/>
      <c r="M51" s="93"/>
      <c r="N51" s="93"/>
      <c r="O51" s="91"/>
      <c r="P51" s="91"/>
      <c r="Q51" s="35"/>
      <c r="T51" s="28"/>
      <c r="U51" s="28"/>
      <c r="V51" s="28"/>
      <c r="W51" s="28"/>
      <c r="X51" s="28"/>
      <c r="Y51" s="28"/>
    </row>
    <row r="52" spans="1:25" ht="20.399999999999999">
      <c r="A52" s="1475" t="s">
        <v>1817</v>
      </c>
      <c r="B52" s="33"/>
      <c r="C52" s="34"/>
      <c r="D52" s="34"/>
      <c r="E52" s="34"/>
      <c r="F52" s="34"/>
      <c r="G52" s="34"/>
      <c r="H52" s="222"/>
      <c r="I52" s="33"/>
      <c r="J52" s="92"/>
      <c r="K52" s="77"/>
      <c r="L52" s="75"/>
      <c r="M52" s="93"/>
      <c r="N52" s="93"/>
      <c r="O52" s="91"/>
      <c r="P52" s="91"/>
      <c r="Q52" s="35"/>
      <c r="T52" s="28"/>
      <c r="U52" s="28"/>
      <c r="V52" s="28"/>
      <c r="W52" s="28"/>
      <c r="X52" s="28"/>
      <c r="Y52" s="28"/>
    </row>
    <row r="53" spans="1:25" ht="20.399999999999999">
      <c r="A53" s="1475" t="s">
        <v>1816</v>
      </c>
      <c r="B53" s="33"/>
      <c r="C53" s="34"/>
      <c r="D53" s="34"/>
      <c r="E53" s="34"/>
      <c r="F53" s="34"/>
      <c r="G53" s="34"/>
      <c r="H53" s="222"/>
      <c r="I53" s="33"/>
      <c r="J53" s="92"/>
      <c r="K53" s="77"/>
      <c r="L53" s="75"/>
      <c r="M53" s="93"/>
      <c r="N53" s="93"/>
      <c r="O53" s="91"/>
      <c r="P53" s="91"/>
      <c r="Q53" s="35"/>
      <c r="T53" s="28"/>
      <c r="U53" s="28"/>
      <c r="V53" s="28"/>
      <c r="W53" s="28"/>
      <c r="X53" s="28"/>
      <c r="Y53" s="28"/>
    </row>
    <row r="54" spans="1:25" ht="31.5" customHeight="1">
      <c r="A54" s="33"/>
      <c r="B54" s="33"/>
      <c r="C54" s="34"/>
      <c r="D54" s="34"/>
      <c r="E54" s="34"/>
      <c r="F54" s="34"/>
      <c r="G54" s="34"/>
      <c r="H54" s="34"/>
      <c r="I54" s="33"/>
      <c r="J54" s="92"/>
      <c r="K54" s="77"/>
      <c r="L54" s="75"/>
      <c r="M54" s="93"/>
      <c r="N54" s="93"/>
      <c r="O54" s="91"/>
      <c r="P54" s="91"/>
      <c r="Q54" s="35"/>
      <c r="T54" s="28"/>
      <c r="U54" s="28"/>
      <c r="V54" s="28"/>
      <c r="W54" s="28"/>
      <c r="X54" s="28"/>
      <c r="Y54" s="28"/>
    </row>
    <row r="55" spans="1:25">
      <c r="A55" s="35"/>
      <c r="B55" s="35"/>
      <c r="C55" s="35"/>
      <c r="D55" s="35"/>
      <c r="E55" s="35"/>
      <c r="F55" s="35"/>
      <c r="G55" s="35"/>
      <c r="H55" s="35"/>
      <c r="I55" s="35"/>
      <c r="J55" s="35"/>
      <c r="K55" s="35"/>
      <c r="L55" s="35"/>
      <c r="M55" s="35"/>
      <c r="N55" s="35"/>
      <c r="O55" s="36"/>
      <c r="P55" s="36"/>
      <c r="Q55" s="35"/>
      <c r="T55" s="28"/>
      <c r="U55" s="28"/>
      <c r="V55" s="28"/>
      <c r="W55" s="28"/>
      <c r="X55" s="28"/>
      <c r="Y55" s="28"/>
    </row>
    <row r="56" spans="1:25" ht="24.6">
      <c r="A56" s="1826" t="s">
        <v>510</v>
      </c>
      <c r="B56" s="1826"/>
      <c r="C56" s="1826"/>
      <c r="D56" s="1826"/>
      <c r="E56" s="1826"/>
      <c r="F56" s="1826"/>
      <c r="G56" s="1826"/>
      <c r="H56" s="1826"/>
      <c r="I56" s="1826"/>
      <c r="J56" s="1826"/>
      <c r="K56" s="1826"/>
      <c r="L56" s="1826"/>
      <c r="M56" s="1826"/>
      <c r="N56" s="1826"/>
      <c r="O56" s="1826"/>
      <c r="P56" s="1826"/>
      <c r="Q56" s="1826"/>
      <c r="T56" s="28"/>
      <c r="U56" s="28"/>
      <c r="V56" s="28"/>
      <c r="W56" s="28"/>
      <c r="X56" s="28"/>
      <c r="Y56" s="28"/>
    </row>
    <row r="57" spans="1:25" s="110" customFormat="1" ht="20.399999999999999">
      <c r="D57" s="26"/>
      <c r="E57" s="26"/>
      <c r="F57" s="26"/>
      <c r="G57" s="26"/>
      <c r="H57" s="26"/>
      <c r="J57" s="26"/>
      <c r="T57" s="111"/>
      <c r="U57" s="111"/>
      <c r="V57" s="111"/>
      <c r="W57" s="111"/>
      <c r="X57" s="111"/>
      <c r="Y57" s="111"/>
    </row>
    <row r="58" spans="1:25" s="110" customFormat="1" ht="20.399999999999999">
      <c r="A58" s="112" t="s">
        <v>563</v>
      </c>
      <c r="B58" s="113" t="str">
        <f>B3</f>
        <v>999999-1-32-01</v>
      </c>
      <c r="C58" s="114"/>
      <c r="D58" s="115"/>
      <c r="E58" s="115"/>
      <c r="F58" s="115"/>
      <c r="G58" s="115"/>
      <c r="H58" s="115"/>
      <c r="I58" s="112"/>
      <c r="J58" s="115"/>
      <c r="K58" s="116"/>
      <c r="L58" s="115"/>
      <c r="M58" s="112"/>
      <c r="N58" s="112" t="s">
        <v>564</v>
      </c>
      <c r="O58" s="117" t="str">
        <f>O3</f>
        <v>Enter project name &amp; description</v>
      </c>
      <c r="P58" s="118"/>
      <c r="Q58" s="119"/>
      <c r="T58" s="111"/>
      <c r="U58" s="111"/>
      <c r="V58" s="111"/>
      <c r="W58" s="111"/>
      <c r="X58" s="111"/>
      <c r="Y58" s="111"/>
    </row>
    <row r="59" spans="1:25" s="110" customFormat="1" ht="20.399999999999999">
      <c r="O59" s="120"/>
      <c r="P59" s="120"/>
      <c r="T59" s="111"/>
      <c r="U59" s="111"/>
      <c r="V59" s="111"/>
      <c r="W59" s="111"/>
      <c r="X59" s="111"/>
      <c r="Y59" s="111"/>
    </row>
    <row r="60" spans="1:25" s="110" customFormat="1" ht="20.399999999999999">
      <c r="A60" s="112" t="s">
        <v>567</v>
      </c>
      <c r="B60" s="117" t="str">
        <f>B5</f>
        <v>54321</v>
      </c>
      <c r="C60" s="117"/>
      <c r="D60" s="115"/>
      <c r="E60" s="115"/>
      <c r="F60" s="115"/>
      <c r="G60" s="115"/>
      <c r="H60" s="115"/>
      <c r="I60" s="112"/>
      <c r="J60" s="112" t="s">
        <v>566</v>
      </c>
      <c r="K60" s="121">
        <f ca="1">TODAY()</f>
        <v>44319</v>
      </c>
      <c r="L60" s="115"/>
      <c r="M60" s="112"/>
      <c r="N60" s="122" t="s">
        <v>576</v>
      </c>
      <c r="O60" s="114" t="str">
        <f>O5</f>
        <v>Enter name of prime or subconsultant</v>
      </c>
      <c r="P60" s="114"/>
      <c r="Q60" s="119"/>
      <c r="T60" s="111"/>
      <c r="U60" s="111"/>
      <c r="V60" s="111"/>
      <c r="W60" s="111"/>
      <c r="X60" s="111"/>
      <c r="Y60" s="111"/>
    </row>
    <row r="61" spans="1:25" s="110" customFormat="1" ht="21" thickBot="1">
      <c r="A61" s="109"/>
      <c r="B61" s="109"/>
      <c r="C61" s="109"/>
      <c r="D61" s="109"/>
      <c r="E61" s="109"/>
      <c r="F61" s="109"/>
      <c r="G61" s="109"/>
      <c r="H61" s="109"/>
      <c r="I61" s="109"/>
      <c r="J61" s="109"/>
      <c r="K61" s="109"/>
      <c r="L61" s="109"/>
      <c r="M61" s="109"/>
      <c r="N61" s="109"/>
      <c r="O61" s="123"/>
      <c r="P61" s="123"/>
      <c r="Q61" s="109"/>
      <c r="T61" s="111"/>
      <c r="U61" s="111"/>
      <c r="V61" s="111"/>
      <c r="W61" s="111"/>
      <c r="X61" s="111"/>
      <c r="Y61" s="111"/>
    </row>
    <row r="62" spans="1:25" ht="30" customHeight="1" thickTop="1">
      <c r="A62" s="1827" t="s">
        <v>511</v>
      </c>
      <c r="B62" s="1828"/>
      <c r="C62" s="1828"/>
      <c r="D62" s="1828"/>
      <c r="E62" s="1828"/>
      <c r="F62" s="1828"/>
      <c r="G62" s="1828"/>
      <c r="H62" s="1828"/>
      <c r="I62" s="1828"/>
      <c r="J62" s="1828"/>
      <c r="K62" s="1828"/>
      <c r="L62" s="1828"/>
      <c r="M62" s="1828"/>
      <c r="N62" s="1828"/>
      <c r="O62" s="1829"/>
      <c r="P62" s="36"/>
      <c r="Q62" s="35"/>
      <c r="T62" s="28"/>
      <c r="U62" s="28"/>
      <c r="V62" s="28"/>
      <c r="W62" s="28"/>
      <c r="X62" s="28"/>
      <c r="Y62" s="28"/>
    </row>
    <row r="63" spans="1:25" ht="70.5" customHeight="1">
      <c r="A63" s="79"/>
      <c r="B63" s="94" t="s">
        <v>512</v>
      </c>
      <c r="C63" s="126" t="str">
        <f t="shared" ref="C63:N63" si="40">C10</f>
        <v>Project Manager</v>
      </c>
      <c r="D63" s="126" t="str">
        <f t="shared" si="40"/>
        <v>Staff Classi- fication 2</v>
      </c>
      <c r="E63" s="126" t="str">
        <f t="shared" si="40"/>
        <v>Staff Classi- fication 3</v>
      </c>
      <c r="F63" s="126" t="str">
        <f t="shared" si="40"/>
        <v>Staff Classi- fication 4</v>
      </c>
      <c r="G63" s="126" t="str">
        <f t="shared" si="40"/>
        <v>Staff Classi- fication 5</v>
      </c>
      <c r="H63" s="126" t="str">
        <f t="shared" si="40"/>
        <v>Staff Classi- fication 6</v>
      </c>
      <c r="I63" s="126" t="str">
        <f t="shared" si="40"/>
        <v>Staff Classi- fication 7</v>
      </c>
      <c r="J63" s="126" t="str">
        <f t="shared" si="40"/>
        <v>Staff Classi- fication 8</v>
      </c>
      <c r="K63" s="126" t="str">
        <f t="shared" si="40"/>
        <v>Staff Classi- fication 9</v>
      </c>
      <c r="L63" s="126" t="str">
        <f t="shared" si="40"/>
        <v>Staff Classi- fication 10</v>
      </c>
      <c r="M63" s="126" t="str">
        <f t="shared" si="40"/>
        <v>Staff Classi- fication 11</v>
      </c>
      <c r="N63" s="126" t="str">
        <f t="shared" si="40"/>
        <v>Staff Classi- fication 12</v>
      </c>
      <c r="O63" s="127" t="s">
        <v>949</v>
      </c>
      <c r="P63" s="36"/>
      <c r="Q63" s="35"/>
      <c r="T63" s="28"/>
      <c r="U63" s="28"/>
      <c r="V63" s="28"/>
      <c r="W63" s="28"/>
      <c r="X63" s="28"/>
      <c r="Y63" s="28"/>
    </row>
    <row r="64" spans="1:25" ht="24.9" customHeight="1">
      <c r="A64" s="251" t="str">
        <f t="shared" ref="A64:A96" si="41">A12</f>
        <v>3. Project General and Project Common Tasks</v>
      </c>
      <c r="B64" s="72">
        <f>Summary!C5</f>
        <v>0</v>
      </c>
      <c r="C64" s="1574">
        <v>0</v>
      </c>
      <c r="D64" s="1574">
        <v>0</v>
      </c>
      <c r="E64" s="1574">
        <v>0</v>
      </c>
      <c r="F64" s="1574">
        <v>0</v>
      </c>
      <c r="G64" s="1574">
        <v>0</v>
      </c>
      <c r="H64" s="1574">
        <v>0</v>
      </c>
      <c r="I64" s="1574">
        <v>0</v>
      </c>
      <c r="J64" s="1574">
        <v>0</v>
      </c>
      <c r="K64" s="1574">
        <v>0</v>
      </c>
      <c r="L64" s="1574">
        <v>0</v>
      </c>
      <c r="M64" s="1574">
        <v>0</v>
      </c>
      <c r="N64" s="1574">
        <v>0</v>
      </c>
      <c r="O64" s="78">
        <f t="shared" ref="O64:O91" si="42">SUM(C64:N64)</f>
        <v>0</v>
      </c>
      <c r="P64" s="36"/>
      <c r="Q64" s="35"/>
      <c r="T64" s="28"/>
      <c r="U64" s="28"/>
      <c r="V64" s="28"/>
      <c r="W64" s="28"/>
      <c r="X64" s="28"/>
      <c r="Y64" s="28"/>
    </row>
    <row r="65" spans="1:25" ht="24.9" customHeight="1">
      <c r="A65" s="251" t="str">
        <f t="shared" si="41"/>
        <v>4. Roadway Analysis</v>
      </c>
      <c r="B65" s="72">
        <f>Summary!C6</f>
        <v>0</v>
      </c>
      <c r="C65" s="1574">
        <v>0</v>
      </c>
      <c r="D65" s="1574">
        <v>0</v>
      </c>
      <c r="E65" s="1574">
        <v>0</v>
      </c>
      <c r="F65" s="1574">
        <v>0</v>
      </c>
      <c r="G65" s="1574">
        <v>0</v>
      </c>
      <c r="H65" s="1574">
        <v>0</v>
      </c>
      <c r="I65" s="1574">
        <v>0</v>
      </c>
      <c r="J65" s="1574">
        <v>0</v>
      </c>
      <c r="K65" s="1574">
        <v>0</v>
      </c>
      <c r="L65" s="1574">
        <v>0</v>
      </c>
      <c r="M65" s="1574">
        <v>0</v>
      </c>
      <c r="N65" s="1574">
        <v>0</v>
      </c>
      <c r="O65" s="78">
        <f t="shared" si="42"/>
        <v>0</v>
      </c>
      <c r="P65" s="36"/>
      <c r="Q65" s="35"/>
      <c r="T65" s="28"/>
      <c r="U65" s="28"/>
      <c r="V65" s="28"/>
      <c r="W65" s="28"/>
      <c r="X65" s="28"/>
      <c r="Y65" s="28"/>
    </row>
    <row r="66" spans="1:25" ht="24.9" customHeight="1">
      <c r="A66" s="251" t="str">
        <f t="shared" si="41"/>
        <v>5. Roadway Plans</v>
      </c>
      <c r="B66" s="72">
        <f>Summary!C7</f>
        <v>0</v>
      </c>
      <c r="C66" s="1574">
        <v>0</v>
      </c>
      <c r="D66" s="1574">
        <v>0</v>
      </c>
      <c r="E66" s="1574">
        <v>0</v>
      </c>
      <c r="F66" s="1574">
        <v>0</v>
      </c>
      <c r="G66" s="1574">
        <v>0</v>
      </c>
      <c r="H66" s="1574">
        <v>0</v>
      </c>
      <c r="I66" s="1574">
        <v>0</v>
      </c>
      <c r="J66" s="1574">
        <v>0</v>
      </c>
      <c r="K66" s="1574">
        <v>0</v>
      </c>
      <c r="L66" s="1574">
        <v>0</v>
      </c>
      <c r="M66" s="1574">
        <v>0</v>
      </c>
      <c r="N66" s="1574">
        <v>0</v>
      </c>
      <c r="O66" s="78">
        <f t="shared" si="42"/>
        <v>0</v>
      </c>
      <c r="P66" s="36"/>
      <c r="Q66" s="35"/>
      <c r="T66" s="28"/>
      <c r="U66" s="28"/>
      <c r="V66" s="28"/>
      <c r="W66" s="28"/>
      <c r="X66" s="28"/>
      <c r="Y66" s="28"/>
    </row>
    <row r="67" spans="1:25" ht="24.9" customHeight="1">
      <c r="A67" s="251" t="str">
        <f t="shared" si="41"/>
        <v>6a. Drainage Analysis</v>
      </c>
      <c r="B67" s="72">
        <f>Summary!C8</f>
        <v>0</v>
      </c>
      <c r="C67" s="1574">
        <v>0</v>
      </c>
      <c r="D67" s="1574">
        <v>0</v>
      </c>
      <c r="E67" s="1574">
        <v>0</v>
      </c>
      <c r="F67" s="1574">
        <v>0</v>
      </c>
      <c r="G67" s="1574">
        <v>0</v>
      </c>
      <c r="H67" s="1574">
        <v>0</v>
      </c>
      <c r="I67" s="1574">
        <v>0</v>
      </c>
      <c r="J67" s="1574">
        <v>0</v>
      </c>
      <c r="K67" s="1574">
        <v>0</v>
      </c>
      <c r="L67" s="1574">
        <v>0</v>
      </c>
      <c r="M67" s="1574">
        <v>0</v>
      </c>
      <c r="N67" s="1574">
        <v>0</v>
      </c>
      <c r="O67" s="78">
        <f t="shared" si="42"/>
        <v>0</v>
      </c>
      <c r="P67" s="36"/>
      <c r="Q67" s="35"/>
      <c r="T67" s="28"/>
      <c r="U67" s="28"/>
      <c r="V67" s="28"/>
      <c r="W67" s="28"/>
      <c r="X67" s="28"/>
      <c r="Y67" s="28"/>
    </row>
    <row r="68" spans="1:25" ht="24.9" customHeight="1">
      <c r="A68" s="251" t="str">
        <f t="shared" si="41"/>
        <v>6b. Drainage Plans</v>
      </c>
      <c r="B68" s="72">
        <f>Summary!C9</f>
        <v>0</v>
      </c>
      <c r="C68" s="1574">
        <v>0</v>
      </c>
      <c r="D68" s="1574">
        <v>0</v>
      </c>
      <c r="E68" s="1574">
        <v>0</v>
      </c>
      <c r="F68" s="1574">
        <v>0</v>
      </c>
      <c r="G68" s="1574">
        <v>0</v>
      </c>
      <c r="H68" s="1574">
        <v>0</v>
      </c>
      <c r="I68" s="1574">
        <v>0</v>
      </c>
      <c r="J68" s="1574">
        <v>0</v>
      </c>
      <c r="K68" s="1574">
        <v>0</v>
      </c>
      <c r="L68" s="1574">
        <v>0</v>
      </c>
      <c r="M68" s="1574">
        <v>0</v>
      </c>
      <c r="N68" s="1574">
        <v>0</v>
      </c>
      <c r="O68" s="78">
        <f t="shared" ref="O68" si="43">SUM(C68:N68)</f>
        <v>0</v>
      </c>
      <c r="P68" s="36"/>
      <c r="Q68" s="35"/>
    </row>
    <row r="69" spans="1:25" ht="24.9" customHeight="1">
      <c r="A69" s="251" t="str">
        <f t="shared" si="41"/>
        <v>7. Utilities</v>
      </c>
      <c r="B69" s="72">
        <f>Summary!C10</f>
        <v>0</v>
      </c>
      <c r="C69" s="1574">
        <v>0</v>
      </c>
      <c r="D69" s="1574">
        <v>0</v>
      </c>
      <c r="E69" s="1574">
        <v>0</v>
      </c>
      <c r="F69" s="1574">
        <v>0</v>
      </c>
      <c r="G69" s="1574">
        <v>0</v>
      </c>
      <c r="H69" s="1574">
        <v>0</v>
      </c>
      <c r="I69" s="1574">
        <v>0</v>
      </c>
      <c r="J69" s="1574">
        <v>0</v>
      </c>
      <c r="K69" s="1574">
        <v>0</v>
      </c>
      <c r="L69" s="1574">
        <v>0</v>
      </c>
      <c r="M69" s="1574">
        <v>0</v>
      </c>
      <c r="N69" s="1574">
        <v>0</v>
      </c>
      <c r="O69" s="78">
        <f t="shared" si="42"/>
        <v>0</v>
      </c>
      <c r="P69" s="36"/>
      <c r="Q69" s="35"/>
      <c r="T69" s="28"/>
      <c r="U69" s="28"/>
      <c r="V69" s="28"/>
      <c r="W69" s="28"/>
      <c r="X69" s="28"/>
      <c r="Y69" s="28"/>
    </row>
    <row r="70" spans="1:25" ht="24.9" customHeight="1">
      <c r="A70" s="251" t="str">
        <f t="shared" si="41"/>
        <v>8. Environmental Permits,and Env. Clearances</v>
      </c>
      <c r="B70" s="72">
        <f>Summary!C11</f>
        <v>0</v>
      </c>
      <c r="C70" s="1574">
        <v>0</v>
      </c>
      <c r="D70" s="1574">
        <v>0</v>
      </c>
      <c r="E70" s="1574">
        <v>0</v>
      </c>
      <c r="F70" s="1574">
        <v>0</v>
      </c>
      <c r="G70" s="1574">
        <v>0</v>
      </c>
      <c r="H70" s="1574">
        <v>0</v>
      </c>
      <c r="I70" s="1574">
        <v>0</v>
      </c>
      <c r="J70" s="1574">
        <v>0</v>
      </c>
      <c r="K70" s="1574">
        <v>0</v>
      </c>
      <c r="L70" s="1574">
        <v>0</v>
      </c>
      <c r="M70" s="1574">
        <v>0</v>
      </c>
      <c r="N70" s="1574">
        <v>0</v>
      </c>
      <c r="O70" s="78">
        <f t="shared" si="42"/>
        <v>0</v>
      </c>
      <c r="P70" s="36"/>
      <c r="Q70" s="35"/>
      <c r="T70" s="28"/>
      <c r="U70" s="28"/>
      <c r="V70" s="28"/>
      <c r="W70" s="28"/>
      <c r="X70" s="28"/>
      <c r="Y70" s="28"/>
    </row>
    <row r="71" spans="1:25" ht="24.9" customHeight="1">
      <c r="A71" s="251" t="str">
        <f t="shared" si="41"/>
        <v>9. Structures - Misc. Tasks, Dwgs, Non-Tech.</v>
      </c>
      <c r="B71" s="72">
        <f>Summary!C12</f>
        <v>0</v>
      </c>
      <c r="C71" s="1574">
        <v>0</v>
      </c>
      <c r="D71" s="1574">
        <v>0</v>
      </c>
      <c r="E71" s="1574">
        <v>0</v>
      </c>
      <c r="F71" s="1574">
        <v>0</v>
      </c>
      <c r="G71" s="1574">
        <v>0</v>
      </c>
      <c r="H71" s="1574">
        <v>0</v>
      </c>
      <c r="I71" s="1574">
        <v>0</v>
      </c>
      <c r="J71" s="1574">
        <v>0</v>
      </c>
      <c r="K71" s="1574">
        <v>0</v>
      </c>
      <c r="L71" s="1574">
        <v>0</v>
      </c>
      <c r="M71" s="1574">
        <v>0</v>
      </c>
      <c r="N71" s="1574">
        <v>0</v>
      </c>
      <c r="O71" s="78">
        <f t="shared" si="42"/>
        <v>0</v>
      </c>
      <c r="P71" s="36"/>
      <c r="Q71" s="35"/>
      <c r="T71" s="28"/>
      <c r="U71" s="28"/>
      <c r="V71" s="28"/>
      <c r="W71" s="28"/>
      <c r="X71" s="28"/>
      <c r="Y71" s="28"/>
    </row>
    <row r="72" spans="1:25" ht="24.9" customHeight="1">
      <c r="A72" s="251" t="str">
        <f t="shared" si="41"/>
        <v>10. Structures - Bridge Development Report</v>
      </c>
      <c r="B72" s="72">
        <f>Summary!C13</f>
        <v>0</v>
      </c>
      <c r="C72" s="1574">
        <v>0</v>
      </c>
      <c r="D72" s="1574">
        <v>0</v>
      </c>
      <c r="E72" s="1574">
        <v>0</v>
      </c>
      <c r="F72" s="1574">
        <v>0</v>
      </c>
      <c r="G72" s="1574">
        <v>0</v>
      </c>
      <c r="H72" s="1574">
        <v>0</v>
      </c>
      <c r="I72" s="1574">
        <v>0</v>
      </c>
      <c r="J72" s="1574">
        <v>0</v>
      </c>
      <c r="K72" s="1574">
        <v>0</v>
      </c>
      <c r="L72" s="1574">
        <v>0</v>
      </c>
      <c r="M72" s="1574">
        <v>0</v>
      </c>
      <c r="N72" s="1574">
        <v>0</v>
      </c>
      <c r="O72" s="78">
        <f t="shared" si="42"/>
        <v>0</v>
      </c>
      <c r="P72" s="36"/>
      <c r="Q72" s="35"/>
      <c r="T72" s="28"/>
      <c r="U72" s="28"/>
      <c r="V72" s="28"/>
      <c r="W72" s="28"/>
      <c r="X72" s="28"/>
      <c r="Y72" s="28"/>
    </row>
    <row r="73" spans="1:25" ht="24.9" customHeight="1">
      <c r="A73" s="251" t="str">
        <f t="shared" si="41"/>
        <v>11. Structures - Temporary Bridge</v>
      </c>
      <c r="B73" s="72">
        <f>Summary!C14</f>
        <v>0</v>
      </c>
      <c r="C73" s="1574">
        <v>0</v>
      </c>
      <c r="D73" s="1574">
        <v>0</v>
      </c>
      <c r="E73" s="1574">
        <v>0</v>
      </c>
      <c r="F73" s="1574">
        <v>0</v>
      </c>
      <c r="G73" s="1574">
        <v>0</v>
      </c>
      <c r="H73" s="1574">
        <v>0</v>
      </c>
      <c r="I73" s="1574">
        <v>0</v>
      </c>
      <c r="J73" s="1574">
        <v>0</v>
      </c>
      <c r="K73" s="1574">
        <v>0</v>
      </c>
      <c r="L73" s="1574">
        <v>0</v>
      </c>
      <c r="M73" s="1574">
        <v>0</v>
      </c>
      <c r="N73" s="1574">
        <v>0</v>
      </c>
      <c r="O73" s="78">
        <f t="shared" si="42"/>
        <v>0</v>
      </c>
      <c r="P73" s="36"/>
      <c r="Q73" s="35"/>
      <c r="T73" s="28"/>
      <c r="U73" s="28"/>
      <c r="V73" s="28"/>
      <c r="W73" s="28"/>
      <c r="X73" s="28"/>
      <c r="Y73" s="28"/>
    </row>
    <row r="74" spans="1:25" ht="24.9" customHeight="1">
      <c r="A74" s="251" t="str">
        <f t="shared" si="41"/>
        <v>12. Structures - Short Span Concrete Bridge</v>
      </c>
      <c r="B74" s="72">
        <f>Summary!C15</f>
        <v>0</v>
      </c>
      <c r="C74" s="1574">
        <v>0</v>
      </c>
      <c r="D74" s="1574">
        <v>0</v>
      </c>
      <c r="E74" s="1574">
        <v>0</v>
      </c>
      <c r="F74" s="1574">
        <v>0</v>
      </c>
      <c r="G74" s="1574">
        <v>0</v>
      </c>
      <c r="H74" s="1574">
        <v>0</v>
      </c>
      <c r="I74" s="1574">
        <v>0</v>
      </c>
      <c r="J74" s="1574">
        <v>0</v>
      </c>
      <c r="K74" s="1574">
        <v>0</v>
      </c>
      <c r="L74" s="1574">
        <v>0</v>
      </c>
      <c r="M74" s="1574">
        <v>0</v>
      </c>
      <c r="N74" s="1574">
        <v>0</v>
      </c>
      <c r="O74" s="78">
        <f t="shared" si="42"/>
        <v>0</v>
      </c>
      <c r="P74" s="36"/>
      <c r="Q74" s="35"/>
      <c r="T74" s="28"/>
      <c r="U74" s="28"/>
      <c r="V74" s="28"/>
      <c r="W74" s="28"/>
      <c r="X74" s="28"/>
      <c r="Y74" s="28"/>
    </row>
    <row r="75" spans="1:25" ht="24.9" customHeight="1">
      <c r="A75" s="251" t="str">
        <f t="shared" si="41"/>
        <v>13. Structures - Medium Span Concrete Bridge</v>
      </c>
      <c r="B75" s="72">
        <f>Summary!C16</f>
        <v>0</v>
      </c>
      <c r="C75" s="1574">
        <v>0</v>
      </c>
      <c r="D75" s="1574">
        <v>0</v>
      </c>
      <c r="E75" s="1574">
        <v>0</v>
      </c>
      <c r="F75" s="1574">
        <v>0</v>
      </c>
      <c r="G75" s="1574">
        <v>0</v>
      </c>
      <c r="H75" s="1574">
        <v>0</v>
      </c>
      <c r="I75" s="1574">
        <v>0</v>
      </c>
      <c r="J75" s="1574">
        <v>0</v>
      </c>
      <c r="K75" s="1574">
        <v>0</v>
      </c>
      <c r="L75" s="1574">
        <v>0</v>
      </c>
      <c r="M75" s="1574">
        <v>0</v>
      </c>
      <c r="N75" s="1574">
        <v>0</v>
      </c>
      <c r="O75" s="78">
        <f t="shared" si="42"/>
        <v>0</v>
      </c>
      <c r="P75" s="36"/>
      <c r="Q75" s="35"/>
      <c r="T75" s="28"/>
      <c r="U75" s="28"/>
      <c r="V75" s="28"/>
      <c r="W75" s="28"/>
      <c r="X75" s="28"/>
      <c r="Y75" s="28"/>
    </row>
    <row r="76" spans="1:25" ht="24.9" customHeight="1">
      <c r="A76" s="251" t="str">
        <f t="shared" si="41"/>
        <v>14. Structures - Structural Steel Bridge</v>
      </c>
      <c r="B76" s="72">
        <f>Summary!C17</f>
        <v>0</v>
      </c>
      <c r="C76" s="1574">
        <v>0</v>
      </c>
      <c r="D76" s="1574">
        <v>0</v>
      </c>
      <c r="E76" s="1574">
        <v>0</v>
      </c>
      <c r="F76" s="1574">
        <v>0</v>
      </c>
      <c r="G76" s="1574">
        <v>0</v>
      </c>
      <c r="H76" s="1574">
        <v>0</v>
      </c>
      <c r="I76" s="1574">
        <v>0</v>
      </c>
      <c r="J76" s="1574">
        <v>0</v>
      </c>
      <c r="K76" s="1574">
        <v>0</v>
      </c>
      <c r="L76" s="1574">
        <v>0</v>
      </c>
      <c r="M76" s="1574">
        <v>0</v>
      </c>
      <c r="N76" s="1574">
        <v>0</v>
      </c>
      <c r="O76" s="78">
        <f t="shared" si="42"/>
        <v>0</v>
      </c>
      <c r="P76" s="36"/>
      <c r="Q76" s="35"/>
      <c r="T76" s="28"/>
      <c r="U76" s="28"/>
      <c r="V76" s="28"/>
      <c r="W76" s="28"/>
      <c r="X76" s="28"/>
      <c r="Y76" s="28"/>
    </row>
    <row r="77" spans="1:25" ht="24.9" customHeight="1">
      <c r="A77" s="251" t="str">
        <f t="shared" si="41"/>
        <v>15. Structures - Segmental Concrete Bridge</v>
      </c>
      <c r="B77" s="72">
        <f>Summary!C18</f>
        <v>0</v>
      </c>
      <c r="C77" s="1574">
        <v>0</v>
      </c>
      <c r="D77" s="1574">
        <v>0</v>
      </c>
      <c r="E77" s="1574">
        <v>0</v>
      </c>
      <c r="F77" s="1574">
        <v>0</v>
      </c>
      <c r="G77" s="1574">
        <v>0</v>
      </c>
      <c r="H77" s="1574">
        <v>0</v>
      </c>
      <c r="I77" s="1574">
        <v>0</v>
      </c>
      <c r="J77" s="1574">
        <v>0</v>
      </c>
      <c r="K77" s="1574">
        <v>0</v>
      </c>
      <c r="L77" s="1574">
        <v>0</v>
      </c>
      <c r="M77" s="1574">
        <v>0</v>
      </c>
      <c r="N77" s="1574">
        <v>0</v>
      </c>
      <c r="O77" s="78">
        <f t="shared" si="42"/>
        <v>0</v>
      </c>
      <c r="P77" s="36"/>
      <c r="Q77" s="35"/>
      <c r="T77" s="28"/>
      <c r="U77" s="28"/>
      <c r="V77" s="28"/>
      <c r="W77" s="28"/>
      <c r="X77" s="28"/>
      <c r="Y77" s="28"/>
    </row>
    <row r="78" spans="1:25" ht="24.9" customHeight="1">
      <c r="A78" s="251" t="str">
        <f t="shared" si="41"/>
        <v>16. Structures - Movable Span</v>
      </c>
      <c r="B78" s="72">
        <f>Summary!C19</f>
        <v>0</v>
      </c>
      <c r="C78" s="1574">
        <v>0</v>
      </c>
      <c r="D78" s="1574">
        <v>0</v>
      </c>
      <c r="E78" s="1574">
        <v>0</v>
      </c>
      <c r="F78" s="1574">
        <v>0</v>
      </c>
      <c r="G78" s="1574">
        <v>0</v>
      </c>
      <c r="H78" s="1574">
        <v>0</v>
      </c>
      <c r="I78" s="1574">
        <v>0</v>
      </c>
      <c r="J78" s="1574">
        <v>0</v>
      </c>
      <c r="K78" s="1574">
        <v>0</v>
      </c>
      <c r="L78" s="1574">
        <v>0</v>
      </c>
      <c r="M78" s="1574">
        <v>0</v>
      </c>
      <c r="N78" s="1574">
        <v>0</v>
      </c>
      <c r="O78" s="78">
        <f t="shared" si="42"/>
        <v>0</v>
      </c>
      <c r="P78" s="36"/>
      <c r="Q78" s="35"/>
      <c r="T78" s="28"/>
      <c r="U78" s="28"/>
      <c r="V78" s="28"/>
      <c r="W78" s="28"/>
      <c r="X78" s="28"/>
      <c r="Y78" s="28"/>
    </row>
    <row r="79" spans="1:25" ht="24.9" customHeight="1">
      <c r="A79" s="251" t="str">
        <f t="shared" si="41"/>
        <v>17. Structures - Retaining Walls</v>
      </c>
      <c r="B79" s="72">
        <f>Summary!C20</f>
        <v>0</v>
      </c>
      <c r="C79" s="1574">
        <v>0</v>
      </c>
      <c r="D79" s="1574">
        <v>0</v>
      </c>
      <c r="E79" s="1574">
        <v>0</v>
      </c>
      <c r="F79" s="1574">
        <v>0</v>
      </c>
      <c r="G79" s="1574">
        <v>0</v>
      </c>
      <c r="H79" s="1574">
        <v>0</v>
      </c>
      <c r="I79" s="1574">
        <v>0</v>
      </c>
      <c r="J79" s="1574">
        <v>0</v>
      </c>
      <c r="K79" s="1574">
        <v>0</v>
      </c>
      <c r="L79" s="1574">
        <v>0</v>
      </c>
      <c r="M79" s="1574">
        <v>0</v>
      </c>
      <c r="N79" s="1574">
        <v>0</v>
      </c>
      <c r="O79" s="78">
        <f t="shared" si="42"/>
        <v>0</v>
      </c>
      <c r="P79" s="36"/>
      <c r="Q79" s="35"/>
      <c r="T79" s="28"/>
      <c r="U79" s="28"/>
      <c r="V79" s="28"/>
      <c r="W79" s="28"/>
      <c r="X79" s="28"/>
      <c r="Y79" s="28"/>
    </row>
    <row r="80" spans="1:25" ht="24.9" customHeight="1">
      <c r="A80" s="251" t="str">
        <f t="shared" si="41"/>
        <v>18. Structures - Miscellaneous</v>
      </c>
      <c r="B80" s="72">
        <f>Summary!C21</f>
        <v>0</v>
      </c>
      <c r="C80" s="1574">
        <v>0</v>
      </c>
      <c r="D80" s="1574">
        <v>0</v>
      </c>
      <c r="E80" s="1574">
        <v>0</v>
      </c>
      <c r="F80" s="1574">
        <v>0</v>
      </c>
      <c r="G80" s="1574">
        <v>0</v>
      </c>
      <c r="H80" s="1574">
        <v>0</v>
      </c>
      <c r="I80" s="1574">
        <v>0</v>
      </c>
      <c r="J80" s="1574">
        <v>0</v>
      </c>
      <c r="K80" s="1574">
        <v>0</v>
      </c>
      <c r="L80" s="1574">
        <v>0</v>
      </c>
      <c r="M80" s="1574">
        <v>0</v>
      </c>
      <c r="N80" s="1574">
        <v>0</v>
      </c>
      <c r="O80" s="78">
        <f t="shared" si="42"/>
        <v>0</v>
      </c>
      <c r="P80" s="36"/>
      <c r="Q80" s="35"/>
      <c r="T80" s="28"/>
      <c r="U80" s="28"/>
      <c r="V80" s="28"/>
      <c r="W80" s="28"/>
      <c r="X80" s="28"/>
      <c r="Y80" s="28"/>
    </row>
    <row r="81" spans="1:25" ht="24.9" customHeight="1">
      <c r="A81" s="251" t="str">
        <f t="shared" si="41"/>
        <v>19. Signing &amp; Pavement Marking Analysis</v>
      </c>
      <c r="B81" s="72">
        <f>Summary!C22</f>
        <v>0</v>
      </c>
      <c r="C81" s="1574">
        <v>0</v>
      </c>
      <c r="D81" s="1574">
        <v>0</v>
      </c>
      <c r="E81" s="1574">
        <v>0</v>
      </c>
      <c r="F81" s="1574">
        <v>0</v>
      </c>
      <c r="G81" s="1574">
        <v>0</v>
      </c>
      <c r="H81" s="1574">
        <v>0</v>
      </c>
      <c r="I81" s="1574">
        <v>0</v>
      </c>
      <c r="J81" s="1574">
        <v>0</v>
      </c>
      <c r="K81" s="1574">
        <v>0</v>
      </c>
      <c r="L81" s="1574">
        <v>0</v>
      </c>
      <c r="M81" s="1574">
        <v>0</v>
      </c>
      <c r="N81" s="1574">
        <v>0</v>
      </c>
      <c r="O81" s="78">
        <f t="shared" si="42"/>
        <v>0</v>
      </c>
      <c r="P81" s="36"/>
      <c r="Q81" s="35"/>
      <c r="T81" s="28"/>
      <c r="U81" s="28"/>
      <c r="V81" s="28"/>
      <c r="W81" s="28"/>
      <c r="X81" s="28"/>
      <c r="Y81" s="28"/>
    </row>
    <row r="82" spans="1:25" ht="24.9" customHeight="1">
      <c r="A82" s="251" t="str">
        <f t="shared" si="41"/>
        <v>20. Signing &amp; Pavement Marking Plans</v>
      </c>
      <c r="B82" s="72">
        <f>Summary!C23</f>
        <v>0</v>
      </c>
      <c r="C82" s="1574">
        <v>0</v>
      </c>
      <c r="D82" s="1574">
        <v>0</v>
      </c>
      <c r="E82" s="1574">
        <v>0</v>
      </c>
      <c r="F82" s="1574">
        <v>0</v>
      </c>
      <c r="G82" s="1574">
        <v>0</v>
      </c>
      <c r="H82" s="1574">
        <v>0</v>
      </c>
      <c r="I82" s="1574">
        <v>0</v>
      </c>
      <c r="J82" s="1574">
        <v>0</v>
      </c>
      <c r="K82" s="1574">
        <v>0</v>
      </c>
      <c r="L82" s="1574">
        <v>0</v>
      </c>
      <c r="M82" s="1574">
        <v>0</v>
      </c>
      <c r="N82" s="1574">
        <v>0</v>
      </c>
      <c r="O82" s="78">
        <f t="shared" si="42"/>
        <v>0</v>
      </c>
      <c r="P82" s="36"/>
      <c r="Q82" s="35"/>
      <c r="T82" s="28"/>
      <c r="U82" s="28"/>
      <c r="V82" s="28"/>
      <c r="W82" s="28"/>
      <c r="X82" s="28"/>
      <c r="Y82" s="28"/>
    </row>
    <row r="83" spans="1:25" ht="24.9" customHeight="1">
      <c r="A83" s="251" t="str">
        <f t="shared" si="41"/>
        <v>21. Signalization Analysis</v>
      </c>
      <c r="B83" s="72">
        <f>Summary!C24</f>
        <v>0</v>
      </c>
      <c r="C83" s="1574">
        <v>0</v>
      </c>
      <c r="D83" s="1574">
        <v>0</v>
      </c>
      <c r="E83" s="1574">
        <v>0</v>
      </c>
      <c r="F83" s="1574">
        <v>0</v>
      </c>
      <c r="G83" s="1574">
        <v>0</v>
      </c>
      <c r="H83" s="1574">
        <v>0</v>
      </c>
      <c r="I83" s="1574">
        <v>0</v>
      </c>
      <c r="J83" s="1574">
        <v>0</v>
      </c>
      <c r="K83" s="1574">
        <v>0</v>
      </c>
      <c r="L83" s="1574">
        <v>0</v>
      </c>
      <c r="M83" s="1574">
        <v>0</v>
      </c>
      <c r="N83" s="1574">
        <v>0</v>
      </c>
      <c r="O83" s="78">
        <f t="shared" si="42"/>
        <v>0</v>
      </c>
      <c r="P83" s="36"/>
      <c r="Q83" s="35"/>
      <c r="R83" s="35"/>
      <c r="T83" s="28"/>
      <c r="U83" s="28"/>
      <c r="V83" s="28"/>
      <c r="W83" s="28"/>
      <c r="X83" s="28"/>
      <c r="Y83" s="28"/>
    </row>
    <row r="84" spans="1:25" ht="24.9" customHeight="1">
      <c r="A84" s="251" t="str">
        <f t="shared" si="41"/>
        <v>22. Signalization Plans</v>
      </c>
      <c r="B84" s="72">
        <f>Summary!C25</f>
        <v>0</v>
      </c>
      <c r="C84" s="1574">
        <v>0</v>
      </c>
      <c r="D84" s="1574">
        <v>0</v>
      </c>
      <c r="E84" s="1574">
        <v>0</v>
      </c>
      <c r="F84" s="1574">
        <v>0</v>
      </c>
      <c r="G84" s="1574">
        <v>0</v>
      </c>
      <c r="H84" s="1574">
        <v>0</v>
      </c>
      <c r="I84" s="1574">
        <v>0</v>
      </c>
      <c r="J84" s="1574">
        <v>0</v>
      </c>
      <c r="K84" s="1574">
        <v>0</v>
      </c>
      <c r="L84" s="1574">
        <v>0</v>
      </c>
      <c r="M84" s="1574">
        <v>0</v>
      </c>
      <c r="N84" s="1574">
        <v>0</v>
      </c>
      <c r="O84" s="78">
        <f t="shared" si="42"/>
        <v>0</v>
      </c>
      <c r="P84" s="36"/>
      <c r="Q84" s="35"/>
      <c r="T84" s="28"/>
      <c r="U84" s="28"/>
      <c r="V84" s="28"/>
      <c r="W84" s="28"/>
      <c r="X84" s="28"/>
      <c r="Y84" s="28"/>
    </row>
    <row r="85" spans="1:25" ht="24.9" customHeight="1">
      <c r="A85" s="251" t="str">
        <f t="shared" si="41"/>
        <v>23. Lighting Analysis</v>
      </c>
      <c r="B85" s="72">
        <f>Summary!C26</f>
        <v>0</v>
      </c>
      <c r="C85" s="1574">
        <v>0</v>
      </c>
      <c r="D85" s="1574">
        <v>0</v>
      </c>
      <c r="E85" s="1574">
        <v>0</v>
      </c>
      <c r="F85" s="1574">
        <v>0</v>
      </c>
      <c r="G85" s="1574">
        <v>0</v>
      </c>
      <c r="H85" s="1574">
        <v>0</v>
      </c>
      <c r="I85" s="1574">
        <v>0</v>
      </c>
      <c r="J85" s="1574">
        <v>0</v>
      </c>
      <c r="K85" s="1574">
        <v>0</v>
      </c>
      <c r="L85" s="1574">
        <v>0</v>
      </c>
      <c r="M85" s="1574">
        <v>0</v>
      </c>
      <c r="N85" s="1574">
        <v>0</v>
      </c>
      <c r="O85" s="78">
        <f t="shared" si="42"/>
        <v>0</v>
      </c>
      <c r="P85" s="36"/>
      <c r="Q85" s="35"/>
      <c r="T85" s="28"/>
      <c r="U85" s="28"/>
      <c r="V85" s="28"/>
      <c r="W85" s="28"/>
      <c r="X85" s="28"/>
      <c r="Y85" s="28"/>
    </row>
    <row r="86" spans="1:25" ht="24.9" customHeight="1">
      <c r="A86" s="251" t="str">
        <f t="shared" si="41"/>
        <v>24. Lighting Plans</v>
      </c>
      <c r="B86" s="72">
        <f>Summary!C27</f>
        <v>0</v>
      </c>
      <c r="C86" s="1574">
        <v>0</v>
      </c>
      <c r="D86" s="1574">
        <v>0</v>
      </c>
      <c r="E86" s="1574">
        <v>0</v>
      </c>
      <c r="F86" s="1574">
        <v>0</v>
      </c>
      <c r="G86" s="1574">
        <v>0</v>
      </c>
      <c r="H86" s="1574">
        <v>0</v>
      </c>
      <c r="I86" s="1574">
        <v>0</v>
      </c>
      <c r="J86" s="1574">
        <v>0</v>
      </c>
      <c r="K86" s="1574">
        <v>0</v>
      </c>
      <c r="L86" s="1574">
        <v>0</v>
      </c>
      <c r="M86" s="1574">
        <v>0</v>
      </c>
      <c r="N86" s="1574">
        <v>0</v>
      </c>
      <c r="O86" s="78">
        <f t="shared" si="42"/>
        <v>0</v>
      </c>
      <c r="P86" s="36"/>
      <c r="Q86" s="35"/>
      <c r="T86" s="28"/>
      <c r="U86" s="28"/>
      <c r="V86" s="28"/>
      <c r="W86" s="28"/>
      <c r="X86" s="28"/>
      <c r="Y86" s="28"/>
    </row>
    <row r="87" spans="1:25" ht="24.9" customHeight="1">
      <c r="A87" s="251" t="str">
        <f t="shared" si="41"/>
        <v>25. Landscape Analysis</v>
      </c>
      <c r="B87" s="72">
        <f>Summary!C28</f>
        <v>0</v>
      </c>
      <c r="C87" s="1574">
        <v>0</v>
      </c>
      <c r="D87" s="1574">
        <v>0</v>
      </c>
      <c r="E87" s="1574">
        <v>0</v>
      </c>
      <c r="F87" s="1574">
        <v>0</v>
      </c>
      <c r="G87" s="1574">
        <v>0</v>
      </c>
      <c r="H87" s="1574">
        <v>0</v>
      </c>
      <c r="I87" s="1574">
        <v>0</v>
      </c>
      <c r="J87" s="1574">
        <v>0</v>
      </c>
      <c r="K87" s="1574">
        <v>0</v>
      </c>
      <c r="L87" s="1574">
        <v>0</v>
      </c>
      <c r="M87" s="1574">
        <v>0</v>
      </c>
      <c r="N87" s="1574">
        <v>0</v>
      </c>
      <c r="O87" s="78">
        <f t="shared" si="42"/>
        <v>0</v>
      </c>
      <c r="P87" s="36"/>
      <c r="Q87" s="35"/>
      <c r="T87" s="28"/>
      <c r="U87" s="28"/>
      <c r="V87" s="28"/>
      <c r="W87" s="28"/>
      <c r="X87" s="28"/>
      <c r="Y87" s="28"/>
    </row>
    <row r="88" spans="1:25" ht="24.9" customHeight="1">
      <c r="A88" s="251" t="str">
        <f t="shared" si="41"/>
        <v>26. Landscape Plans</v>
      </c>
      <c r="B88" s="72">
        <f>Summary!C29</f>
        <v>0</v>
      </c>
      <c r="C88" s="1574">
        <v>0</v>
      </c>
      <c r="D88" s="1574">
        <v>0</v>
      </c>
      <c r="E88" s="1574">
        <v>0</v>
      </c>
      <c r="F88" s="1574">
        <v>0</v>
      </c>
      <c r="G88" s="1574">
        <v>0</v>
      </c>
      <c r="H88" s="1574">
        <v>0</v>
      </c>
      <c r="I88" s="1574">
        <v>0</v>
      </c>
      <c r="J88" s="1574">
        <v>0</v>
      </c>
      <c r="K88" s="1574">
        <v>0</v>
      </c>
      <c r="L88" s="1574">
        <v>0</v>
      </c>
      <c r="M88" s="1574">
        <v>0</v>
      </c>
      <c r="N88" s="1574">
        <v>0</v>
      </c>
      <c r="O88" s="78">
        <f t="shared" si="42"/>
        <v>0</v>
      </c>
      <c r="P88" s="36"/>
      <c r="Q88" s="35"/>
      <c r="T88" s="28"/>
      <c r="U88" s="28"/>
      <c r="V88" s="28"/>
      <c r="W88" s="28"/>
      <c r="X88" s="28"/>
      <c r="Y88" s="28"/>
    </row>
    <row r="89" spans="1:25" ht="24.9" customHeight="1">
      <c r="A89" s="251" t="str">
        <f t="shared" si="41"/>
        <v>27. Survey (Field &amp; Office Support)</v>
      </c>
      <c r="B89" s="72">
        <f>Summary!C30</f>
        <v>0</v>
      </c>
      <c r="C89" s="1574">
        <v>0</v>
      </c>
      <c r="D89" s="1574">
        <v>0</v>
      </c>
      <c r="E89" s="1574">
        <v>0</v>
      </c>
      <c r="F89" s="1574">
        <v>0</v>
      </c>
      <c r="G89" s="1574">
        <v>0</v>
      </c>
      <c r="H89" s="1574">
        <v>0</v>
      </c>
      <c r="I89" s="1574">
        <v>0</v>
      </c>
      <c r="J89" s="1574">
        <v>0</v>
      </c>
      <c r="K89" s="1574">
        <v>0</v>
      </c>
      <c r="L89" s="1574">
        <v>0</v>
      </c>
      <c r="M89" s="1574">
        <v>0</v>
      </c>
      <c r="N89" s="1574">
        <v>0</v>
      </c>
      <c r="O89" s="78">
        <f t="shared" si="42"/>
        <v>0</v>
      </c>
      <c r="P89" s="36"/>
      <c r="Q89" s="35"/>
      <c r="T89" s="28"/>
      <c r="U89" s="28"/>
      <c r="V89" s="28"/>
      <c r="W89" s="28"/>
      <c r="X89" s="28"/>
      <c r="Y89" s="28"/>
    </row>
    <row r="90" spans="1:25" ht="24.9" customHeight="1">
      <c r="A90" s="251" t="str">
        <f t="shared" si="41"/>
        <v>28. Photogrammetry</v>
      </c>
      <c r="B90" s="72">
        <f>Summary!C31</f>
        <v>0</v>
      </c>
      <c r="C90" s="1574">
        <v>0</v>
      </c>
      <c r="D90" s="1574">
        <v>0</v>
      </c>
      <c r="E90" s="1574">
        <v>0</v>
      </c>
      <c r="F90" s="1574">
        <v>0</v>
      </c>
      <c r="G90" s="1574">
        <v>0</v>
      </c>
      <c r="H90" s="1574">
        <v>0</v>
      </c>
      <c r="I90" s="1574">
        <v>0</v>
      </c>
      <c r="J90" s="1574">
        <v>0</v>
      </c>
      <c r="K90" s="1574">
        <v>0</v>
      </c>
      <c r="L90" s="1574">
        <v>0</v>
      </c>
      <c r="M90" s="1574">
        <v>0</v>
      </c>
      <c r="N90" s="1574">
        <v>0</v>
      </c>
      <c r="O90" s="78">
        <f t="shared" si="42"/>
        <v>0</v>
      </c>
      <c r="P90" s="36"/>
      <c r="Q90" s="35"/>
      <c r="T90" s="28"/>
      <c r="U90" s="28"/>
      <c r="V90" s="28"/>
      <c r="W90" s="28"/>
      <c r="X90" s="28"/>
      <c r="Y90" s="28"/>
    </row>
    <row r="91" spans="1:25" ht="24.9" customHeight="1">
      <c r="A91" s="251" t="str">
        <f t="shared" si="41"/>
        <v>29. Mapping</v>
      </c>
      <c r="B91" s="72">
        <f>Summary!C32</f>
        <v>0</v>
      </c>
      <c r="C91" s="1574">
        <v>0</v>
      </c>
      <c r="D91" s="1574">
        <v>0</v>
      </c>
      <c r="E91" s="1574">
        <v>0</v>
      </c>
      <c r="F91" s="1574">
        <v>0</v>
      </c>
      <c r="G91" s="1574">
        <v>0</v>
      </c>
      <c r="H91" s="1574">
        <v>0</v>
      </c>
      <c r="I91" s="1574">
        <v>0</v>
      </c>
      <c r="J91" s="1574">
        <v>0</v>
      </c>
      <c r="K91" s="1574">
        <v>0</v>
      </c>
      <c r="L91" s="1574">
        <v>0</v>
      </c>
      <c r="M91" s="1574">
        <v>0</v>
      </c>
      <c r="N91" s="1574">
        <v>0</v>
      </c>
      <c r="O91" s="78">
        <f t="shared" si="42"/>
        <v>0</v>
      </c>
      <c r="P91" s="36"/>
      <c r="Q91" s="35"/>
      <c r="T91" s="28"/>
      <c r="U91" s="28"/>
      <c r="V91" s="28"/>
      <c r="W91" s="28"/>
      <c r="X91" s="28"/>
      <c r="Y91" s="28"/>
    </row>
    <row r="92" spans="1:25" ht="24.9" customHeight="1">
      <c r="A92" s="251" t="str">
        <f t="shared" si="41"/>
        <v>30. Terrestrial Mobile LiDAR</v>
      </c>
      <c r="B92" s="239">
        <f>Summary!C33</f>
        <v>0</v>
      </c>
      <c r="C92" s="1574">
        <v>0</v>
      </c>
      <c r="D92" s="1574">
        <v>0</v>
      </c>
      <c r="E92" s="1574">
        <v>0</v>
      </c>
      <c r="F92" s="1574">
        <v>0</v>
      </c>
      <c r="G92" s="1574">
        <v>0</v>
      </c>
      <c r="H92" s="1574">
        <v>0</v>
      </c>
      <c r="I92" s="1574">
        <v>0</v>
      </c>
      <c r="J92" s="1574">
        <v>0</v>
      </c>
      <c r="K92" s="1574">
        <v>0</v>
      </c>
      <c r="L92" s="1574">
        <v>0</v>
      </c>
      <c r="M92" s="1574">
        <v>0</v>
      </c>
      <c r="N92" s="1574">
        <v>0</v>
      </c>
      <c r="O92" s="78">
        <f t="shared" ref="O92:O98" si="44">SUM(C92:N92)</f>
        <v>0</v>
      </c>
      <c r="P92" s="36"/>
      <c r="Q92" s="35"/>
      <c r="T92" s="28"/>
      <c r="U92" s="28"/>
      <c r="V92" s="28"/>
      <c r="W92" s="28"/>
      <c r="X92" s="28"/>
      <c r="Y92" s="28"/>
    </row>
    <row r="93" spans="1:25" ht="24.9" customHeight="1">
      <c r="A93" s="251" t="str">
        <f t="shared" si="41"/>
        <v>31. Architecture Development</v>
      </c>
      <c r="B93" s="72">
        <f>Summary!C34</f>
        <v>0</v>
      </c>
      <c r="C93" s="1574">
        <v>0</v>
      </c>
      <c r="D93" s="1574">
        <v>0</v>
      </c>
      <c r="E93" s="1574">
        <v>0</v>
      </c>
      <c r="F93" s="1574">
        <v>0</v>
      </c>
      <c r="G93" s="1574">
        <v>0</v>
      </c>
      <c r="H93" s="1574">
        <v>0</v>
      </c>
      <c r="I93" s="1574">
        <v>0</v>
      </c>
      <c r="J93" s="1574">
        <v>0</v>
      </c>
      <c r="K93" s="1574">
        <v>0</v>
      </c>
      <c r="L93" s="1574">
        <v>0</v>
      </c>
      <c r="M93" s="1574">
        <v>0</v>
      </c>
      <c r="N93" s="1574">
        <v>0</v>
      </c>
      <c r="O93" s="78">
        <f t="shared" si="44"/>
        <v>0</v>
      </c>
      <c r="P93" s="36"/>
      <c r="Q93" s="35"/>
      <c r="T93" s="28"/>
      <c r="U93" s="28"/>
      <c r="V93" s="28"/>
      <c r="W93" s="28"/>
      <c r="X93" s="28"/>
      <c r="Y93" s="28"/>
    </row>
    <row r="94" spans="1:25" ht="24.9" customHeight="1">
      <c r="A94" s="251" t="str">
        <f t="shared" si="41"/>
        <v>32. Noise Barriers Impact Design Assessment</v>
      </c>
      <c r="B94" s="72">
        <f>Summary!C35</f>
        <v>0</v>
      </c>
      <c r="C94" s="1574">
        <v>0</v>
      </c>
      <c r="D94" s="1574">
        <v>0</v>
      </c>
      <c r="E94" s="1574">
        <v>0</v>
      </c>
      <c r="F94" s="1574">
        <v>0</v>
      </c>
      <c r="G94" s="1574">
        <v>0</v>
      </c>
      <c r="H94" s="1574">
        <v>0</v>
      </c>
      <c r="I94" s="1574">
        <v>0</v>
      </c>
      <c r="J94" s="1574">
        <v>0</v>
      </c>
      <c r="K94" s="1574">
        <v>0</v>
      </c>
      <c r="L94" s="1574">
        <v>0</v>
      </c>
      <c r="M94" s="1574">
        <v>0</v>
      </c>
      <c r="N94" s="1574">
        <v>0</v>
      </c>
      <c r="O94" s="78">
        <f t="shared" si="44"/>
        <v>0</v>
      </c>
      <c r="P94" s="36"/>
      <c r="Q94" s="35"/>
      <c r="T94" s="28"/>
      <c r="U94" s="28"/>
      <c r="V94" s="28"/>
      <c r="W94" s="28"/>
      <c r="X94" s="28"/>
      <c r="Y94" s="28"/>
    </row>
    <row r="95" spans="1:25" ht="24.9" customHeight="1">
      <c r="A95" s="251" t="str">
        <f t="shared" si="41"/>
        <v>33. Intelligent Transportation Systems Analysis</v>
      </c>
      <c r="B95" s="72">
        <f>Summary!C36</f>
        <v>0</v>
      </c>
      <c r="C95" s="1574">
        <v>0</v>
      </c>
      <c r="D95" s="1574">
        <v>0</v>
      </c>
      <c r="E95" s="1574">
        <v>0</v>
      </c>
      <c r="F95" s="1574">
        <v>0</v>
      </c>
      <c r="G95" s="1574">
        <v>0</v>
      </c>
      <c r="H95" s="1574">
        <v>0</v>
      </c>
      <c r="I95" s="1574">
        <v>0</v>
      </c>
      <c r="J95" s="1574">
        <v>0</v>
      </c>
      <c r="K95" s="1574">
        <v>0</v>
      </c>
      <c r="L95" s="1574">
        <v>0</v>
      </c>
      <c r="M95" s="1574">
        <v>0</v>
      </c>
      <c r="N95" s="1574">
        <v>0</v>
      </c>
      <c r="O95" s="78">
        <f t="shared" si="44"/>
        <v>0</v>
      </c>
      <c r="P95" s="36"/>
      <c r="Q95" s="35"/>
      <c r="T95" s="28"/>
      <c r="U95" s="28"/>
      <c r="V95" s="28"/>
      <c r="W95" s="28"/>
      <c r="X95" s="28"/>
      <c r="Y95" s="28"/>
    </row>
    <row r="96" spans="1:25" ht="24.9" customHeight="1">
      <c r="A96" s="251" t="str">
        <f t="shared" si="41"/>
        <v>34. Intelligent Transportation Systems Plans</v>
      </c>
      <c r="B96" s="72">
        <f>Summary!C37</f>
        <v>0</v>
      </c>
      <c r="C96" s="1574">
        <v>0</v>
      </c>
      <c r="D96" s="1574">
        <v>0</v>
      </c>
      <c r="E96" s="1574">
        <v>0</v>
      </c>
      <c r="F96" s="1574">
        <v>0</v>
      </c>
      <c r="G96" s="1574">
        <v>0</v>
      </c>
      <c r="H96" s="1574">
        <v>0</v>
      </c>
      <c r="I96" s="1574">
        <v>0</v>
      </c>
      <c r="J96" s="1574">
        <v>0</v>
      </c>
      <c r="K96" s="1574">
        <v>0</v>
      </c>
      <c r="L96" s="1574">
        <v>0</v>
      </c>
      <c r="M96" s="1574">
        <v>0</v>
      </c>
      <c r="N96" s="1574">
        <v>0</v>
      </c>
      <c r="O96" s="78">
        <f t="shared" si="44"/>
        <v>0</v>
      </c>
      <c r="P96" s="36"/>
      <c r="Q96" s="35"/>
      <c r="T96" s="28"/>
      <c r="U96" s="28"/>
      <c r="V96" s="28"/>
      <c r="W96" s="28"/>
      <c r="X96" s="28"/>
      <c r="Y96" s="28"/>
    </row>
    <row r="97" spans="1:25" ht="24.9" customHeight="1">
      <c r="A97" s="251" t="str">
        <f>A45</f>
        <v>35. Geotechnical</v>
      </c>
      <c r="B97" s="72">
        <f>Summary!C38</f>
        <v>0</v>
      </c>
      <c r="C97" s="1574">
        <v>0</v>
      </c>
      <c r="D97" s="1574">
        <v>0</v>
      </c>
      <c r="E97" s="1574">
        <v>0</v>
      </c>
      <c r="F97" s="1574">
        <v>0</v>
      </c>
      <c r="G97" s="1574">
        <v>0</v>
      </c>
      <c r="H97" s="1574">
        <v>0</v>
      </c>
      <c r="I97" s="1574">
        <v>0</v>
      </c>
      <c r="J97" s="1574">
        <v>0</v>
      </c>
      <c r="K97" s="1574">
        <v>0</v>
      </c>
      <c r="L97" s="1574">
        <v>0</v>
      </c>
      <c r="M97" s="1574">
        <v>0</v>
      </c>
      <c r="N97" s="1574">
        <v>0</v>
      </c>
      <c r="O97" s="78">
        <f t="shared" ref="O97" si="45">SUM(C97:N97)</f>
        <v>0</v>
      </c>
      <c r="P97" s="36"/>
      <c r="Q97" s="35"/>
      <c r="T97" s="28"/>
      <c r="U97" s="28"/>
      <c r="V97" s="28"/>
      <c r="W97" s="28"/>
      <c r="X97" s="28"/>
      <c r="Y97" s="28"/>
    </row>
    <row r="98" spans="1:25" ht="24.9" customHeight="1">
      <c r="A98" s="251" t="str">
        <f>A46</f>
        <v>36. 3D Modeling</v>
      </c>
      <c r="B98" s="72">
        <f>Summary!C39</f>
        <v>0</v>
      </c>
      <c r="C98" s="1574">
        <v>0</v>
      </c>
      <c r="D98" s="1574">
        <v>0</v>
      </c>
      <c r="E98" s="1574">
        <v>0</v>
      </c>
      <c r="F98" s="1574">
        <v>0</v>
      </c>
      <c r="G98" s="1574">
        <v>0</v>
      </c>
      <c r="H98" s="1574">
        <v>0</v>
      </c>
      <c r="I98" s="1574">
        <v>0</v>
      </c>
      <c r="J98" s="1574">
        <v>0</v>
      </c>
      <c r="K98" s="1574">
        <v>0</v>
      </c>
      <c r="L98" s="1574">
        <v>0</v>
      </c>
      <c r="M98" s="1574">
        <v>0</v>
      </c>
      <c r="N98" s="1574">
        <v>0</v>
      </c>
      <c r="O98" s="78">
        <f t="shared" si="44"/>
        <v>0</v>
      </c>
      <c r="P98" s="36"/>
      <c r="Q98" s="35"/>
      <c r="T98" s="28"/>
      <c r="U98" s="28"/>
      <c r="V98" s="28"/>
      <c r="W98" s="28"/>
      <c r="X98" s="28"/>
      <c r="Y98" s="28"/>
    </row>
    <row r="99" spans="1:25" ht="24.9" customHeight="1">
      <c r="A99" s="223"/>
      <c r="B99" s="224"/>
      <c r="C99" s="225"/>
      <c r="D99" s="225"/>
      <c r="E99" s="225"/>
      <c r="F99" s="225"/>
      <c r="G99" s="225"/>
      <c r="H99" s="225"/>
      <c r="I99" s="225"/>
      <c r="J99" s="225"/>
      <c r="K99" s="225"/>
      <c r="L99" s="225"/>
      <c r="M99" s="225"/>
      <c r="N99" s="225"/>
      <c r="O99" s="226"/>
      <c r="P99" s="36"/>
      <c r="Q99" s="35"/>
      <c r="T99" s="28"/>
      <c r="U99" s="28"/>
      <c r="V99" s="28"/>
      <c r="W99" s="28"/>
      <c r="X99" s="28"/>
      <c r="Y99" s="28"/>
    </row>
    <row r="100" spans="1:25" ht="15.6">
      <c r="A100" s="37"/>
      <c r="B100" s="37"/>
      <c r="C100" s="35"/>
      <c r="D100" s="35"/>
      <c r="E100" s="35"/>
      <c r="F100" s="35"/>
      <c r="G100" s="35"/>
      <c r="H100" s="35"/>
      <c r="I100" s="35"/>
      <c r="J100" s="35"/>
      <c r="K100" s="35"/>
      <c r="L100" s="35"/>
      <c r="M100" s="35"/>
      <c r="N100" s="35"/>
      <c r="O100" s="36"/>
      <c r="P100" s="36"/>
      <c r="Q100" s="39"/>
      <c r="T100" s="28"/>
      <c r="U100" s="28"/>
      <c r="V100" s="28"/>
      <c r="W100" s="28"/>
      <c r="X100" s="28"/>
      <c r="Y100" s="28"/>
    </row>
    <row r="101" spans="1:25" ht="17.399999999999999">
      <c r="A101" s="35"/>
      <c r="B101" s="35"/>
      <c r="C101" s="35"/>
      <c r="D101" s="35"/>
      <c r="E101" s="35"/>
      <c r="F101" s="35"/>
      <c r="G101" s="35"/>
      <c r="H101" s="35"/>
      <c r="I101" s="35"/>
      <c r="J101" s="35"/>
      <c r="K101" s="35"/>
      <c r="L101" s="35"/>
      <c r="M101" s="38"/>
      <c r="N101" s="38"/>
      <c r="O101" s="35"/>
      <c r="P101" s="35"/>
      <c r="Q101" s="35"/>
      <c r="T101" s="28"/>
      <c r="U101" s="28"/>
      <c r="V101" s="28"/>
      <c r="W101" s="28"/>
      <c r="X101" s="28"/>
      <c r="Y101" s="28"/>
    </row>
    <row r="102" spans="1:25">
      <c r="D102" s="35"/>
      <c r="E102" s="35"/>
      <c r="F102" s="35"/>
      <c r="G102" s="35"/>
      <c r="H102" s="35"/>
      <c r="I102" s="35"/>
      <c r="J102" s="35"/>
      <c r="K102" s="35"/>
      <c r="T102" s="28"/>
      <c r="U102" s="28"/>
      <c r="V102" s="28"/>
      <c r="W102" s="28"/>
      <c r="X102" s="28"/>
      <c r="Y102" s="28"/>
    </row>
    <row r="103" spans="1:25" ht="17.399999999999999">
      <c r="D103" s="35"/>
      <c r="E103" s="35"/>
      <c r="F103" s="35"/>
      <c r="G103" s="35"/>
      <c r="H103" s="35"/>
      <c r="I103" s="35"/>
      <c r="J103" s="35"/>
      <c r="K103" s="35"/>
      <c r="M103" s="34"/>
      <c r="N103" s="34"/>
      <c r="T103" s="28"/>
      <c r="U103" s="28"/>
      <c r="V103" s="28"/>
      <c r="W103" s="28"/>
      <c r="X103" s="28"/>
      <c r="Y103" s="28"/>
    </row>
    <row r="104" spans="1:25" ht="17.399999999999999">
      <c r="D104" s="35"/>
      <c r="E104" s="35"/>
      <c r="F104" s="35"/>
      <c r="G104" s="35"/>
      <c r="H104" s="35"/>
      <c r="I104" s="35"/>
      <c r="J104" s="35"/>
      <c r="K104" s="35"/>
      <c r="L104" s="34"/>
    </row>
    <row r="105" spans="1:25" ht="17.399999999999999">
      <c r="D105" s="35"/>
      <c r="E105" s="35"/>
      <c r="F105" s="35"/>
      <c r="G105" s="35"/>
      <c r="H105" s="35"/>
      <c r="I105" s="35"/>
      <c r="J105" s="35"/>
      <c r="K105" s="35"/>
      <c r="M105" s="34"/>
      <c r="N105" s="34"/>
    </row>
    <row r="106" spans="1:25">
      <c r="A106" s="25" t="s">
        <v>440</v>
      </c>
      <c r="D106" s="35"/>
      <c r="E106" s="35"/>
      <c r="F106" s="35"/>
      <c r="G106" s="35"/>
      <c r="H106" s="35"/>
      <c r="I106" s="35"/>
      <c r="J106" s="35"/>
      <c r="K106" s="35"/>
    </row>
    <row r="111" spans="1:25">
      <c r="D111" s="28"/>
      <c r="E111" s="28"/>
      <c r="F111" s="28"/>
      <c r="G111" s="28"/>
      <c r="H111" s="28"/>
      <c r="I111" s="28"/>
      <c r="J111" s="28"/>
      <c r="K111" s="28"/>
      <c r="L111" s="28"/>
      <c r="M111" s="28"/>
      <c r="N111" s="28"/>
      <c r="O111" s="28"/>
      <c r="P111" s="28"/>
      <c r="Q111" s="28"/>
      <c r="R111" s="28"/>
      <c r="S111" s="28"/>
      <c r="T111" s="28"/>
      <c r="U111" s="28"/>
      <c r="V111" s="28"/>
      <c r="W111" s="28"/>
      <c r="X111" s="28"/>
      <c r="Y111" s="28"/>
    </row>
    <row r="112" spans="1:25">
      <c r="D112" s="28"/>
      <c r="E112" s="28"/>
      <c r="F112" s="28"/>
      <c r="G112" s="28"/>
      <c r="H112" s="28"/>
      <c r="I112" s="28"/>
      <c r="J112" s="28"/>
      <c r="K112" s="28"/>
      <c r="L112" s="28"/>
      <c r="M112" s="28"/>
      <c r="N112" s="28"/>
      <c r="O112" s="28"/>
      <c r="P112" s="28"/>
      <c r="Q112" s="28"/>
      <c r="R112" s="28"/>
      <c r="S112" s="28"/>
      <c r="T112" s="28"/>
      <c r="U112" s="28"/>
      <c r="V112" s="28"/>
      <c r="W112" s="28"/>
      <c r="X112" s="28"/>
      <c r="Y112" s="28"/>
    </row>
    <row r="113" spans="4:25">
      <c r="D113" s="28"/>
      <c r="E113" s="28"/>
      <c r="F113" s="28"/>
      <c r="G113" s="28"/>
      <c r="H113" s="28"/>
      <c r="I113" s="28"/>
      <c r="J113" s="28"/>
      <c r="K113" s="28"/>
      <c r="L113" s="28"/>
      <c r="M113" s="28"/>
      <c r="N113" s="28"/>
      <c r="O113" s="28"/>
      <c r="P113" s="28"/>
      <c r="Q113" s="28"/>
      <c r="R113" s="28"/>
      <c r="S113" s="28"/>
      <c r="T113" s="28"/>
      <c r="U113" s="28"/>
      <c r="V113" s="28"/>
      <c r="W113" s="28"/>
      <c r="X113" s="28"/>
      <c r="Y113" s="28"/>
    </row>
    <row r="114" spans="4:25">
      <c r="D114" s="28"/>
      <c r="E114" s="28"/>
      <c r="F114" s="28"/>
      <c r="G114" s="28"/>
      <c r="H114" s="28"/>
      <c r="I114" s="28"/>
      <c r="J114" s="28"/>
      <c r="K114" s="28"/>
      <c r="L114" s="28"/>
      <c r="M114" s="28"/>
      <c r="N114" s="28"/>
      <c r="O114" s="28"/>
      <c r="P114" s="28"/>
      <c r="Q114" s="28"/>
      <c r="R114" s="28"/>
      <c r="S114" s="28"/>
      <c r="T114" s="28"/>
      <c r="U114" s="28"/>
      <c r="V114" s="28"/>
      <c r="W114" s="28"/>
      <c r="X114" s="28"/>
      <c r="Y114" s="28"/>
    </row>
    <row r="115" spans="4:25">
      <c r="D115" s="28"/>
      <c r="E115" s="28"/>
      <c r="F115" s="28"/>
      <c r="G115" s="28"/>
      <c r="H115" s="28"/>
      <c r="I115" s="28"/>
      <c r="J115" s="28"/>
      <c r="K115" s="28"/>
      <c r="L115" s="28"/>
      <c r="M115" s="28"/>
      <c r="N115" s="28"/>
      <c r="O115" s="28"/>
      <c r="P115" s="28"/>
      <c r="Q115" s="28"/>
      <c r="R115" s="28"/>
      <c r="S115" s="28"/>
      <c r="T115" s="28"/>
      <c r="U115" s="28"/>
      <c r="V115" s="28"/>
      <c r="W115" s="28"/>
      <c r="X115" s="28"/>
      <c r="Y115" s="28"/>
    </row>
    <row r="116" spans="4:25">
      <c r="D116" s="28"/>
      <c r="E116" s="28"/>
      <c r="F116" s="28"/>
      <c r="G116" s="28"/>
      <c r="H116" s="28"/>
      <c r="I116" s="28"/>
      <c r="J116" s="28"/>
      <c r="K116" s="28"/>
      <c r="L116" s="28"/>
      <c r="M116" s="28"/>
      <c r="N116" s="28"/>
      <c r="O116" s="28"/>
      <c r="P116" s="28"/>
      <c r="Q116" s="28"/>
      <c r="R116" s="28"/>
      <c r="S116" s="28"/>
      <c r="T116" s="28"/>
      <c r="U116" s="28"/>
      <c r="V116" s="28"/>
      <c r="W116" s="28"/>
      <c r="X116" s="28"/>
      <c r="Y116" s="28"/>
    </row>
    <row r="117" spans="4:25">
      <c r="D117" s="28"/>
      <c r="E117" s="28"/>
      <c r="F117" s="28"/>
      <c r="G117" s="28"/>
      <c r="H117" s="28"/>
      <c r="I117" s="28"/>
      <c r="J117" s="28"/>
      <c r="K117" s="28"/>
      <c r="L117" s="28"/>
      <c r="M117" s="28"/>
      <c r="N117" s="28"/>
      <c r="O117" s="28"/>
      <c r="P117" s="28"/>
      <c r="Q117" s="28"/>
      <c r="R117" s="28"/>
      <c r="S117" s="28"/>
      <c r="T117" s="28"/>
      <c r="U117" s="28"/>
      <c r="V117" s="28"/>
      <c r="W117" s="28"/>
      <c r="X117" s="28"/>
      <c r="Y117" s="28"/>
    </row>
    <row r="118" spans="4:25">
      <c r="D118" s="28"/>
      <c r="E118" s="28"/>
      <c r="F118" s="28"/>
      <c r="G118" s="28"/>
      <c r="H118" s="28"/>
      <c r="I118" s="28"/>
      <c r="J118" s="28"/>
      <c r="K118" s="28"/>
      <c r="L118" s="28"/>
      <c r="M118" s="28"/>
      <c r="N118" s="28"/>
      <c r="O118" s="28"/>
      <c r="P118" s="28"/>
      <c r="Q118" s="28"/>
      <c r="R118" s="28"/>
      <c r="S118" s="28"/>
      <c r="T118" s="28"/>
      <c r="U118" s="28"/>
      <c r="V118" s="28"/>
      <c r="W118" s="28"/>
      <c r="X118" s="28"/>
      <c r="Y118" s="28"/>
    </row>
    <row r="119" spans="4:25">
      <c r="D119" s="28"/>
      <c r="E119" s="28"/>
      <c r="F119" s="28"/>
      <c r="G119" s="28"/>
      <c r="H119" s="28"/>
      <c r="I119" s="28"/>
      <c r="J119" s="28"/>
      <c r="K119" s="28"/>
      <c r="L119" s="28"/>
      <c r="M119" s="28"/>
      <c r="N119" s="28"/>
      <c r="O119" s="28"/>
      <c r="P119" s="28"/>
      <c r="Q119" s="28"/>
      <c r="R119" s="28"/>
      <c r="S119" s="28"/>
      <c r="T119" s="28"/>
      <c r="U119" s="28"/>
      <c r="V119" s="28"/>
      <c r="W119" s="28"/>
      <c r="X119" s="28"/>
      <c r="Y119" s="28"/>
    </row>
    <row r="120" spans="4:25">
      <c r="D120" s="28"/>
      <c r="E120" s="28"/>
      <c r="F120" s="28"/>
      <c r="G120" s="28"/>
      <c r="H120" s="28"/>
      <c r="I120" s="28"/>
      <c r="J120" s="28"/>
      <c r="K120" s="28"/>
      <c r="L120" s="28"/>
      <c r="M120" s="28"/>
      <c r="N120" s="28"/>
      <c r="O120" s="28"/>
      <c r="P120" s="28"/>
      <c r="Q120" s="28"/>
      <c r="R120" s="28"/>
      <c r="S120" s="28"/>
      <c r="T120" s="28"/>
      <c r="U120" s="28"/>
      <c r="V120" s="28"/>
      <c r="W120" s="28"/>
      <c r="X120" s="28"/>
      <c r="Y120" s="28"/>
    </row>
    <row r="121" spans="4:25">
      <c r="D121" s="28"/>
      <c r="E121" s="28"/>
      <c r="F121" s="28"/>
      <c r="G121" s="28"/>
      <c r="H121" s="28"/>
      <c r="I121" s="28"/>
      <c r="J121" s="28"/>
      <c r="K121" s="28"/>
      <c r="L121" s="28"/>
      <c r="M121" s="28"/>
      <c r="N121" s="28"/>
      <c r="O121" s="28"/>
      <c r="P121" s="28"/>
      <c r="Q121" s="28"/>
      <c r="R121" s="28"/>
      <c r="S121" s="28"/>
      <c r="T121" s="28"/>
      <c r="U121" s="28"/>
      <c r="V121" s="28"/>
      <c r="W121" s="28"/>
      <c r="X121" s="28"/>
      <c r="Y121" s="28"/>
    </row>
    <row r="122" spans="4:25">
      <c r="D122" s="28"/>
      <c r="E122" s="28"/>
      <c r="F122" s="28"/>
      <c r="G122" s="28"/>
      <c r="H122" s="28"/>
      <c r="I122" s="28"/>
      <c r="J122" s="28"/>
      <c r="K122" s="28"/>
      <c r="L122" s="28"/>
      <c r="M122" s="28"/>
      <c r="N122" s="28"/>
      <c r="O122" s="28"/>
      <c r="P122" s="28"/>
      <c r="Q122" s="28"/>
      <c r="R122" s="28"/>
      <c r="S122" s="28"/>
      <c r="T122" s="28"/>
      <c r="U122" s="28"/>
      <c r="V122" s="28"/>
      <c r="W122" s="28"/>
      <c r="X122" s="28"/>
      <c r="Y122" s="28"/>
    </row>
    <row r="123" spans="4:25">
      <c r="D123" s="28"/>
      <c r="E123" s="28"/>
      <c r="F123" s="28"/>
      <c r="G123" s="28"/>
      <c r="H123" s="28"/>
      <c r="I123" s="28"/>
      <c r="J123" s="28"/>
      <c r="K123" s="28"/>
      <c r="L123" s="28"/>
      <c r="M123" s="28"/>
      <c r="N123" s="28"/>
      <c r="O123" s="28"/>
      <c r="P123" s="28"/>
      <c r="Q123" s="28"/>
      <c r="R123" s="28"/>
      <c r="S123" s="28"/>
      <c r="T123" s="28"/>
      <c r="U123" s="28"/>
      <c r="V123" s="28"/>
      <c r="W123" s="28"/>
      <c r="X123" s="28"/>
      <c r="Y123" s="28"/>
    </row>
    <row r="124" spans="4:25">
      <c r="D124" s="28"/>
      <c r="E124" s="28"/>
      <c r="F124" s="28"/>
      <c r="G124" s="28"/>
      <c r="H124" s="28"/>
      <c r="I124" s="28"/>
      <c r="J124" s="28"/>
      <c r="K124" s="28"/>
      <c r="L124" s="28"/>
      <c r="M124" s="28"/>
      <c r="N124" s="28"/>
      <c r="O124" s="28"/>
      <c r="P124" s="28"/>
      <c r="Q124" s="28"/>
      <c r="R124" s="28"/>
      <c r="S124" s="28"/>
      <c r="T124" s="28"/>
      <c r="U124" s="28"/>
      <c r="V124" s="28"/>
      <c r="W124" s="28"/>
      <c r="X124" s="28"/>
      <c r="Y124" s="28"/>
    </row>
    <row r="125" spans="4:25">
      <c r="D125" s="28"/>
      <c r="E125" s="28"/>
      <c r="F125" s="28"/>
      <c r="G125" s="28"/>
      <c r="H125" s="28"/>
      <c r="I125" s="28"/>
      <c r="J125" s="28"/>
      <c r="K125" s="28"/>
      <c r="L125" s="28"/>
      <c r="M125" s="28"/>
      <c r="N125" s="28"/>
      <c r="O125" s="28"/>
      <c r="P125" s="28"/>
      <c r="Q125" s="28"/>
      <c r="R125" s="28"/>
      <c r="S125" s="28"/>
      <c r="T125" s="28"/>
      <c r="U125" s="28"/>
      <c r="V125" s="28"/>
      <c r="W125" s="28"/>
      <c r="X125" s="28"/>
      <c r="Y125" s="28"/>
    </row>
    <row r="126" spans="4:25">
      <c r="D126" s="28"/>
      <c r="E126" s="28"/>
      <c r="F126" s="28"/>
      <c r="G126" s="28"/>
      <c r="H126" s="28"/>
      <c r="I126" s="28"/>
      <c r="J126" s="28"/>
      <c r="K126" s="28"/>
      <c r="L126" s="28"/>
      <c r="M126" s="28"/>
      <c r="N126" s="28"/>
      <c r="O126" s="28"/>
      <c r="P126" s="28"/>
      <c r="Q126" s="28"/>
      <c r="R126" s="28"/>
      <c r="S126" s="28"/>
      <c r="T126" s="28"/>
      <c r="U126" s="28"/>
      <c r="V126" s="28"/>
      <c r="W126" s="28"/>
      <c r="X126" s="28"/>
      <c r="Y126" s="28"/>
    </row>
    <row r="127" spans="4:25">
      <c r="D127" s="28"/>
      <c r="E127" s="28"/>
      <c r="F127" s="28"/>
      <c r="G127" s="28"/>
      <c r="H127" s="28"/>
      <c r="I127" s="28"/>
      <c r="J127" s="28"/>
      <c r="K127" s="28"/>
      <c r="L127" s="28"/>
      <c r="M127" s="28"/>
      <c r="N127" s="28"/>
      <c r="O127" s="28"/>
      <c r="P127" s="28"/>
      <c r="Q127" s="28"/>
      <c r="R127" s="28"/>
      <c r="S127" s="28"/>
      <c r="T127" s="28"/>
      <c r="U127" s="28"/>
      <c r="V127" s="28"/>
      <c r="W127" s="28"/>
      <c r="X127" s="28"/>
      <c r="Y127" s="28"/>
    </row>
    <row r="128" spans="4:25">
      <c r="D128" s="28"/>
      <c r="E128" s="28"/>
      <c r="F128" s="28"/>
      <c r="G128" s="28"/>
      <c r="H128" s="28"/>
      <c r="I128" s="28"/>
      <c r="J128" s="28"/>
      <c r="K128" s="28"/>
      <c r="L128" s="28"/>
      <c r="M128" s="28"/>
      <c r="N128" s="28"/>
      <c r="O128" s="28"/>
      <c r="P128" s="28"/>
      <c r="Q128" s="28"/>
      <c r="R128" s="28"/>
      <c r="S128" s="28"/>
      <c r="T128" s="28"/>
      <c r="U128" s="28"/>
      <c r="V128" s="28"/>
      <c r="W128" s="28"/>
      <c r="X128" s="28"/>
      <c r="Y128" s="28"/>
    </row>
    <row r="129" spans="4:25">
      <c r="D129" s="28"/>
      <c r="E129" s="28"/>
      <c r="F129" s="28"/>
      <c r="G129" s="28"/>
      <c r="H129" s="28"/>
      <c r="I129" s="28"/>
      <c r="J129" s="28"/>
      <c r="K129" s="28"/>
      <c r="L129" s="28"/>
      <c r="M129" s="28"/>
      <c r="N129" s="28"/>
      <c r="O129" s="28"/>
      <c r="P129" s="28"/>
      <c r="Q129" s="28"/>
      <c r="R129" s="28"/>
      <c r="S129" s="28"/>
      <c r="T129" s="28"/>
      <c r="U129" s="28"/>
      <c r="V129" s="28"/>
      <c r="W129" s="28"/>
      <c r="X129" s="28"/>
      <c r="Y129" s="28"/>
    </row>
  </sheetData>
  <mergeCells count="8">
    <mergeCell ref="B7:B9"/>
    <mergeCell ref="A56:Q56"/>
    <mergeCell ref="A62:O62"/>
    <mergeCell ref="A1:Q1"/>
    <mergeCell ref="O9:P9"/>
    <mergeCell ref="O8:P8"/>
    <mergeCell ref="M49:N49"/>
    <mergeCell ref="O10:P10"/>
  </mergeCells>
  <phoneticPr fontId="0" type="noConversion"/>
  <printOptions horizontalCentered="1"/>
  <pageMargins left="0.46" right="0.54" top="0.71" bottom="0.77" header="0.5" footer="0.5"/>
  <pageSetup scale="35" fitToHeight="2" orientation="landscape" horizontalDpi="4294967292" verticalDpi="300" r:id="rId1"/>
  <headerFooter alignWithMargins="0">
    <oddFooter>&amp;L&amp;F  
&amp;A&amp;CPage &amp;P of &amp;N&amp;R&amp;D  &amp;T</oddFooter>
  </headerFooter>
  <rowBreaks count="1" manualBreakCount="1">
    <brk id="47"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transitionEntry="1">
    <pageSetUpPr fitToPage="1"/>
  </sheetPr>
  <dimension ref="A1:AR493"/>
  <sheetViews>
    <sheetView showRuler="0" defaultGridColor="0" colorId="22" zoomScale="75" zoomScaleNormal="75" zoomScaleSheetLayoutView="55" workbookViewId="0"/>
  </sheetViews>
  <sheetFormatPr defaultColWidth="7" defaultRowHeight="13.2"/>
  <cols>
    <col min="1" max="1" width="47.6640625" style="41" customWidth="1"/>
    <col min="2" max="2" width="12.88671875" style="41" customWidth="1"/>
    <col min="3" max="3" width="12.6640625" style="41" customWidth="1"/>
    <col min="4" max="14" width="14.6640625" style="41" customWidth="1"/>
    <col min="15" max="15" width="14" style="41" customWidth="1"/>
    <col min="16" max="16" width="14.33203125" style="41" customWidth="1"/>
    <col min="17" max="17" width="17.44140625" style="41" customWidth="1"/>
    <col min="18" max="18" width="14" style="41" customWidth="1"/>
    <col min="19" max="19" width="11.33203125" style="41" customWidth="1"/>
    <col min="20" max="20" width="2.44140625" style="41" customWidth="1"/>
    <col min="21" max="21" width="13.88671875" style="259" customWidth="1"/>
    <col min="22" max="44" width="7" style="259"/>
    <col min="45" max="16384" width="7" style="41"/>
  </cols>
  <sheetData>
    <row r="1" spans="1:44" ht="17.399999999999999">
      <c r="A1" s="195" t="s">
        <v>514</v>
      </c>
      <c r="B1" s="42"/>
      <c r="C1" s="43"/>
      <c r="D1" s="43"/>
      <c r="E1" s="43"/>
      <c r="F1" s="43"/>
      <c r="G1" s="43"/>
      <c r="H1" s="43"/>
      <c r="I1" s="43"/>
      <c r="J1" s="43"/>
      <c r="K1" s="43"/>
      <c r="L1" s="43"/>
      <c r="M1" s="43"/>
      <c r="N1" s="43"/>
      <c r="O1" s="43"/>
      <c r="P1" s="43"/>
      <c r="Q1" s="43"/>
      <c r="R1" s="43" t="s">
        <v>440</v>
      </c>
      <c r="S1" s="43"/>
      <c r="T1" s="40"/>
    </row>
    <row r="2" spans="1:44" ht="15.6">
      <c r="A2" s="40"/>
      <c r="B2" s="47"/>
      <c r="C2" s="40"/>
      <c r="D2" s="40"/>
      <c r="E2" s="40"/>
      <c r="F2" s="40"/>
      <c r="G2" s="40"/>
      <c r="H2" s="40"/>
      <c r="I2" s="40"/>
      <c r="J2" s="40"/>
      <c r="K2" s="40"/>
      <c r="L2" s="40"/>
      <c r="M2" s="40"/>
      <c r="N2" s="40"/>
      <c r="O2" s="40"/>
      <c r="P2" s="40"/>
      <c r="Q2" s="40"/>
      <c r="R2" s="40"/>
      <c r="S2" s="40"/>
      <c r="T2" s="40"/>
    </row>
    <row r="3" spans="1:44" s="155" customFormat="1" ht="15">
      <c r="A3" s="189" t="s">
        <v>612</v>
      </c>
      <c r="B3" s="154" t="str">
        <f>'Project Information'!B3</f>
        <v>Enter project name &amp; description</v>
      </c>
      <c r="D3" s="190"/>
      <c r="E3" s="190"/>
      <c r="F3" s="154"/>
      <c r="G3" s="190"/>
      <c r="H3" s="190"/>
      <c r="I3" s="190"/>
      <c r="J3" s="190"/>
      <c r="K3" s="190"/>
      <c r="L3" s="190"/>
      <c r="M3" s="190"/>
      <c r="N3" s="212" t="s">
        <v>844</v>
      </c>
      <c r="O3" s="215" t="str">
        <f>'Project Information'!B2</f>
        <v>Enter name of prime or subconsultant</v>
      </c>
      <c r="Q3" s="190"/>
      <c r="R3" s="190"/>
      <c r="S3" s="190"/>
      <c r="T3" s="154"/>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row>
    <row r="4" spans="1:44" s="155" customFormat="1" ht="15">
      <c r="A4" s="154" t="s">
        <v>615</v>
      </c>
      <c r="B4" s="211" t="str">
        <f>'Project Information'!L2</f>
        <v>enter name of county</v>
      </c>
      <c r="D4" s="154"/>
      <c r="E4" s="154"/>
      <c r="F4" s="154"/>
      <c r="G4" s="154"/>
      <c r="H4" s="154"/>
      <c r="I4" s="154"/>
      <c r="J4" s="154"/>
      <c r="K4" s="154"/>
      <c r="L4" s="154"/>
      <c r="M4" s="154"/>
      <c r="N4" s="212" t="s">
        <v>845</v>
      </c>
      <c r="O4" s="1575" t="s">
        <v>636</v>
      </c>
      <c r="Q4" s="154"/>
      <c r="R4" s="154"/>
      <c r="S4" s="154"/>
      <c r="T4" s="154"/>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row>
    <row r="5" spans="1:44" s="155" customFormat="1" ht="15">
      <c r="A5" s="159" t="s">
        <v>642</v>
      </c>
      <c r="B5" s="192" t="str">
        <f>'Project Information'!B1</f>
        <v>999999-1-32-01</v>
      </c>
      <c r="D5" s="154"/>
      <c r="E5" s="154"/>
      <c r="F5" s="154"/>
      <c r="G5" s="154"/>
      <c r="I5" s="154"/>
      <c r="J5" s="154"/>
      <c r="K5" s="154"/>
      <c r="L5" s="154"/>
      <c r="M5" s="154"/>
      <c r="N5" s="212" t="s">
        <v>846</v>
      </c>
      <c r="O5" s="193">
        <f ca="1">TODAY()</f>
        <v>44319</v>
      </c>
      <c r="Q5" s="154"/>
      <c r="R5" s="154"/>
      <c r="S5" s="154"/>
      <c r="T5" s="154"/>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row>
    <row r="6" spans="1:44" s="155" customFormat="1" ht="15.6" thickBot="1">
      <c r="A6" s="159" t="s">
        <v>643</v>
      </c>
      <c r="B6" s="194" t="str">
        <f>'Project Information'!L1</f>
        <v>54321</v>
      </c>
      <c r="N6" s="213" t="s">
        <v>847</v>
      </c>
      <c r="O6" s="1576" t="s">
        <v>614</v>
      </c>
      <c r="P6" s="191"/>
      <c r="Q6" s="154"/>
      <c r="R6" s="154"/>
      <c r="S6" s="154"/>
      <c r="T6" s="154"/>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row>
    <row r="7" spans="1:44" ht="16.5" customHeight="1" thickTop="1">
      <c r="A7" s="1852" t="s">
        <v>580</v>
      </c>
      <c r="B7" s="1854" t="s">
        <v>515</v>
      </c>
      <c r="C7" s="1850" t="str">
        <f>'Staff Hour Summary--Grand Total'!C10</f>
        <v>Project Manager</v>
      </c>
      <c r="D7" s="1850" t="str">
        <f>'Staff Hour Summary--Grand Total'!D10</f>
        <v>Staff Classi- fication 2</v>
      </c>
      <c r="E7" s="1850" t="str">
        <f>'Staff Hour Summary--Grand Total'!E10</f>
        <v>Staff Classi- fication 3</v>
      </c>
      <c r="F7" s="1850" t="str">
        <f>'Staff Hour Summary--Grand Total'!F10</f>
        <v>Staff Classi- fication 4</v>
      </c>
      <c r="G7" s="1850" t="str">
        <f>'Staff Hour Summary--Grand Total'!G10</f>
        <v>Staff Classi- fication 5</v>
      </c>
      <c r="H7" s="1850" t="str">
        <f>'Staff Hour Summary--Grand Total'!H10</f>
        <v>Staff Classi- fication 6</v>
      </c>
      <c r="I7" s="1850" t="str">
        <f>'Staff Hour Summary--Grand Total'!I10</f>
        <v>Staff Classi- fication 7</v>
      </c>
      <c r="J7" s="1850" t="str">
        <f>'Staff Hour Summary--Grand Total'!J10</f>
        <v>Staff Classi- fication 8</v>
      </c>
      <c r="K7" s="1850" t="str">
        <f>'Staff Hour Summary--Grand Total'!K10</f>
        <v>Staff Classi- fication 9</v>
      </c>
      <c r="L7" s="1850" t="str">
        <f>'Staff Hour Summary--Grand Total'!L10</f>
        <v>Staff Classi- fication 10</v>
      </c>
      <c r="M7" s="1850" t="str">
        <f>'Staff Hour Summary--Grand Total'!M10</f>
        <v>Staff Classi- fication 11</v>
      </c>
      <c r="N7" s="1848" t="str">
        <f>'Staff Hour Summary--Grand Total'!N10</f>
        <v>Staff Classi- fication 12</v>
      </c>
      <c r="O7" s="161" t="s">
        <v>557</v>
      </c>
      <c r="P7" s="161" t="s">
        <v>646</v>
      </c>
      <c r="Q7" s="162" t="s">
        <v>647</v>
      </c>
      <c r="R7" s="40"/>
      <c r="S7" s="40"/>
    </row>
    <row r="8" spans="1:44" ht="21.75" customHeight="1">
      <c r="A8" s="1853"/>
      <c r="B8" s="1855"/>
      <c r="C8" s="1851"/>
      <c r="D8" s="1851"/>
      <c r="E8" s="1851"/>
      <c r="F8" s="1851"/>
      <c r="G8" s="1851"/>
      <c r="H8" s="1851"/>
      <c r="I8" s="1851"/>
      <c r="J8" s="1851"/>
      <c r="K8" s="1851"/>
      <c r="L8" s="1851"/>
      <c r="M8" s="1851"/>
      <c r="N8" s="1849"/>
      <c r="O8" s="163" t="s">
        <v>651</v>
      </c>
      <c r="P8" s="163" t="s">
        <v>652</v>
      </c>
      <c r="Q8" s="164" t="s">
        <v>653</v>
      </c>
      <c r="R8" s="40"/>
      <c r="S8" s="40"/>
    </row>
    <row r="9" spans="1:44" ht="19.5" customHeight="1" thickBot="1">
      <c r="A9" s="165"/>
      <c r="B9" s="1856"/>
      <c r="C9" s="1577">
        <v>0</v>
      </c>
      <c r="D9" s="1577">
        <v>0</v>
      </c>
      <c r="E9" s="1577">
        <v>0</v>
      </c>
      <c r="F9" s="1577">
        <v>0</v>
      </c>
      <c r="G9" s="1577">
        <v>0</v>
      </c>
      <c r="H9" s="1577">
        <v>0</v>
      </c>
      <c r="I9" s="1577">
        <v>0</v>
      </c>
      <c r="J9" s="1577">
        <v>0</v>
      </c>
      <c r="K9" s="1577">
        <v>0</v>
      </c>
      <c r="L9" s="1577">
        <v>0</v>
      </c>
      <c r="M9" s="1577">
        <v>0</v>
      </c>
      <c r="N9" s="1577">
        <v>0</v>
      </c>
      <c r="O9" s="166" t="s">
        <v>764</v>
      </c>
      <c r="P9" s="167" t="s">
        <v>764</v>
      </c>
      <c r="Q9" s="168" t="s">
        <v>211</v>
      </c>
      <c r="R9" s="40"/>
      <c r="S9" s="40"/>
    </row>
    <row r="10" spans="1:44" ht="18" customHeight="1" thickTop="1">
      <c r="A10" s="256" t="str">
        <f>'Staff Hour Summary - Firm'!A12</f>
        <v>3. Project General and Project Common Tasks</v>
      </c>
      <c r="B10" s="170">
        <f>'Staff Hour Summary - Firm'!B12</f>
        <v>0</v>
      </c>
      <c r="C10" s="170">
        <f>'Staff Hour Summary - Firm'!C12</f>
        <v>0</v>
      </c>
      <c r="D10" s="170">
        <f>'Staff Hour Summary - Firm'!D12</f>
        <v>0</v>
      </c>
      <c r="E10" s="170">
        <f>'Staff Hour Summary - Firm'!E12</f>
        <v>0</v>
      </c>
      <c r="F10" s="170">
        <f>'Staff Hour Summary - Firm'!F12</f>
        <v>0</v>
      </c>
      <c r="G10" s="170">
        <f>'Staff Hour Summary - Firm'!G12</f>
        <v>0</v>
      </c>
      <c r="H10" s="170">
        <f>'Staff Hour Summary - Firm'!H12</f>
        <v>0</v>
      </c>
      <c r="I10" s="170">
        <f>'Staff Hour Summary - Firm'!I12</f>
        <v>0</v>
      </c>
      <c r="J10" s="170">
        <f>'Staff Hour Summary - Firm'!J12</f>
        <v>0</v>
      </c>
      <c r="K10" s="170">
        <f>'Staff Hour Summary - Firm'!K12</f>
        <v>0</v>
      </c>
      <c r="L10" s="170">
        <f>'Staff Hour Summary - Firm'!L12</f>
        <v>0</v>
      </c>
      <c r="M10" s="170">
        <f>'Staff Hour Summary - Firm'!M12</f>
        <v>0</v>
      </c>
      <c r="N10" s="170">
        <f>'Staff Hour Summary - Firm'!N12</f>
        <v>0</v>
      </c>
      <c r="O10" s="171">
        <f t="shared" ref="O10:O19" si="0">SUM(C10:N10)</f>
        <v>0</v>
      </c>
      <c r="P10" s="172">
        <f t="shared" ref="P10:P19" si="1">C10*$C$9+D10*$D$9+E10*$E$9+F10*$F$9+G10*$G$9+H10*$H$9+I10*$I$9+J10*$J$9+K10*$K$9+L10*$L$9+M10*$M$9+N10*$N$9</f>
        <v>0</v>
      </c>
      <c r="Q10" s="173" t="e">
        <f>ROUND(+P10/O10,2)</f>
        <v>#DIV/0!</v>
      </c>
      <c r="R10" s="40"/>
      <c r="S10" s="40"/>
    </row>
    <row r="11" spans="1:44" ht="18" customHeight="1">
      <c r="A11" s="256" t="str">
        <f>'Staff Hour Summary - Firm'!A13</f>
        <v>4. Roadway Analysis</v>
      </c>
      <c r="B11" s="174">
        <f>'Staff Hour Summary - Firm'!B13</f>
        <v>0</v>
      </c>
      <c r="C11" s="174">
        <f>'Staff Hour Summary - Firm'!C13</f>
        <v>0</v>
      </c>
      <c r="D11" s="174">
        <f>'Staff Hour Summary - Firm'!D13</f>
        <v>0</v>
      </c>
      <c r="E11" s="174">
        <f>'Staff Hour Summary - Firm'!E13</f>
        <v>0</v>
      </c>
      <c r="F11" s="174">
        <f>'Staff Hour Summary - Firm'!F13</f>
        <v>0</v>
      </c>
      <c r="G11" s="174">
        <f>'Staff Hour Summary - Firm'!G13</f>
        <v>0</v>
      </c>
      <c r="H11" s="174">
        <f>'Staff Hour Summary - Firm'!H13</f>
        <v>0</v>
      </c>
      <c r="I11" s="174">
        <f>'Staff Hour Summary - Firm'!I13</f>
        <v>0</v>
      </c>
      <c r="J11" s="174">
        <f>'Staff Hour Summary - Firm'!J13</f>
        <v>0</v>
      </c>
      <c r="K11" s="174">
        <f>'Staff Hour Summary - Firm'!K13</f>
        <v>0</v>
      </c>
      <c r="L11" s="174">
        <f>'Staff Hour Summary - Firm'!L13</f>
        <v>0</v>
      </c>
      <c r="M11" s="174">
        <f>'Staff Hour Summary - Firm'!M13</f>
        <v>0</v>
      </c>
      <c r="N11" s="174">
        <f>'Staff Hour Summary - Firm'!N13</f>
        <v>0</v>
      </c>
      <c r="O11" s="171">
        <f t="shared" si="0"/>
        <v>0</v>
      </c>
      <c r="P11" s="172">
        <f t="shared" si="1"/>
        <v>0</v>
      </c>
      <c r="Q11" s="173" t="e">
        <f>ROUND(+P11/O11,2)</f>
        <v>#DIV/0!</v>
      </c>
      <c r="R11" s="40"/>
      <c r="S11" s="40"/>
    </row>
    <row r="12" spans="1:44" ht="18" customHeight="1">
      <c r="A12" s="256" t="str">
        <f>'Staff Hour Summary - Firm'!A14</f>
        <v>5. Roadway Plans</v>
      </c>
      <c r="B12" s="174">
        <f>'Staff Hour Summary - Firm'!B14</f>
        <v>0</v>
      </c>
      <c r="C12" s="174">
        <f>'Staff Hour Summary - Firm'!C14</f>
        <v>0</v>
      </c>
      <c r="D12" s="174">
        <f>'Staff Hour Summary - Firm'!D14</f>
        <v>0</v>
      </c>
      <c r="E12" s="174">
        <f>'Staff Hour Summary - Firm'!E14</f>
        <v>0</v>
      </c>
      <c r="F12" s="174">
        <f>'Staff Hour Summary - Firm'!F14</f>
        <v>0</v>
      </c>
      <c r="G12" s="174">
        <f>'Staff Hour Summary - Firm'!G14</f>
        <v>0</v>
      </c>
      <c r="H12" s="174">
        <f>'Staff Hour Summary - Firm'!H14</f>
        <v>0</v>
      </c>
      <c r="I12" s="174">
        <f>'Staff Hour Summary - Firm'!I14</f>
        <v>0</v>
      </c>
      <c r="J12" s="174">
        <f>'Staff Hour Summary - Firm'!J14</f>
        <v>0</v>
      </c>
      <c r="K12" s="174">
        <f>'Staff Hour Summary - Firm'!K14</f>
        <v>0</v>
      </c>
      <c r="L12" s="174">
        <f>'Staff Hour Summary - Firm'!L14</f>
        <v>0</v>
      </c>
      <c r="M12" s="174">
        <f>'Staff Hour Summary - Firm'!M14</f>
        <v>0</v>
      </c>
      <c r="N12" s="174">
        <f>'Staff Hour Summary - Firm'!N14</f>
        <v>0</v>
      </c>
      <c r="O12" s="171">
        <f t="shared" si="0"/>
        <v>0</v>
      </c>
      <c r="P12" s="172">
        <f t="shared" si="1"/>
        <v>0</v>
      </c>
      <c r="Q12" s="173" t="e">
        <f>ROUND(+P12/O12,2)</f>
        <v>#DIV/0!</v>
      </c>
      <c r="R12" s="40"/>
      <c r="S12" s="40"/>
    </row>
    <row r="13" spans="1:44" ht="18" customHeight="1">
      <c r="A13" s="256" t="str">
        <f>'Staff Hour Summary - Firm'!A15</f>
        <v>6a. Drainage Analysis</v>
      </c>
      <c r="B13" s="174">
        <f>'Staff Hour Summary - Firm'!B15</f>
        <v>0</v>
      </c>
      <c r="C13" s="174">
        <f>'Staff Hour Summary - Firm'!C15</f>
        <v>0</v>
      </c>
      <c r="D13" s="174">
        <f>'Staff Hour Summary - Firm'!D15</f>
        <v>0</v>
      </c>
      <c r="E13" s="174">
        <f>'Staff Hour Summary - Firm'!E15</f>
        <v>0</v>
      </c>
      <c r="F13" s="174">
        <f>'Staff Hour Summary - Firm'!F15</f>
        <v>0</v>
      </c>
      <c r="G13" s="174">
        <f>'Staff Hour Summary - Firm'!G15</f>
        <v>0</v>
      </c>
      <c r="H13" s="174">
        <f>'Staff Hour Summary - Firm'!H15</f>
        <v>0</v>
      </c>
      <c r="I13" s="174">
        <f>'Staff Hour Summary - Firm'!I15</f>
        <v>0</v>
      </c>
      <c r="J13" s="174">
        <f>'Staff Hour Summary - Firm'!J15</f>
        <v>0</v>
      </c>
      <c r="K13" s="174">
        <f>'Staff Hour Summary - Firm'!K15</f>
        <v>0</v>
      </c>
      <c r="L13" s="174">
        <f>'Staff Hour Summary - Firm'!L15</f>
        <v>0</v>
      </c>
      <c r="M13" s="174">
        <f>'Staff Hour Summary - Firm'!M15</f>
        <v>0</v>
      </c>
      <c r="N13" s="174">
        <f>'Staff Hour Summary - Firm'!N15</f>
        <v>0</v>
      </c>
      <c r="O13" s="171">
        <f t="shared" si="0"/>
        <v>0</v>
      </c>
      <c r="P13" s="172">
        <f t="shared" si="1"/>
        <v>0</v>
      </c>
      <c r="Q13" s="173" t="e">
        <f>ROUND(+P13/O13,2)</f>
        <v>#DIV/0!</v>
      </c>
      <c r="R13" s="40"/>
      <c r="S13" s="40"/>
    </row>
    <row r="14" spans="1:44" ht="18" customHeight="1">
      <c r="A14" s="256" t="str">
        <f>'Staff Hour Summary - Firm'!A16</f>
        <v>6b. Drainage Plans</v>
      </c>
      <c r="B14" s="295">
        <f>'Staff Hour Summary - Firm'!B16</f>
        <v>0</v>
      </c>
      <c r="C14" s="295">
        <f>'Staff Hour Summary - Firm'!C16</f>
        <v>0</v>
      </c>
      <c r="D14" s="295">
        <f>'Staff Hour Summary - Firm'!D16</f>
        <v>0</v>
      </c>
      <c r="E14" s="295">
        <f>'Staff Hour Summary - Firm'!E16</f>
        <v>0</v>
      </c>
      <c r="F14" s="295">
        <f>'Staff Hour Summary - Firm'!F16</f>
        <v>0</v>
      </c>
      <c r="G14" s="295">
        <f>'Staff Hour Summary - Firm'!G16</f>
        <v>0</v>
      </c>
      <c r="H14" s="295">
        <f>'Staff Hour Summary - Firm'!H16</f>
        <v>0</v>
      </c>
      <c r="I14" s="295">
        <f>'Staff Hour Summary - Firm'!I16</f>
        <v>0</v>
      </c>
      <c r="J14" s="295">
        <f>'Staff Hour Summary - Firm'!J16</f>
        <v>0</v>
      </c>
      <c r="K14" s="295">
        <f>'Staff Hour Summary - Firm'!K16</f>
        <v>0</v>
      </c>
      <c r="L14" s="295">
        <f>'Staff Hour Summary - Firm'!L16</f>
        <v>0</v>
      </c>
      <c r="M14" s="295">
        <f>'Staff Hour Summary - Firm'!M16</f>
        <v>0</v>
      </c>
      <c r="N14" s="295">
        <f>'Staff Hour Summary - Firm'!N16</f>
        <v>0</v>
      </c>
      <c r="O14" s="171">
        <f t="shared" si="0"/>
        <v>0</v>
      </c>
      <c r="P14" s="297">
        <f t="shared" ref="P14" si="2">C14*$C$9+D14*$D$9+E14*$E$9+F14*$F$9+G14*$G$9+H14*$H$9+I14*$I$9+J14*$J$9+K14*$K$9+L14*$L$9+M14*$M$9+N14*$N$9</f>
        <v>0</v>
      </c>
      <c r="Q14" s="298" t="e">
        <f>ROUND(+P14/O14,2)</f>
        <v>#DIV/0!</v>
      </c>
      <c r="R14" s="40"/>
      <c r="S14" s="40"/>
    </row>
    <row r="15" spans="1:44" ht="18" customHeight="1">
      <c r="A15" s="256" t="str">
        <f>'Staff Hour Summary - Firm'!A17</f>
        <v>7. Utilities</v>
      </c>
      <c r="B15" s="174">
        <f>'Staff Hour Summary - Firm'!B17</f>
        <v>0</v>
      </c>
      <c r="C15" s="174">
        <f>'Staff Hour Summary - Firm'!C17</f>
        <v>0</v>
      </c>
      <c r="D15" s="174">
        <f>'Staff Hour Summary - Firm'!D17</f>
        <v>0</v>
      </c>
      <c r="E15" s="174">
        <f>'Staff Hour Summary - Firm'!E17</f>
        <v>0</v>
      </c>
      <c r="F15" s="174">
        <f>'Staff Hour Summary - Firm'!F17</f>
        <v>0</v>
      </c>
      <c r="G15" s="174">
        <f>'Staff Hour Summary - Firm'!G17</f>
        <v>0</v>
      </c>
      <c r="H15" s="174">
        <f>'Staff Hour Summary - Firm'!H17</f>
        <v>0</v>
      </c>
      <c r="I15" s="174">
        <f>'Staff Hour Summary - Firm'!I17</f>
        <v>0</v>
      </c>
      <c r="J15" s="174">
        <f>'Staff Hour Summary - Firm'!J17</f>
        <v>0</v>
      </c>
      <c r="K15" s="174">
        <f>'Staff Hour Summary - Firm'!K17</f>
        <v>0</v>
      </c>
      <c r="L15" s="174">
        <f>'Staff Hour Summary - Firm'!L17</f>
        <v>0</v>
      </c>
      <c r="M15" s="174">
        <f>'Staff Hour Summary - Firm'!M17</f>
        <v>0</v>
      </c>
      <c r="N15" s="174">
        <f>'Staff Hour Summary - Firm'!N17</f>
        <v>0</v>
      </c>
      <c r="O15" s="171">
        <f t="shared" si="0"/>
        <v>0</v>
      </c>
      <c r="P15" s="172">
        <f t="shared" si="1"/>
        <v>0</v>
      </c>
      <c r="Q15" s="173" t="e">
        <f t="shared" ref="Q15:Q42" si="3">ROUND(+P15/O15,2)</f>
        <v>#DIV/0!</v>
      </c>
      <c r="R15" s="40"/>
      <c r="S15" s="40"/>
    </row>
    <row r="16" spans="1:44" ht="18" customHeight="1">
      <c r="A16" s="256" t="str">
        <f>'Staff Hour Summary - Firm'!A18</f>
        <v>8. Environmental Permits,and Env. Clearances</v>
      </c>
      <c r="B16" s="174">
        <f>'Staff Hour Summary - Firm'!B18</f>
        <v>0</v>
      </c>
      <c r="C16" s="174">
        <f>'Staff Hour Summary - Firm'!C18</f>
        <v>0</v>
      </c>
      <c r="D16" s="174">
        <f>'Staff Hour Summary - Firm'!D18</f>
        <v>0</v>
      </c>
      <c r="E16" s="174">
        <f>'Staff Hour Summary - Firm'!E18</f>
        <v>0</v>
      </c>
      <c r="F16" s="174">
        <f>'Staff Hour Summary - Firm'!F18</f>
        <v>0</v>
      </c>
      <c r="G16" s="174">
        <f>'Staff Hour Summary - Firm'!G18</f>
        <v>0</v>
      </c>
      <c r="H16" s="174">
        <f>'Staff Hour Summary - Firm'!H18</f>
        <v>0</v>
      </c>
      <c r="I16" s="174">
        <f>'Staff Hour Summary - Firm'!I18</f>
        <v>0</v>
      </c>
      <c r="J16" s="174">
        <f>'Staff Hour Summary - Firm'!J18</f>
        <v>0</v>
      </c>
      <c r="K16" s="174">
        <f>'Staff Hour Summary - Firm'!K18</f>
        <v>0</v>
      </c>
      <c r="L16" s="174">
        <f>'Staff Hour Summary - Firm'!L18</f>
        <v>0</v>
      </c>
      <c r="M16" s="174">
        <f>'Staff Hour Summary - Firm'!M18</f>
        <v>0</v>
      </c>
      <c r="N16" s="174">
        <f>'Staff Hour Summary - Firm'!N18</f>
        <v>0</v>
      </c>
      <c r="O16" s="171">
        <f t="shared" si="0"/>
        <v>0</v>
      </c>
      <c r="P16" s="172">
        <f t="shared" si="1"/>
        <v>0</v>
      </c>
      <c r="Q16" s="173" t="e">
        <f t="shared" si="3"/>
        <v>#DIV/0!</v>
      </c>
      <c r="R16" s="40"/>
      <c r="S16" s="40"/>
    </row>
    <row r="17" spans="1:19" ht="18" customHeight="1">
      <c r="A17" s="256" t="str">
        <f>'Staff Hour Summary - Firm'!A19</f>
        <v>9. Structures - Misc. Tasks, Dwgs, Non-Tech.</v>
      </c>
      <c r="B17" s="174">
        <f>'Staff Hour Summary - Firm'!B19</f>
        <v>0</v>
      </c>
      <c r="C17" s="174">
        <f>'Staff Hour Summary - Firm'!C19</f>
        <v>0</v>
      </c>
      <c r="D17" s="174">
        <f>'Staff Hour Summary - Firm'!D19</f>
        <v>0</v>
      </c>
      <c r="E17" s="174">
        <f>'Staff Hour Summary - Firm'!E19</f>
        <v>0</v>
      </c>
      <c r="F17" s="174">
        <f>'Staff Hour Summary - Firm'!F19</f>
        <v>0</v>
      </c>
      <c r="G17" s="174">
        <f>'Staff Hour Summary - Firm'!G19</f>
        <v>0</v>
      </c>
      <c r="H17" s="174">
        <f>'Staff Hour Summary - Firm'!H19</f>
        <v>0</v>
      </c>
      <c r="I17" s="174">
        <f>'Staff Hour Summary - Firm'!I19</f>
        <v>0</v>
      </c>
      <c r="J17" s="174">
        <f>'Staff Hour Summary - Firm'!J19</f>
        <v>0</v>
      </c>
      <c r="K17" s="174">
        <f>'Staff Hour Summary - Firm'!K19</f>
        <v>0</v>
      </c>
      <c r="L17" s="174">
        <f>'Staff Hour Summary - Firm'!L19</f>
        <v>0</v>
      </c>
      <c r="M17" s="174">
        <f>'Staff Hour Summary - Firm'!M19</f>
        <v>0</v>
      </c>
      <c r="N17" s="174">
        <f>'Staff Hour Summary - Firm'!N19</f>
        <v>0</v>
      </c>
      <c r="O17" s="171">
        <f t="shared" si="0"/>
        <v>0</v>
      </c>
      <c r="P17" s="172">
        <f t="shared" si="1"/>
        <v>0</v>
      </c>
      <c r="Q17" s="173" t="e">
        <f t="shared" si="3"/>
        <v>#DIV/0!</v>
      </c>
      <c r="R17" s="40"/>
      <c r="S17" s="40"/>
    </row>
    <row r="18" spans="1:19" ht="18" customHeight="1">
      <c r="A18" s="256" t="str">
        <f>'Staff Hour Summary - Firm'!A20</f>
        <v>10. Structures - Bridge Development Report</v>
      </c>
      <c r="B18" s="174">
        <f>'Staff Hour Summary - Firm'!B20</f>
        <v>0</v>
      </c>
      <c r="C18" s="174">
        <f>'Staff Hour Summary - Firm'!C20</f>
        <v>0</v>
      </c>
      <c r="D18" s="174">
        <f>'Staff Hour Summary - Firm'!D20</f>
        <v>0</v>
      </c>
      <c r="E18" s="174">
        <f>'Staff Hour Summary - Firm'!E20</f>
        <v>0</v>
      </c>
      <c r="F18" s="174">
        <f>'Staff Hour Summary - Firm'!F20</f>
        <v>0</v>
      </c>
      <c r="G18" s="174">
        <f>'Staff Hour Summary - Firm'!G20</f>
        <v>0</v>
      </c>
      <c r="H18" s="174">
        <f>'Staff Hour Summary - Firm'!H20</f>
        <v>0</v>
      </c>
      <c r="I18" s="174">
        <f>'Staff Hour Summary - Firm'!I20</f>
        <v>0</v>
      </c>
      <c r="J18" s="174">
        <f>'Staff Hour Summary - Firm'!J20</f>
        <v>0</v>
      </c>
      <c r="K18" s="174">
        <f>'Staff Hour Summary - Firm'!K20</f>
        <v>0</v>
      </c>
      <c r="L18" s="174">
        <f>'Staff Hour Summary - Firm'!L20</f>
        <v>0</v>
      </c>
      <c r="M18" s="174">
        <f>'Staff Hour Summary - Firm'!M20</f>
        <v>0</v>
      </c>
      <c r="N18" s="174">
        <f>'Staff Hour Summary - Firm'!N20</f>
        <v>0</v>
      </c>
      <c r="O18" s="171">
        <f t="shared" si="0"/>
        <v>0</v>
      </c>
      <c r="P18" s="172">
        <f t="shared" si="1"/>
        <v>0</v>
      </c>
      <c r="Q18" s="173" t="e">
        <f t="shared" si="3"/>
        <v>#DIV/0!</v>
      </c>
      <c r="R18" s="40"/>
      <c r="S18" s="40"/>
    </row>
    <row r="19" spans="1:19" ht="18" customHeight="1">
      <c r="A19" s="256" t="str">
        <f>'Staff Hour Summary - Firm'!A21</f>
        <v>11. Structures - Temporary Bridge</v>
      </c>
      <c r="B19" s="174">
        <f>'Staff Hour Summary - Firm'!B21</f>
        <v>0</v>
      </c>
      <c r="C19" s="174">
        <f>'Staff Hour Summary - Firm'!C21</f>
        <v>0</v>
      </c>
      <c r="D19" s="174">
        <f>'Staff Hour Summary - Firm'!D21</f>
        <v>0</v>
      </c>
      <c r="E19" s="174">
        <f>'Staff Hour Summary - Firm'!E21</f>
        <v>0</v>
      </c>
      <c r="F19" s="174">
        <f>'Staff Hour Summary - Firm'!F21</f>
        <v>0</v>
      </c>
      <c r="G19" s="174">
        <f>'Staff Hour Summary - Firm'!G21</f>
        <v>0</v>
      </c>
      <c r="H19" s="174">
        <f>'Staff Hour Summary - Firm'!H21</f>
        <v>0</v>
      </c>
      <c r="I19" s="174">
        <f>'Staff Hour Summary - Firm'!I21</f>
        <v>0</v>
      </c>
      <c r="J19" s="174">
        <f>'Staff Hour Summary - Firm'!J21</f>
        <v>0</v>
      </c>
      <c r="K19" s="174">
        <f>'Staff Hour Summary - Firm'!K21</f>
        <v>0</v>
      </c>
      <c r="L19" s="174">
        <f>'Staff Hour Summary - Firm'!L21</f>
        <v>0</v>
      </c>
      <c r="M19" s="174">
        <f>'Staff Hour Summary - Firm'!M21</f>
        <v>0</v>
      </c>
      <c r="N19" s="174">
        <f>'Staff Hour Summary - Firm'!N21</f>
        <v>0</v>
      </c>
      <c r="O19" s="171">
        <f t="shared" si="0"/>
        <v>0</v>
      </c>
      <c r="P19" s="172">
        <f t="shared" si="1"/>
        <v>0</v>
      </c>
      <c r="Q19" s="173" t="e">
        <f t="shared" si="3"/>
        <v>#DIV/0!</v>
      </c>
      <c r="R19" s="40"/>
      <c r="S19" s="40"/>
    </row>
    <row r="20" spans="1:19" ht="18" customHeight="1">
      <c r="A20" s="256" t="str">
        <f>'Staff Hour Summary - Firm'!A22</f>
        <v>12. Structures - Short Span Concrete Bridge</v>
      </c>
      <c r="B20" s="174">
        <f>'Staff Hour Summary - Firm'!B22</f>
        <v>0</v>
      </c>
      <c r="C20" s="174">
        <f>'Staff Hour Summary - Firm'!C22</f>
        <v>0</v>
      </c>
      <c r="D20" s="174">
        <f>'Staff Hour Summary - Firm'!D22</f>
        <v>0</v>
      </c>
      <c r="E20" s="174">
        <f>'Staff Hour Summary - Firm'!E22</f>
        <v>0</v>
      </c>
      <c r="F20" s="174">
        <f>'Staff Hour Summary - Firm'!F22</f>
        <v>0</v>
      </c>
      <c r="G20" s="174">
        <f>'Staff Hour Summary - Firm'!G22</f>
        <v>0</v>
      </c>
      <c r="H20" s="174">
        <f>'Staff Hour Summary - Firm'!H22</f>
        <v>0</v>
      </c>
      <c r="I20" s="174">
        <f>'Staff Hour Summary - Firm'!I22</f>
        <v>0</v>
      </c>
      <c r="J20" s="174">
        <f>'Staff Hour Summary - Firm'!J22</f>
        <v>0</v>
      </c>
      <c r="K20" s="174">
        <f>'Staff Hour Summary - Firm'!K22</f>
        <v>0</v>
      </c>
      <c r="L20" s="174">
        <f>'Staff Hour Summary - Firm'!L22</f>
        <v>0</v>
      </c>
      <c r="M20" s="174">
        <f>'Staff Hour Summary - Firm'!M22</f>
        <v>0</v>
      </c>
      <c r="N20" s="174">
        <f>'Staff Hour Summary - Firm'!N22</f>
        <v>0</v>
      </c>
      <c r="O20" s="171">
        <f t="shared" ref="O20:O38" si="4">SUM(C20:N20)</f>
        <v>0</v>
      </c>
      <c r="P20" s="172">
        <f t="shared" ref="P20:P38" si="5">C20*$C$9+D20*$D$9+E20*$E$9+F20*$F$9+G20*$G$9+H20*$H$9+I20*$I$9+J20*$J$9+K20*$K$9+L20*$L$9+M20*$M$9+N20*$N$9</f>
        <v>0</v>
      </c>
      <c r="Q20" s="173" t="e">
        <f t="shared" si="3"/>
        <v>#DIV/0!</v>
      </c>
      <c r="R20" s="40"/>
      <c r="S20" s="40"/>
    </row>
    <row r="21" spans="1:19" ht="18" customHeight="1">
      <c r="A21" s="256" t="str">
        <f>'Staff Hour Summary - Firm'!A23</f>
        <v>13. Structures - Medium Span Concrete Bridge</v>
      </c>
      <c r="B21" s="174">
        <f>'Staff Hour Summary - Firm'!B23</f>
        <v>0</v>
      </c>
      <c r="C21" s="174">
        <f>'Staff Hour Summary - Firm'!C23</f>
        <v>0</v>
      </c>
      <c r="D21" s="174">
        <f>'Staff Hour Summary - Firm'!D23</f>
        <v>0</v>
      </c>
      <c r="E21" s="174">
        <f>'Staff Hour Summary - Firm'!E23</f>
        <v>0</v>
      </c>
      <c r="F21" s="174">
        <f>'Staff Hour Summary - Firm'!F23</f>
        <v>0</v>
      </c>
      <c r="G21" s="174">
        <f>'Staff Hour Summary - Firm'!G23</f>
        <v>0</v>
      </c>
      <c r="H21" s="174">
        <f>'Staff Hour Summary - Firm'!H23</f>
        <v>0</v>
      </c>
      <c r="I21" s="174">
        <f>'Staff Hour Summary - Firm'!I23</f>
        <v>0</v>
      </c>
      <c r="J21" s="174">
        <f>'Staff Hour Summary - Firm'!J23</f>
        <v>0</v>
      </c>
      <c r="K21" s="174">
        <f>'Staff Hour Summary - Firm'!K23</f>
        <v>0</v>
      </c>
      <c r="L21" s="174">
        <f>'Staff Hour Summary - Firm'!L23</f>
        <v>0</v>
      </c>
      <c r="M21" s="174">
        <f>'Staff Hour Summary - Firm'!M23</f>
        <v>0</v>
      </c>
      <c r="N21" s="174">
        <f>'Staff Hour Summary - Firm'!N23</f>
        <v>0</v>
      </c>
      <c r="O21" s="171">
        <f t="shared" si="4"/>
        <v>0</v>
      </c>
      <c r="P21" s="172">
        <f t="shared" si="5"/>
        <v>0</v>
      </c>
      <c r="Q21" s="173" t="e">
        <f t="shared" si="3"/>
        <v>#DIV/0!</v>
      </c>
      <c r="R21" s="40"/>
      <c r="S21" s="40"/>
    </row>
    <row r="22" spans="1:19" ht="18" customHeight="1">
      <c r="A22" s="256" t="str">
        <f>'Staff Hour Summary - Firm'!A24</f>
        <v>14. Structures - Structural Steel Bridge</v>
      </c>
      <c r="B22" s="174">
        <f>'Staff Hour Summary - Firm'!B24</f>
        <v>0</v>
      </c>
      <c r="C22" s="174">
        <f>'Staff Hour Summary - Firm'!C24</f>
        <v>0</v>
      </c>
      <c r="D22" s="174">
        <f>'Staff Hour Summary - Firm'!D24</f>
        <v>0</v>
      </c>
      <c r="E22" s="174">
        <f>'Staff Hour Summary - Firm'!E24</f>
        <v>0</v>
      </c>
      <c r="F22" s="174">
        <f>'Staff Hour Summary - Firm'!F24</f>
        <v>0</v>
      </c>
      <c r="G22" s="174">
        <f>'Staff Hour Summary - Firm'!G24</f>
        <v>0</v>
      </c>
      <c r="H22" s="174">
        <f>'Staff Hour Summary - Firm'!H24</f>
        <v>0</v>
      </c>
      <c r="I22" s="174">
        <f>'Staff Hour Summary - Firm'!I24</f>
        <v>0</v>
      </c>
      <c r="J22" s="174">
        <f>'Staff Hour Summary - Firm'!J24</f>
        <v>0</v>
      </c>
      <c r="K22" s="174">
        <f>'Staff Hour Summary - Firm'!K24</f>
        <v>0</v>
      </c>
      <c r="L22" s="174">
        <f>'Staff Hour Summary - Firm'!L24</f>
        <v>0</v>
      </c>
      <c r="M22" s="174">
        <f>'Staff Hour Summary - Firm'!M24</f>
        <v>0</v>
      </c>
      <c r="N22" s="174">
        <f>'Staff Hour Summary - Firm'!N24</f>
        <v>0</v>
      </c>
      <c r="O22" s="171">
        <f t="shared" si="4"/>
        <v>0</v>
      </c>
      <c r="P22" s="172">
        <f t="shared" si="5"/>
        <v>0</v>
      </c>
      <c r="Q22" s="173" t="e">
        <f t="shared" si="3"/>
        <v>#DIV/0!</v>
      </c>
      <c r="R22" s="40"/>
      <c r="S22" s="40"/>
    </row>
    <row r="23" spans="1:19" ht="18" customHeight="1">
      <c r="A23" s="256" t="str">
        <f>'Staff Hour Summary - Firm'!A25</f>
        <v>15. Structures - Segmental Concrete Bridge</v>
      </c>
      <c r="B23" s="174">
        <f>'Staff Hour Summary - Firm'!B25</f>
        <v>0</v>
      </c>
      <c r="C23" s="174">
        <f>'Staff Hour Summary - Firm'!C25</f>
        <v>0</v>
      </c>
      <c r="D23" s="174">
        <f>'Staff Hour Summary - Firm'!D25</f>
        <v>0</v>
      </c>
      <c r="E23" s="174">
        <f>'Staff Hour Summary - Firm'!E25</f>
        <v>0</v>
      </c>
      <c r="F23" s="174">
        <f>'Staff Hour Summary - Firm'!F25</f>
        <v>0</v>
      </c>
      <c r="G23" s="174">
        <f>'Staff Hour Summary - Firm'!G25</f>
        <v>0</v>
      </c>
      <c r="H23" s="174">
        <f>'Staff Hour Summary - Firm'!H25</f>
        <v>0</v>
      </c>
      <c r="I23" s="174">
        <f>'Staff Hour Summary - Firm'!I25</f>
        <v>0</v>
      </c>
      <c r="J23" s="174">
        <f>'Staff Hour Summary - Firm'!J25</f>
        <v>0</v>
      </c>
      <c r="K23" s="174">
        <f>'Staff Hour Summary - Firm'!K25</f>
        <v>0</v>
      </c>
      <c r="L23" s="174">
        <f>'Staff Hour Summary - Firm'!L25</f>
        <v>0</v>
      </c>
      <c r="M23" s="174">
        <f>'Staff Hour Summary - Firm'!M25</f>
        <v>0</v>
      </c>
      <c r="N23" s="174">
        <f>'Staff Hour Summary - Firm'!N25</f>
        <v>0</v>
      </c>
      <c r="O23" s="171">
        <f t="shared" si="4"/>
        <v>0</v>
      </c>
      <c r="P23" s="172">
        <f t="shared" si="5"/>
        <v>0</v>
      </c>
      <c r="Q23" s="173" t="e">
        <f t="shared" si="3"/>
        <v>#DIV/0!</v>
      </c>
      <c r="R23" s="40"/>
      <c r="S23" s="40"/>
    </row>
    <row r="24" spans="1:19" ht="18" customHeight="1">
      <c r="A24" s="256" t="str">
        <f>'Staff Hour Summary - Firm'!A26</f>
        <v>16. Structures - Movable Span</v>
      </c>
      <c r="B24" s="174">
        <f>'Staff Hour Summary - Firm'!B26</f>
        <v>0</v>
      </c>
      <c r="C24" s="174">
        <f>'Staff Hour Summary - Firm'!C26</f>
        <v>0</v>
      </c>
      <c r="D24" s="174">
        <f>'Staff Hour Summary - Firm'!D26</f>
        <v>0</v>
      </c>
      <c r="E24" s="174">
        <f>'Staff Hour Summary - Firm'!E26</f>
        <v>0</v>
      </c>
      <c r="F24" s="174">
        <f>'Staff Hour Summary - Firm'!F26</f>
        <v>0</v>
      </c>
      <c r="G24" s="174">
        <f>'Staff Hour Summary - Firm'!G26</f>
        <v>0</v>
      </c>
      <c r="H24" s="174">
        <f>'Staff Hour Summary - Firm'!H26</f>
        <v>0</v>
      </c>
      <c r="I24" s="174">
        <f>'Staff Hour Summary - Firm'!I26</f>
        <v>0</v>
      </c>
      <c r="J24" s="174">
        <f>'Staff Hour Summary - Firm'!J26</f>
        <v>0</v>
      </c>
      <c r="K24" s="174">
        <f>'Staff Hour Summary - Firm'!K26</f>
        <v>0</v>
      </c>
      <c r="L24" s="174">
        <f>'Staff Hour Summary - Firm'!L26</f>
        <v>0</v>
      </c>
      <c r="M24" s="174">
        <f>'Staff Hour Summary - Firm'!M26</f>
        <v>0</v>
      </c>
      <c r="N24" s="174">
        <f>'Staff Hour Summary - Firm'!N26</f>
        <v>0</v>
      </c>
      <c r="O24" s="171">
        <f t="shared" si="4"/>
        <v>0</v>
      </c>
      <c r="P24" s="172">
        <f t="shared" si="5"/>
        <v>0</v>
      </c>
      <c r="Q24" s="173" t="e">
        <f t="shared" si="3"/>
        <v>#DIV/0!</v>
      </c>
      <c r="R24" s="40"/>
      <c r="S24" s="40"/>
    </row>
    <row r="25" spans="1:19" ht="18" customHeight="1">
      <c r="A25" s="256" t="str">
        <f>'Staff Hour Summary - Firm'!A27</f>
        <v>17. Structures - Retaining Walls</v>
      </c>
      <c r="B25" s="174">
        <f>'Staff Hour Summary - Firm'!B27</f>
        <v>0</v>
      </c>
      <c r="C25" s="174">
        <f>'Staff Hour Summary - Firm'!C27</f>
        <v>0</v>
      </c>
      <c r="D25" s="174">
        <f>'Staff Hour Summary - Firm'!D27</f>
        <v>0</v>
      </c>
      <c r="E25" s="174">
        <f>'Staff Hour Summary - Firm'!E27</f>
        <v>0</v>
      </c>
      <c r="F25" s="174">
        <f>'Staff Hour Summary - Firm'!F27</f>
        <v>0</v>
      </c>
      <c r="G25" s="174">
        <f>'Staff Hour Summary - Firm'!G27</f>
        <v>0</v>
      </c>
      <c r="H25" s="174">
        <f>'Staff Hour Summary - Firm'!H27</f>
        <v>0</v>
      </c>
      <c r="I25" s="174">
        <f>'Staff Hour Summary - Firm'!I27</f>
        <v>0</v>
      </c>
      <c r="J25" s="174">
        <f>'Staff Hour Summary - Firm'!J27</f>
        <v>0</v>
      </c>
      <c r="K25" s="174">
        <f>'Staff Hour Summary - Firm'!K27</f>
        <v>0</v>
      </c>
      <c r="L25" s="174">
        <f>'Staff Hour Summary - Firm'!L27</f>
        <v>0</v>
      </c>
      <c r="M25" s="174">
        <f>'Staff Hour Summary - Firm'!M27</f>
        <v>0</v>
      </c>
      <c r="N25" s="174">
        <f>'Staff Hour Summary - Firm'!N27</f>
        <v>0</v>
      </c>
      <c r="O25" s="171">
        <f t="shared" si="4"/>
        <v>0</v>
      </c>
      <c r="P25" s="172">
        <f t="shared" si="5"/>
        <v>0</v>
      </c>
      <c r="Q25" s="173" t="e">
        <f t="shared" si="3"/>
        <v>#DIV/0!</v>
      </c>
      <c r="R25" s="40"/>
      <c r="S25" s="40"/>
    </row>
    <row r="26" spans="1:19" ht="18" customHeight="1">
      <c r="A26" s="256" t="str">
        <f>'Staff Hour Summary - Firm'!A28</f>
        <v>18. Structures - Miscellaneous</v>
      </c>
      <c r="B26" s="174">
        <f>'Staff Hour Summary - Firm'!B28</f>
        <v>0</v>
      </c>
      <c r="C26" s="174">
        <f>'Staff Hour Summary - Firm'!C28</f>
        <v>0</v>
      </c>
      <c r="D26" s="174">
        <f>'Staff Hour Summary - Firm'!D28</f>
        <v>0</v>
      </c>
      <c r="E26" s="174">
        <f>'Staff Hour Summary - Firm'!E28</f>
        <v>0</v>
      </c>
      <c r="F26" s="174">
        <f>'Staff Hour Summary - Firm'!F28</f>
        <v>0</v>
      </c>
      <c r="G26" s="174">
        <f>'Staff Hour Summary - Firm'!G28</f>
        <v>0</v>
      </c>
      <c r="H26" s="174">
        <f>'Staff Hour Summary - Firm'!H28</f>
        <v>0</v>
      </c>
      <c r="I26" s="174">
        <f>'Staff Hour Summary - Firm'!I28</f>
        <v>0</v>
      </c>
      <c r="J26" s="174">
        <f>'Staff Hour Summary - Firm'!J28</f>
        <v>0</v>
      </c>
      <c r="K26" s="174">
        <f>'Staff Hour Summary - Firm'!K28</f>
        <v>0</v>
      </c>
      <c r="L26" s="174">
        <f>'Staff Hour Summary - Firm'!L28</f>
        <v>0</v>
      </c>
      <c r="M26" s="174">
        <f>'Staff Hour Summary - Firm'!M28</f>
        <v>0</v>
      </c>
      <c r="N26" s="174">
        <f>'Staff Hour Summary - Firm'!N28</f>
        <v>0</v>
      </c>
      <c r="O26" s="171">
        <f t="shared" si="4"/>
        <v>0</v>
      </c>
      <c r="P26" s="172">
        <f t="shared" si="5"/>
        <v>0</v>
      </c>
      <c r="Q26" s="173" t="e">
        <f t="shared" si="3"/>
        <v>#DIV/0!</v>
      </c>
      <c r="R26" s="40"/>
      <c r="S26" s="40"/>
    </row>
    <row r="27" spans="1:19" ht="18" customHeight="1">
      <c r="A27" s="256" t="str">
        <f>'Staff Hour Summary - Firm'!A29</f>
        <v>19. Signing &amp; Pavement Marking Analysis</v>
      </c>
      <c r="B27" s="174">
        <f>'Staff Hour Summary - Firm'!B29</f>
        <v>0</v>
      </c>
      <c r="C27" s="174">
        <f>'Staff Hour Summary - Firm'!C29</f>
        <v>0</v>
      </c>
      <c r="D27" s="174">
        <f>'Staff Hour Summary - Firm'!D29</f>
        <v>0</v>
      </c>
      <c r="E27" s="174">
        <f>'Staff Hour Summary - Firm'!E29</f>
        <v>0</v>
      </c>
      <c r="F27" s="174">
        <f>'Staff Hour Summary - Firm'!F29</f>
        <v>0</v>
      </c>
      <c r="G27" s="174">
        <f>'Staff Hour Summary - Firm'!G29</f>
        <v>0</v>
      </c>
      <c r="H27" s="174">
        <f>'Staff Hour Summary - Firm'!H29</f>
        <v>0</v>
      </c>
      <c r="I27" s="174">
        <f>'Staff Hour Summary - Firm'!I29</f>
        <v>0</v>
      </c>
      <c r="J27" s="174">
        <f>'Staff Hour Summary - Firm'!J29</f>
        <v>0</v>
      </c>
      <c r="K27" s="174">
        <f>'Staff Hour Summary - Firm'!K29</f>
        <v>0</v>
      </c>
      <c r="L27" s="174">
        <f>'Staff Hour Summary - Firm'!L29</f>
        <v>0</v>
      </c>
      <c r="M27" s="174">
        <f>'Staff Hour Summary - Firm'!M29</f>
        <v>0</v>
      </c>
      <c r="N27" s="174">
        <f>'Staff Hour Summary - Firm'!N29</f>
        <v>0</v>
      </c>
      <c r="O27" s="171">
        <f t="shared" si="4"/>
        <v>0</v>
      </c>
      <c r="P27" s="172">
        <f t="shared" si="5"/>
        <v>0</v>
      </c>
      <c r="Q27" s="173" t="e">
        <f t="shared" si="3"/>
        <v>#DIV/0!</v>
      </c>
      <c r="R27" s="40"/>
      <c r="S27" s="40"/>
    </row>
    <row r="28" spans="1:19" ht="18" customHeight="1">
      <c r="A28" s="256" t="str">
        <f>'Staff Hour Summary - Firm'!A30</f>
        <v>20. Signing &amp; Pavement Marking Plans</v>
      </c>
      <c r="B28" s="174">
        <f>'Staff Hour Summary - Firm'!B30</f>
        <v>0</v>
      </c>
      <c r="C28" s="174">
        <f>'Staff Hour Summary - Firm'!C30</f>
        <v>0</v>
      </c>
      <c r="D28" s="174">
        <f>'Staff Hour Summary - Firm'!D30</f>
        <v>0</v>
      </c>
      <c r="E28" s="174">
        <f>'Staff Hour Summary - Firm'!E30</f>
        <v>0</v>
      </c>
      <c r="F28" s="174">
        <f>'Staff Hour Summary - Firm'!F30</f>
        <v>0</v>
      </c>
      <c r="G28" s="174">
        <f>'Staff Hour Summary - Firm'!G30</f>
        <v>0</v>
      </c>
      <c r="H28" s="174">
        <f>'Staff Hour Summary - Firm'!H30</f>
        <v>0</v>
      </c>
      <c r="I28" s="174">
        <f>'Staff Hour Summary - Firm'!I30</f>
        <v>0</v>
      </c>
      <c r="J28" s="174">
        <f>'Staff Hour Summary - Firm'!J30</f>
        <v>0</v>
      </c>
      <c r="K28" s="174">
        <f>'Staff Hour Summary - Firm'!K30</f>
        <v>0</v>
      </c>
      <c r="L28" s="174">
        <f>'Staff Hour Summary - Firm'!L30</f>
        <v>0</v>
      </c>
      <c r="M28" s="174">
        <f>'Staff Hour Summary - Firm'!M30</f>
        <v>0</v>
      </c>
      <c r="N28" s="174">
        <f>'Staff Hour Summary - Firm'!N30</f>
        <v>0</v>
      </c>
      <c r="O28" s="171">
        <f t="shared" si="4"/>
        <v>0</v>
      </c>
      <c r="P28" s="172">
        <f t="shared" si="5"/>
        <v>0</v>
      </c>
      <c r="Q28" s="173" t="e">
        <f t="shared" si="3"/>
        <v>#DIV/0!</v>
      </c>
      <c r="R28" s="40"/>
      <c r="S28" s="40"/>
    </row>
    <row r="29" spans="1:19" ht="18" customHeight="1">
      <c r="A29" s="256" t="str">
        <f>'Staff Hour Summary - Firm'!A31</f>
        <v>21. Signalization Analysis</v>
      </c>
      <c r="B29" s="174">
        <f>'Staff Hour Summary - Firm'!B31</f>
        <v>0</v>
      </c>
      <c r="C29" s="174">
        <f>'Staff Hour Summary - Firm'!C31</f>
        <v>0</v>
      </c>
      <c r="D29" s="174">
        <f>'Staff Hour Summary - Firm'!D31</f>
        <v>0</v>
      </c>
      <c r="E29" s="174">
        <f>'Staff Hour Summary - Firm'!E31</f>
        <v>0</v>
      </c>
      <c r="F29" s="174">
        <f>'Staff Hour Summary - Firm'!F31</f>
        <v>0</v>
      </c>
      <c r="G29" s="174">
        <f>'Staff Hour Summary - Firm'!G31</f>
        <v>0</v>
      </c>
      <c r="H29" s="174">
        <f>'Staff Hour Summary - Firm'!H31</f>
        <v>0</v>
      </c>
      <c r="I29" s="174">
        <f>'Staff Hour Summary - Firm'!I31</f>
        <v>0</v>
      </c>
      <c r="J29" s="174">
        <f>'Staff Hour Summary - Firm'!J31</f>
        <v>0</v>
      </c>
      <c r="K29" s="174">
        <f>'Staff Hour Summary - Firm'!K31</f>
        <v>0</v>
      </c>
      <c r="L29" s="174">
        <f>'Staff Hour Summary - Firm'!L31</f>
        <v>0</v>
      </c>
      <c r="M29" s="174">
        <f>'Staff Hour Summary - Firm'!M31</f>
        <v>0</v>
      </c>
      <c r="N29" s="174">
        <f>'Staff Hour Summary - Firm'!N31</f>
        <v>0</v>
      </c>
      <c r="O29" s="171">
        <f t="shared" si="4"/>
        <v>0</v>
      </c>
      <c r="P29" s="172">
        <f t="shared" si="5"/>
        <v>0</v>
      </c>
      <c r="Q29" s="173" t="e">
        <f t="shared" si="3"/>
        <v>#DIV/0!</v>
      </c>
      <c r="R29" s="40"/>
      <c r="S29" s="40"/>
    </row>
    <row r="30" spans="1:19" ht="18" customHeight="1">
      <c r="A30" s="256" t="str">
        <f>'Staff Hour Summary - Firm'!A32</f>
        <v>22. Signalization Plans</v>
      </c>
      <c r="B30" s="174">
        <f>'Staff Hour Summary - Firm'!B32</f>
        <v>0</v>
      </c>
      <c r="C30" s="174">
        <f>'Staff Hour Summary - Firm'!C32</f>
        <v>0</v>
      </c>
      <c r="D30" s="174">
        <f>'Staff Hour Summary - Firm'!D32</f>
        <v>0</v>
      </c>
      <c r="E30" s="174">
        <f>'Staff Hour Summary - Firm'!E32</f>
        <v>0</v>
      </c>
      <c r="F30" s="174">
        <f>'Staff Hour Summary - Firm'!F32</f>
        <v>0</v>
      </c>
      <c r="G30" s="174">
        <f>'Staff Hour Summary - Firm'!G32</f>
        <v>0</v>
      </c>
      <c r="H30" s="174">
        <f>'Staff Hour Summary - Firm'!H32</f>
        <v>0</v>
      </c>
      <c r="I30" s="174">
        <f>'Staff Hour Summary - Firm'!I32</f>
        <v>0</v>
      </c>
      <c r="J30" s="174">
        <f>'Staff Hour Summary - Firm'!J32</f>
        <v>0</v>
      </c>
      <c r="K30" s="174">
        <f>'Staff Hour Summary - Firm'!K32</f>
        <v>0</v>
      </c>
      <c r="L30" s="174">
        <f>'Staff Hour Summary - Firm'!L32</f>
        <v>0</v>
      </c>
      <c r="M30" s="174">
        <f>'Staff Hour Summary - Firm'!M32</f>
        <v>0</v>
      </c>
      <c r="N30" s="174">
        <f>'Staff Hour Summary - Firm'!N32</f>
        <v>0</v>
      </c>
      <c r="O30" s="171">
        <f t="shared" si="4"/>
        <v>0</v>
      </c>
      <c r="P30" s="172">
        <f t="shared" si="5"/>
        <v>0</v>
      </c>
      <c r="Q30" s="173" t="e">
        <f t="shared" si="3"/>
        <v>#DIV/0!</v>
      </c>
      <c r="R30" s="40"/>
      <c r="S30" s="40"/>
    </row>
    <row r="31" spans="1:19" ht="18" customHeight="1">
      <c r="A31" s="256" t="str">
        <f>'Staff Hour Summary - Firm'!A33</f>
        <v>23. Lighting Analysis</v>
      </c>
      <c r="B31" s="174">
        <f>'Staff Hour Summary - Firm'!B33</f>
        <v>0</v>
      </c>
      <c r="C31" s="174">
        <f>'Staff Hour Summary - Firm'!C33</f>
        <v>0</v>
      </c>
      <c r="D31" s="174">
        <f>'Staff Hour Summary - Firm'!D33</f>
        <v>0</v>
      </c>
      <c r="E31" s="174">
        <f>'Staff Hour Summary - Firm'!E33</f>
        <v>0</v>
      </c>
      <c r="F31" s="174">
        <f>'Staff Hour Summary - Firm'!F33</f>
        <v>0</v>
      </c>
      <c r="G31" s="174">
        <f>'Staff Hour Summary - Firm'!G33</f>
        <v>0</v>
      </c>
      <c r="H31" s="174">
        <f>'Staff Hour Summary - Firm'!H33</f>
        <v>0</v>
      </c>
      <c r="I31" s="174">
        <f>'Staff Hour Summary - Firm'!I33</f>
        <v>0</v>
      </c>
      <c r="J31" s="174">
        <f>'Staff Hour Summary - Firm'!J33</f>
        <v>0</v>
      </c>
      <c r="K31" s="174">
        <f>'Staff Hour Summary - Firm'!K33</f>
        <v>0</v>
      </c>
      <c r="L31" s="174">
        <f>'Staff Hour Summary - Firm'!L33</f>
        <v>0</v>
      </c>
      <c r="M31" s="174">
        <f>'Staff Hour Summary - Firm'!M33</f>
        <v>0</v>
      </c>
      <c r="N31" s="174">
        <f>'Staff Hour Summary - Firm'!N33</f>
        <v>0</v>
      </c>
      <c r="O31" s="171">
        <f t="shared" si="4"/>
        <v>0</v>
      </c>
      <c r="P31" s="172">
        <f t="shared" si="5"/>
        <v>0</v>
      </c>
      <c r="Q31" s="173" t="e">
        <f t="shared" si="3"/>
        <v>#DIV/0!</v>
      </c>
      <c r="R31" s="40"/>
      <c r="S31" s="40"/>
    </row>
    <row r="32" spans="1:19" ht="18" customHeight="1">
      <c r="A32" s="256" t="str">
        <f>'Staff Hour Summary - Firm'!A34</f>
        <v>24. Lighting Plans</v>
      </c>
      <c r="B32" s="174">
        <f>'Staff Hour Summary - Firm'!B34</f>
        <v>0</v>
      </c>
      <c r="C32" s="174">
        <f>'Staff Hour Summary - Firm'!C34</f>
        <v>0</v>
      </c>
      <c r="D32" s="174">
        <f>'Staff Hour Summary - Firm'!D34</f>
        <v>0</v>
      </c>
      <c r="E32" s="174">
        <f>'Staff Hour Summary - Firm'!E34</f>
        <v>0</v>
      </c>
      <c r="F32" s="174">
        <f>'Staff Hour Summary - Firm'!F34</f>
        <v>0</v>
      </c>
      <c r="G32" s="174">
        <f>'Staff Hour Summary - Firm'!G34</f>
        <v>0</v>
      </c>
      <c r="H32" s="174">
        <f>'Staff Hour Summary - Firm'!H34</f>
        <v>0</v>
      </c>
      <c r="I32" s="174">
        <f>'Staff Hour Summary - Firm'!I34</f>
        <v>0</v>
      </c>
      <c r="J32" s="174">
        <f>'Staff Hour Summary - Firm'!J34</f>
        <v>0</v>
      </c>
      <c r="K32" s="174">
        <f>'Staff Hour Summary - Firm'!K34</f>
        <v>0</v>
      </c>
      <c r="L32" s="174">
        <f>'Staff Hour Summary - Firm'!L34</f>
        <v>0</v>
      </c>
      <c r="M32" s="174">
        <f>'Staff Hour Summary - Firm'!M34</f>
        <v>0</v>
      </c>
      <c r="N32" s="174">
        <f>'Staff Hour Summary - Firm'!N34</f>
        <v>0</v>
      </c>
      <c r="O32" s="171">
        <f t="shared" si="4"/>
        <v>0</v>
      </c>
      <c r="P32" s="172">
        <f t="shared" si="5"/>
        <v>0</v>
      </c>
      <c r="Q32" s="173" t="e">
        <f t="shared" si="3"/>
        <v>#DIV/0!</v>
      </c>
      <c r="R32" s="40"/>
      <c r="S32" s="40"/>
    </row>
    <row r="33" spans="1:44" ht="18" customHeight="1">
      <c r="A33" s="256" t="str">
        <f>'Staff Hour Summary - Firm'!A35</f>
        <v>25. Landscape Analysis</v>
      </c>
      <c r="B33" s="174">
        <f>'Staff Hour Summary - Firm'!B35</f>
        <v>0</v>
      </c>
      <c r="C33" s="174">
        <f>'Staff Hour Summary - Firm'!C35</f>
        <v>0</v>
      </c>
      <c r="D33" s="174">
        <f>'Staff Hour Summary - Firm'!D35</f>
        <v>0</v>
      </c>
      <c r="E33" s="174">
        <f>'Staff Hour Summary - Firm'!E35</f>
        <v>0</v>
      </c>
      <c r="F33" s="174">
        <f>'Staff Hour Summary - Firm'!F35</f>
        <v>0</v>
      </c>
      <c r="G33" s="174">
        <f>'Staff Hour Summary - Firm'!G35</f>
        <v>0</v>
      </c>
      <c r="H33" s="174">
        <f>'Staff Hour Summary - Firm'!H35</f>
        <v>0</v>
      </c>
      <c r="I33" s="174">
        <f>'Staff Hour Summary - Firm'!I35</f>
        <v>0</v>
      </c>
      <c r="J33" s="174">
        <f>'Staff Hour Summary - Firm'!J35</f>
        <v>0</v>
      </c>
      <c r="K33" s="174">
        <f>'Staff Hour Summary - Firm'!K35</f>
        <v>0</v>
      </c>
      <c r="L33" s="174">
        <f>'Staff Hour Summary - Firm'!L35</f>
        <v>0</v>
      </c>
      <c r="M33" s="174">
        <f>'Staff Hour Summary - Firm'!M35</f>
        <v>0</v>
      </c>
      <c r="N33" s="174">
        <f>'Staff Hour Summary - Firm'!N35</f>
        <v>0</v>
      </c>
      <c r="O33" s="171">
        <f t="shared" si="4"/>
        <v>0</v>
      </c>
      <c r="P33" s="172">
        <f t="shared" si="5"/>
        <v>0</v>
      </c>
      <c r="Q33" s="173" t="e">
        <f t="shared" si="3"/>
        <v>#DIV/0!</v>
      </c>
      <c r="R33" s="40"/>
      <c r="S33" s="40"/>
    </row>
    <row r="34" spans="1:44" ht="18" customHeight="1">
      <c r="A34" s="256" t="str">
        <f>'Staff Hour Summary - Firm'!A36</f>
        <v>26. Landscape Plans</v>
      </c>
      <c r="B34" s="174">
        <f>'Staff Hour Summary - Firm'!B36</f>
        <v>0</v>
      </c>
      <c r="C34" s="174">
        <f>'Staff Hour Summary - Firm'!C36</f>
        <v>0</v>
      </c>
      <c r="D34" s="174">
        <f>'Staff Hour Summary - Firm'!D36</f>
        <v>0</v>
      </c>
      <c r="E34" s="174">
        <f>'Staff Hour Summary - Firm'!E36</f>
        <v>0</v>
      </c>
      <c r="F34" s="174">
        <f>'Staff Hour Summary - Firm'!F36</f>
        <v>0</v>
      </c>
      <c r="G34" s="174">
        <f>'Staff Hour Summary - Firm'!G36</f>
        <v>0</v>
      </c>
      <c r="H34" s="174">
        <f>'Staff Hour Summary - Firm'!H36</f>
        <v>0</v>
      </c>
      <c r="I34" s="174">
        <f>'Staff Hour Summary - Firm'!I36</f>
        <v>0</v>
      </c>
      <c r="J34" s="174">
        <f>'Staff Hour Summary - Firm'!J36</f>
        <v>0</v>
      </c>
      <c r="K34" s="174">
        <f>'Staff Hour Summary - Firm'!K36</f>
        <v>0</v>
      </c>
      <c r="L34" s="174">
        <f>'Staff Hour Summary - Firm'!L36</f>
        <v>0</v>
      </c>
      <c r="M34" s="174">
        <f>'Staff Hour Summary - Firm'!M36</f>
        <v>0</v>
      </c>
      <c r="N34" s="174">
        <f>'Staff Hour Summary - Firm'!N36</f>
        <v>0</v>
      </c>
      <c r="O34" s="171">
        <f t="shared" si="4"/>
        <v>0</v>
      </c>
      <c r="P34" s="172">
        <f t="shared" si="5"/>
        <v>0</v>
      </c>
      <c r="Q34" s="173" t="e">
        <f t="shared" si="3"/>
        <v>#DIV/0!</v>
      </c>
      <c r="R34" s="40"/>
      <c r="S34" s="40"/>
    </row>
    <row r="35" spans="1:44" ht="18" customHeight="1">
      <c r="A35" s="256" t="str">
        <f>'Staff Hour Summary - Firm'!A37</f>
        <v>27. Survey (Field &amp; Office Support)</v>
      </c>
      <c r="B35" s="174">
        <f>'Staff Hour Summary - Firm'!B37</f>
        <v>0</v>
      </c>
      <c r="C35" s="174">
        <f>'Staff Hour Summary - Firm'!C37</f>
        <v>0</v>
      </c>
      <c r="D35" s="174">
        <f>'Staff Hour Summary - Firm'!D37</f>
        <v>0</v>
      </c>
      <c r="E35" s="174">
        <f>'Staff Hour Summary - Firm'!E37</f>
        <v>0</v>
      </c>
      <c r="F35" s="174">
        <f>'Staff Hour Summary - Firm'!F37</f>
        <v>0</v>
      </c>
      <c r="G35" s="174">
        <f>'Staff Hour Summary - Firm'!G37</f>
        <v>0</v>
      </c>
      <c r="H35" s="174">
        <f>'Staff Hour Summary - Firm'!H37</f>
        <v>0</v>
      </c>
      <c r="I35" s="174">
        <f>'Staff Hour Summary - Firm'!I37</f>
        <v>0</v>
      </c>
      <c r="J35" s="174">
        <f>'Staff Hour Summary - Firm'!J37</f>
        <v>0</v>
      </c>
      <c r="K35" s="174">
        <f>'Staff Hour Summary - Firm'!K37</f>
        <v>0</v>
      </c>
      <c r="L35" s="174">
        <f>'Staff Hour Summary - Firm'!L37</f>
        <v>0</v>
      </c>
      <c r="M35" s="174">
        <f>'Staff Hour Summary - Firm'!M37</f>
        <v>0</v>
      </c>
      <c r="N35" s="174">
        <f>'Staff Hour Summary - Firm'!N37</f>
        <v>0</v>
      </c>
      <c r="O35" s="171">
        <f t="shared" si="4"/>
        <v>0</v>
      </c>
      <c r="P35" s="172">
        <f t="shared" si="5"/>
        <v>0</v>
      </c>
      <c r="Q35" s="173" t="e">
        <f t="shared" si="3"/>
        <v>#DIV/0!</v>
      </c>
      <c r="R35" s="40"/>
      <c r="S35" s="40"/>
    </row>
    <row r="36" spans="1:44" ht="18" customHeight="1">
      <c r="A36" s="256" t="str">
        <f>'Staff Hour Summary - Firm'!A38</f>
        <v>28. Photogrammetry</v>
      </c>
      <c r="B36" s="174">
        <f>'Staff Hour Summary - Firm'!B38</f>
        <v>0</v>
      </c>
      <c r="C36" s="174">
        <f>'Staff Hour Summary - Firm'!C38</f>
        <v>0</v>
      </c>
      <c r="D36" s="174">
        <f>'Staff Hour Summary - Firm'!D38</f>
        <v>0</v>
      </c>
      <c r="E36" s="174">
        <f>'Staff Hour Summary - Firm'!E38</f>
        <v>0</v>
      </c>
      <c r="F36" s="174">
        <f>'Staff Hour Summary - Firm'!F38</f>
        <v>0</v>
      </c>
      <c r="G36" s="174">
        <f>'Staff Hour Summary - Firm'!G38</f>
        <v>0</v>
      </c>
      <c r="H36" s="174">
        <f>'Staff Hour Summary - Firm'!H38</f>
        <v>0</v>
      </c>
      <c r="I36" s="174">
        <f>'Staff Hour Summary - Firm'!I38</f>
        <v>0</v>
      </c>
      <c r="J36" s="174">
        <f>'Staff Hour Summary - Firm'!J38</f>
        <v>0</v>
      </c>
      <c r="K36" s="174">
        <f>'Staff Hour Summary - Firm'!K38</f>
        <v>0</v>
      </c>
      <c r="L36" s="174">
        <f>'Staff Hour Summary - Firm'!L38</f>
        <v>0</v>
      </c>
      <c r="M36" s="174">
        <f>'Staff Hour Summary - Firm'!M38</f>
        <v>0</v>
      </c>
      <c r="N36" s="174">
        <f>'Staff Hour Summary - Firm'!N38</f>
        <v>0</v>
      </c>
      <c r="O36" s="171">
        <f t="shared" si="4"/>
        <v>0</v>
      </c>
      <c r="P36" s="172">
        <f t="shared" si="5"/>
        <v>0</v>
      </c>
      <c r="Q36" s="173" t="e">
        <f t="shared" si="3"/>
        <v>#DIV/0!</v>
      </c>
      <c r="R36" s="40"/>
      <c r="S36" s="40"/>
    </row>
    <row r="37" spans="1:44" ht="18" customHeight="1">
      <c r="A37" s="256" t="str">
        <f>'Staff Hour Summary - Firm'!A39</f>
        <v>29. Mapping</v>
      </c>
      <c r="B37" s="174">
        <f>'Staff Hour Summary - Firm'!B39</f>
        <v>0</v>
      </c>
      <c r="C37" s="174">
        <f>'Staff Hour Summary - Firm'!C39</f>
        <v>0</v>
      </c>
      <c r="D37" s="174">
        <f>'Staff Hour Summary - Firm'!D39</f>
        <v>0</v>
      </c>
      <c r="E37" s="174">
        <f>'Staff Hour Summary - Firm'!E39</f>
        <v>0</v>
      </c>
      <c r="F37" s="174">
        <f>'Staff Hour Summary - Firm'!F39</f>
        <v>0</v>
      </c>
      <c r="G37" s="174">
        <f>'Staff Hour Summary - Firm'!G39</f>
        <v>0</v>
      </c>
      <c r="H37" s="174">
        <f>'Staff Hour Summary - Firm'!H39</f>
        <v>0</v>
      </c>
      <c r="I37" s="174">
        <f>'Staff Hour Summary - Firm'!I39</f>
        <v>0</v>
      </c>
      <c r="J37" s="174">
        <f>'Staff Hour Summary - Firm'!J39</f>
        <v>0</v>
      </c>
      <c r="K37" s="174">
        <f>'Staff Hour Summary - Firm'!K39</f>
        <v>0</v>
      </c>
      <c r="L37" s="174">
        <f>'Staff Hour Summary - Firm'!L39</f>
        <v>0</v>
      </c>
      <c r="M37" s="174">
        <f>'Staff Hour Summary - Firm'!M39</f>
        <v>0</v>
      </c>
      <c r="N37" s="174">
        <f>'Staff Hour Summary - Firm'!N39</f>
        <v>0</v>
      </c>
      <c r="O37" s="171">
        <f t="shared" si="4"/>
        <v>0</v>
      </c>
      <c r="P37" s="172">
        <f t="shared" si="5"/>
        <v>0</v>
      </c>
      <c r="Q37" s="173" t="e">
        <f t="shared" si="3"/>
        <v>#DIV/0!</v>
      </c>
      <c r="R37" s="40"/>
      <c r="S37" s="40"/>
    </row>
    <row r="38" spans="1:44" s="299" customFormat="1" ht="18" customHeight="1">
      <c r="A38" s="256" t="str">
        <f>'Staff Hour Summary - Firm'!A40</f>
        <v>30. Terrestrial Mobile LiDAR</v>
      </c>
      <c r="B38" s="295">
        <f>'Staff Hour Summary - Firm'!B40</f>
        <v>0</v>
      </c>
      <c r="C38" s="295">
        <f>'Staff Hour Summary - Firm'!C40</f>
        <v>0</v>
      </c>
      <c r="D38" s="295">
        <f>'Staff Hour Summary - Firm'!D40</f>
        <v>0</v>
      </c>
      <c r="E38" s="295">
        <f>'Staff Hour Summary - Firm'!E40</f>
        <v>0</v>
      </c>
      <c r="F38" s="295">
        <f>'Staff Hour Summary - Firm'!F40</f>
        <v>0</v>
      </c>
      <c r="G38" s="295">
        <f>'Staff Hour Summary - Firm'!G40</f>
        <v>0</v>
      </c>
      <c r="H38" s="295">
        <f>'Staff Hour Summary - Firm'!H40</f>
        <v>0</v>
      </c>
      <c r="I38" s="295">
        <f>'Staff Hour Summary - Firm'!I40</f>
        <v>0</v>
      </c>
      <c r="J38" s="295">
        <f>'Staff Hour Summary - Firm'!J40</f>
        <v>0</v>
      </c>
      <c r="K38" s="295">
        <f>'Staff Hour Summary - Firm'!K40</f>
        <v>0</v>
      </c>
      <c r="L38" s="295">
        <f>'Staff Hour Summary - Firm'!L40</f>
        <v>0</v>
      </c>
      <c r="M38" s="295">
        <f>'Staff Hour Summary - Firm'!M40</f>
        <v>0</v>
      </c>
      <c r="N38" s="295">
        <f>'Staff Hour Summary - Firm'!N40</f>
        <v>0</v>
      </c>
      <c r="O38" s="296">
        <f t="shared" si="4"/>
        <v>0</v>
      </c>
      <c r="P38" s="297">
        <f t="shared" si="5"/>
        <v>0</v>
      </c>
      <c r="Q38" s="298" t="e">
        <f t="shared" si="3"/>
        <v>#DIV/0!</v>
      </c>
      <c r="R38" s="50"/>
      <c r="S38" s="5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row>
    <row r="39" spans="1:44" ht="18" customHeight="1">
      <c r="A39" s="256" t="str">
        <f>'Staff Hour Summary - Firm'!A41</f>
        <v>31. Architecture Development</v>
      </c>
      <c r="B39" s="174">
        <f>'Staff Hour Summary - Firm'!B41</f>
        <v>0</v>
      </c>
      <c r="C39" s="174">
        <f>'Staff Hour Summary - Firm'!C41</f>
        <v>0</v>
      </c>
      <c r="D39" s="174">
        <f>'Staff Hour Summary - Firm'!D41</f>
        <v>0</v>
      </c>
      <c r="E39" s="174">
        <f>'Staff Hour Summary - Firm'!E41</f>
        <v>0</v>
      </c>
      <c r="F39" s="174">
        <f>'Staff Hour Summary - Firm'!F41</f>
        <v>0</v>
      </c>
      <c r="G39" s="174">
        <f>'Staff Hour Summary - Firm'!G41</f>
        <v>0</v>
      </c>
      <c r="H39" s="174">
        <f>'Staff Hour Summary - Firm'!H41</f>
        <v>0</v>
      </c>
      <c r="I39" s="174">
        <f>'Staff Hour Summary - Firm'!I41</f>
        <v>0</v>
      </c>
      <c r="J39" s="174">
        <f>'Staff Hour Summary - Firm'!J41</f>
        <v>0</v>
      </c>
      <c r="K39" s="174">
        <f>'Staff Hour Summary - Firm'!K41</f>
        <v>0</v>
      </c>
      <c r="L39" s="174">
        <f>'Staff Hour Summary - Firm'!L41</f>
        <v>0</v>
      </c>
      <c r="M39" s="174">
        <f>'Staff Hour Summary - Firm'!M41</f>
        <v>0</v>
      </c>
      <c r="N39" s="174">
        <f>'Staff Hour Summary - Firm'!N41</f>
        <v>0</v>
      </c>
      <c r="O39" s="227">
        <f t="shared" ref="O39:O44" si="6">SUM(C39:N39)</f>
        <v>0</v>
      </c>
      <c r="P39" s="172">
        <f t="shared" ref="P39:P44" si="7">C39*$C$9+D39*$D$9+E39*$E$9+F39*$F$9+G39*$G$9+H39*$H$9+I39*$I$9+J39*$J$9+K39*$K$9+L39*$L$9+M39*$M$9+N39*$N$9</f>
        <v>0</v>
      </c>
      <c r="Q39" s="173" t="e">
        <f t="shared" si="3"/>
        <v>#DIV/0!</v>
      </c>
      <c r="R39" s="40"/>
      <c r="S39" s="40"/>
    </row>
    <row r="40" spans="1:44" ht="18" customHeight="1">
      <c r="A40" s="256" t="str">
        <f>'Staff Hour Summary - Firm'!A42</f>
        <v>32. Noise Barriers Impact Design Assessment</v>
      </c>
      <c r="B40" s="174">
        <f>'Staff Hour Summary - Firm'!B42</f>
        <v>0</v>
      </c>
      <c r="C40" s="174">
        <f>'Staff Hour Summary - Firm'!C42</f>
        <v>0</v>
      </c>
      <c r="D40" s="174">
        <f>'Staff Hour Summary - Firm'!D42</f>
        <v>0</v>
      </c>
      <c r="E40" s="174">
        <f>'Staff Hour Summary - Firm'!E42</f>
        <v>0</v>
      </c>
      <c r="F40" s="174">
        <f>'Staff Hour Summary - Firm'!F42</f>
        <v>0</v>
      </c>
      <c r="G40" s="174">
        <f>'Staff Hour Summary - Firm'!G42</f>
        <v>0</v>
      </c>
      <c r="H40" s="174">
        <f>'Staff Hour Summary - Firm'!H42</f>
        <v>0</v>
      </c>
      <c r="I40" s="174">
        <f>'Staff Hour Summary - Firm'!I42</f>
        <v>0</v>
      </c>
      <c r="J40" s="174">
        <f>'Staff Hour Summary - Firm'!J42</f>
        <v>0</v>
      </c>
      <c r="K40" s="174">
        <f>'Staff Hour Summary - Firm'!K42</f>
        <v>0</v>
      </c>
      <c r="L40" s="174">
        <f>'Staff Hour Summary - Firm'!L42</f>
        <v>0</v>
      </c>
      <c r="M40" s="174">
        <f>'Staff Hour Summary - Firm'!M42</f>
        <v>0</v>
      </c>
      <c r="N40" s="174">
        <f>'Staff Hour Summary - Firm'!N42</f>
        <v>0</v>
      </c>
      <c r="O40" s="227">
        <f t="shared" si="6"/>
        <v>0</v>
      </c>
      <c r="P40" s="172">
        <f t="shared" si="7"/>
        <v>0</v>
      </c>
      <c r="Q40" s="173" t="e">
        <f t="shared" si="3"/>
        <v>#DIV/0!</v>
      </c>
      <c r="R40" s="40"/>
      <c r="S40" s="40"/>
    </row>
    <row r="41" spans="1:44" ht="18" customHeight="1">
      <c r="A41" s="256" t="str">
        <f>'Staff Hour Summary - Firm'!A43</f>
        <v>33. Intelligent Transportation Systems Analysis</v>
      </c>
      <c r="B41" s="174">
        <f>'Staff Hour Summary - Firm'!B43</f>
        <v>0</v>
      </c>
      <c r="C41" s="174">
        <f>'Staff Hour Summary - Firm'!C43</f>
        <v>0</v>
      </c>
      <c r="D41" s="174">
        <f>'Staff Hour Summary - Firm'!D43</f>
        <v>0</v>
      </c>
      <c r="E41" s="174">
        <f>'Staff Hour Summary - Firm'!E43</f>
        <v>0</v>
      </c>
      <c r="F41" s="174">
        <f>'Staff Hour Summary - Firm'!F43</f>
        <v>0</v>
      </c>
      <c r="G41" s="174">
        <f>'Staff Hour Summary - Firm'!G43</f>
        <v>0</v>
      </c>
      <c r="H41" s="174">
        <f>'Staff Hour Summary - Firm'!H43</f>
        <v>0</v>
      </c>
      <c r="I41" s="174">
        <f>'Staff Hour Summary - Firm'!I43</f>
        <v>0</v>
      </c>
      <c r="J41" s="174">
        <f>'Staff Hour Summary - Firm'!J43</f>
        <v>0</v>
      </c>
      <c r="K41" s="174">
        <f>'Staff Hour Summary - Firm'!K43</f>
        <v>0</v>
      </c>
      <c r="L41" s="174">
        <f>'Staff Hour Summary - Firm'!L43</f>
        <v>0</v>
      </c>
      <c r="M41" s="174">
        <f>'Staff Hour Summary - Firm'!M43</f>
        <v>0</v>
      </c>
      <c r="N41" s="174">
        <f>'Staff Hour Summary - Firm'!N43</f>
        <v>0</v>
      </c>
      <c r="O41" s="227">
        <f t="shared" si="6"/>
        <v>0</v>
      </c>
      <c r="P41" s="172">
        <f t="shared" si="7"/>
        <v>0</v>
      </c>
      <c r="Q41" s="173" t="e">
        <f t="shared" si="3"/>
        <v>#DIV/0!</v>
      </c>
      <c r="R41" s="40"/>
      <c r="S41" s="40"/>
    </row>
    <row r="42" spans="1:44" ht="18" customHeight="1">
      <c r="A42" s="256" t="str">
        <f>'Staff Hour Summary - Firm'!A44</f>
        <v>34. Intelligent Transportation Systems Plans</v>
      </c>
      <c r="B42" s="174">
        <f>'Staff Hour Summary - Firm'!B44</f>
        <v>0</v>
      </c>
      <c r="C42" s="174">
        <f>'Staff Hour Summary - Firm'!C44</f>
        <v>0</v>
      </c>
      <c r="D42" s="174">
        <f>'Staff Hour Summary - Firm'!D44</f>
        <v>0</v>
      </c>
      <c r="E42" s="174">
        <f>'Staff Hour Summary - Firm'!E44</f>
        <v>0</v>
      </c>
      <c r="F42" s="174">
        <f>'Staff Hour Summary - Firm'!F44</f>
        <v>0</v>
      </c>
      <c r="G42" s="174">
        <f>'Staff Hour Summary - Firm'!G44</f>
        <v>0</v>
      </c>
      <c r="H42" s="174">
        <f>'Staff Hour Summary - Firm'!H44</f>
        <v>0</v>
      </c>
      <c r="I42" s="174">
        <f>'Staff Hour Summary - Firm'!I44</f>
        <v>0</v>
      </c>
      <c r="J42" s="174">
        <f>'Staff Hour Summary - Firm'!J44</f>
        <v>0</v>
      </c>
      <c r="K42" s="174">
        <f>'Staff Hour Summary - Firm'!K44</f>
        <v>0</v>
      </c>
      <c r="L42" s="174">
        <f>'Staff Hour Summary - Firm'!L44</f>
        <v>0</v>
      </c>
      <c r="M42" s="174">
        <f>'Staff Hour Summary - Firm'!M44</f>
        <v>0</v>
      </c>
      <c r="N42" s="174">
        <f>'Staff Hour Summary - Firm'!N44</f>
        <v>0</v>
      </c>
      <c r="O42" s="227">
        <f t="shared" si="6"/>
        <v>0</v>
      </c>
      <c r="P42" s="172">
        <f t="shared" si="7"/>
        <v>0</v>
      </c>
      <c r="Q42" s="173" t="e">
        <f t="shared" si="3"/>
        <v>#DIV/0!</v>
      </c>
      <c r="R42" s="40"/>
      <c r="S42" s="40"/>
    </row>
    <row r="43" spans="1:44" s="299" customFormat="1" ht="18" customHeight="1">
      <c r="A43" s="256" t="str">
        <f>'Staff Hour Summary - Firm'!A45</f>
        <v>35. Geotechnical</v>
      </c>
      <c r="B43" s="295">
        <f>'Staff Hour Summary - Firm'!B45</f>
        <v>0</v>
      </c>
      <c r="C43" s="295">
        <f>'Staff Hour Summary - Firm'!C45</f>
        <v>0</v>
      </c>
      <c r="D43" s="295">
        <f>'Staff Hour Summary - Firm'!D45</f>
        <v>0</v>
      </c>
      <c r="E43" s="295">
        <f>'Staff Hour Summary - Firm'!E45</f>
        <v>0</v>
      </c>
      <c r="F43" s="295">
        <f>'Staff Hour Summary - Firm'!F45</f>
        <v>0</v>
      </c>
      <c r="G43" s="295">
        <f>'Staff Hour Summary - Firm'!G45</f>
        <v>0</v>
      </c>
      <c r="H43" s="295">
        <f>'Staff Hour Summary - Firm'!H45</f>
        <v>0</v>
      </c>
      <c r="I43" s="295">
        <f>'Staff Hour Summary - Firm'!I45</f>
        <v>0</v>
      </c>
      <c r="J43" s="295">
        <f>'Staff Hour Summary - Firm'!J45</f>
        <v>0</v>
      </c>
      <c r="K43" s="295">
        <f>'Staff Hour Summary - Firm'!K45</f>
        <v>0</v>
      </c>
      <c r="L43" s="295">
        <f>'Staff Hour Summary - Firm'!L45</f>
        <v>0</v>
      </c>
      <c r="M43" s="295">
        <f>'Staff Hour Summary - Firm'!M45</f>
        <v>0</v>
      </c>
      <c r="N43" s="295">
        <f>'Staff Hour Summary - Firm'!N45</f>
        <v>0</v>
      </c>
      <c r="O43" s="296">
        <f t="shared" si="6"/>
        <v>0</v>
      </c>
      <c r="P43" s="297">
        <f t="shared" si="7"/>
        <v>0</v>
      </c>
      <c r="Q43" s="298" t="e">
        <f>ROUND(+P43/O43,2)</f>
        <v>#DIV/0!</v>
      </c>
      <c r="R43" s="50"/>
      <c r="S43" s="5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row>
    <row r="44" spans="1:44" ht="18" customHeight="1">
      <c r="A44" s="256" t="str">
        <f>'Staff Hour Summary - Firm'!A46</f>
        <v>36. 3D Modeling</v>
      </c>
      <c r="B44" s="295">
        <f>'Staff Hour Summary - Firm'!B46</f>
        <v>0</v>
      </c>
      <c r="C44" s="295">
        <f>'Staff Hour Summary - Firm'!C46</f>
        <v>0</v>
      </c>
      <c r="D44" s="295">
        <f>'Staff Hour Summary - Firm'!D46</f>
        <v>0</v>
      </c>
      <c r="E44" s="295">
        <f>'Staff Hour Summary - Firm'!E46</f>
        <v>0</v>
      </c>
      <c r="F44" s="295">
        <f>'Staff Hour Summary - Firm'!F46</f>
        <v>0</v>
      </c>
      <c r="G44" s="295">
        <f>'Staff Hour Summary - Firm'!G46</f>
        <v>0</v>
      </c>
      <c r="H44" s="295">
        <f>'Staff Hour Summary - Firm'!H46</f>
        <v>0</v>
      </c>
      <c r="I44" s="295">
        <f>'Staff Hour Summary - Firm'!I46</f>
        <v>0</v>
      </c>
      <c r="J44" s="295">
        <f>'Staff Hour Summary - Firm'!J46</f>
        <v>0</v>
      </c>
      <c r="K44" s="295">
        <f>'Staff Hour Summary - Firm'!K46</f>
        <v>0</v>
      </c>
      <c r="L44" s="295">
        <f>'Staff Hour Summary - Firm'!L46</f>
        <v>0</v>
      </c>
      <c r="M44" s="295">
        <f>'Staff Hour Summary - Firm'!M46</f>
        <v>0</v>
      </c>
      <c r="N44" s="295">
        <f>'Staff Hour Summary - Firm'!N46</f>
        <v>0</v>
      </c>
      <c r="O44" s="296">
        <f t="shared" si="6"/>
        <v>0</v>
      </c>
      <c r="P44" s="297">
        <f t="shared" si="7"/>
        <v>0</v>
      </c>
      <c r="Q44" s="298" t="e">
        <f>ROUND(+P44/O44,2)</f>
        <v>#DIV/0!</v>
      </c>
      <c r="R44" s="40"/>
      <c r="S44" s="40"/>
    </row>
    <row r="45" spans="1:44" s="299" customFormat="1" ht="18" customHeight="1">
      <c r="A45" s="292" t="s">
        <v>581</v>
      </c>
      <c r="B45" s="300">
        <f t="shared" ref="B45:O45" si="8">SUM(B10:B44)</f>
        <v>0</v>
      </c>
      <c r="C45" s="300">
        <f t="shared" si="8"/>
        <v>0</v>
      </c>
      <c r="D45" s="300">
        <f t="shared" si="8"/>
        <v>0</v>
      </c>
      <c r="E45" s="300">
        <f t="shared" si="8"/>
        <v>0</v>
      </c>
      <c r="F45" s="300">
        <f t="shared" si="8"/>
        <v>0</v>
      </c>
      <c r="G45" s="300">
        <f t="shared" si="8"/>
        <v>0</v>
      </c>
      <c r="H45" s="300">
        <f t="shared" si="8"/>
        <v>0</v>
      </c>
      <c r="I45" s="300">
        <f t="shared" si="8"/>
        <v>0</v>
      </c>
      <c r="J45" s="300">
        <f t="shared" si="8"/>
        <v>0</v>
      </c>
      <c r="K45" s="300">
        <f t="shared" si="8"/>
        <v>0</v>
      </c>
      <c r="L45" s="300">
        <f t="shared" si="8"/>
        <v>0</v>
      </c>
      <c r="M45" s="300">
        <f t="shared" si="8"/>
        <v>0</v>
      </c>
      <c r="N45" s="300">
        <f t="shared" si="8"/>
        <v>0</v>
      </c>
      <c r="O45" s="300">
        <f t="shared" si="8"/>
        <v>0</v>
      </c>
      <c r="P45" s="293"/>
      <c r="Q45" s="294"/>
      <c r="R45" s="50"/>
      <c r="S45" s="5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260"/>
      <c r="AR45" s="260"/>
    </row>
    <row r="46" spans="1:44" ht="18" customHeight="1" thickBot="1">
      <c r="A46" s="175" t="s">
        <v>582</v>
      </c>
      <c r="B46" s="176"/>
      <c r="C46" s="177">
        <f t="shared" ref="C46:N46" si="9">C45*C9</f>
        <v>0</v>
      </c>
      <c r="D46" s="177">
        <f t="shared" si="9"/>
        <v>0</v>
      </c>
      <c r="E46" s="177">
        <f t="shared" si="9"/>
        <v>0</v>
      </c>
      <c r="F46" s="177">
        <f t="shared" si="9"/>
        <v>0</v>
      </c>
      <c r="G46" s="177">
        <f t="shared" si="9"/>
        <v>0</v>
      </c>
      <c r="H46" s="177">
        <f t="shared" si="9"/>
        <v>0</v>
      </c>
      <c r="I46" s="177">
        <f t="shared" si="9"/>
        <v>0</v>
      </c>
      <c r="J46" s="177">
        <f t="shared" si="9"/>
        <v>0</v>
      </c>
      <c r="K46" s="177">
        <f t="shared" si="9"/>
        <v>0</v>
      </c>
      <c r="L46" s="177">
        <f t="shared" si="9"/>
        <v>0</v>
      </c>
      <c r="M46" s="177">
        <f t="shared" si="9"/>
        <v>0</v>
      </c>
      <c r="N46" s="177">
        <f t="shared" si="9"/>
        <v>0</v>
      </c>
      <c r="O46" s="178"/>
      <c r="P46" s="228">
        <f>ROUND(SUM(P10:P44),2)</f>
        <v>0</v>
      </c>
      <c r="Q46" s="179" t="e">
        <f>ROUND(SUM(+P46/O45),2)</f>
        <v>#DIV/0!</v>
      </c>
      <c r="R46" s="40"/>
      <c r="S46" s="48"/>
    </row>
    <row r="47" spans="1:44" s="51" customFormat="1" ht="16.2" thickTop="1">
      <c r="A47" s="180"/>
      <c r="B47" s="180"/>
      <c r="C47" s="180"/>
      <c r="D47" s="180"/>
      <c r="E47" s="180"/>
      <c r="F47" s="180"/>
      <c r="G47" s="180"/>
      <c r="H47" s="180"/>
      <c r="I47" s="180"/>
      <c r="J47" s="180"/>
      <c r="K47" s="180"/>
      <c r="L47" s="180"/>
      <c r="M47" s="180"/>
      <c r="N47" s="180"/>
      <c r="O47" s="181" t="s">
        <v>594</v>
      </c>
      <c r="P47" s="229">
        <f>SUM(C46:N46)</f>
        <v>0</v>
      </c>
      <c r="Q47" s="180"/>
      <c r="R47" s="49"/>
      <c r="S47" s="49"/>
      <c r="T47" s="5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4" ht="15.6">
      <c r="A48" s="222"/>
      <c r="B48" s="160"/>
      <c r="C48" s="160"/>
      <c r="D48" s="160"/>
      <c r="E48" s="160"/>
      <c r="F48" s="160"/>
      <c r="G48" s="182" t="s">
        <v>518</v>
      </c>
      <c r="H48" s="183"/>
      <c r="I48" s="184"/>
      <c r="J48" s="160"/>
      <c r="K48" s="1657" t="s">
        <v>655</v>
      </c>
      <c r="L48" s="1657"/>
      <c r="M48" s="1657"/>
      <c r="N48" s="1657"/>
      <c r="O48" s="1658"/>
      <c r="P48" s="1658"/>
      <c r="Q48" s="1659">
        <f>P46</f>
        <v>0</v>
      </c>
      <c r="R48" s="52"/>
      <c r="S48" s="53"/>
      <c r="T48" s="44"/>
    </row>
    <row r="49" spans="1:21" ht="15.6">
      <c r="A49" s="160"/>
      <c r="B49" s="160"/>
      <c r="C49" s="160"/>
      <c r="D49" s="160"/>
      <c r="E49" s="160"/>
      <c r="F49" s="160"/>
      <c r="G49" s="185" t="s">
        <v>519</v>
      </c>
      <c r="H49" s="186"/>
      <c r="I49" s="187"/>
      <c r="J49" s="160"/>
      <c r="K49" s="1657" t="s">
        <v>637</v>
      </c>
      <c r="L49" s="1657"/>
      <c r="M49" s="1657"/>
      <c r="N49" s="1660">
        <v>0</v>
      </c>
      <c r="O49" s="1657"/>
      <c r="P49" s="1657"/>
      <c r="Q49" s="1659">
        <f>ROUND(+Q48*N49,2)</f>
        <v>0</v>
      </c>
      <c r="R49" s="52"/>
      <c r="S49" s="54"/>
      <c r="T49" s="40"/>
    </row>
    <row r="50" spans="1:21" ht="15.6">
      <c r="A50" s="160"/>
      <c r="B50" s="160"/>
      <c r="C50" s="160"/>
      <c r="D50" s="160"/>
      <c r="E50" s="160"/>
      <c r="F50" s="160"/>
      <c r="G50" s="160"/>
      <c r="H50" s="160"/>
      <c r="I50" s="160"/>
      <c r="J50" s="160"/>
      <c r="K50" s="1657" t="s">
        <v>638</v>
      </c>
      <c r="L50" s="1657"/>
      <c r="M50" s="1657"/>
      <c r="N50" s="1660">
        <v>0</v>
      </c>
      <c r="O50" s="1657"/>
      <c r="P50" s="1657"/>
      <c r="Q50" s="1659">
        <f>ROUND(+Q48*N50,2)</f>
        <v>0</v>
      </c>
      <c r="R50" s="52"/>
      <c r="S50" s="55"/>
      <c r="T50" s="55"/>
    </row>
    <row r="51" spans="1:21" ht="15.6">
      <c r="A51" s="160"/>
      <c r="B51" s="160" t="s">
        <v>654</v>
      </c>
      <c r="C51" s="160"/>
      <c r="D51" s="160"/>
      <c r="E51" s="160"/>
      <c r="F51" s="160"/>
      <c r="G51" s="160"/>
      <c r="H51" s="160"/>
      <c r="I51" s="160"/>
      <c r="J51" s="160"/>
      <c r="K51" s="1657" t="s">
        <v>639</v>
      </c>
      <c r="L51" s="1657"/>
      <c r="M51" s="1657"/>
      <c r="N51" s="1661">
        <v>0</v>
      </c>
      <c r="O51" s="1657"/>
      <c r="P51" s="1657"/>
      <c r="Q51" s="1659">
        <f>ROUND(+Q48*N51,2)</f>
        <v>0</v>
      </c>
      <c r="R51" s="52"/>
      <c r="S51" s="55"/>
      <c r="T51" s="55"/>
    </row>
    <row r="52" spans="1:21" ht="13.8">
      <c r="A52" s="160"/>
      <c r="B52" s="188" t="s">
        <v>473</v>
      </c>
      <c r="C52" s="160"/>
      <c r="D52" s="160"/>
      <c r="E52" s="160"/>
      <c r="F52" s="160"/>
      <c r="G52" s="160"/>
      <c r="H52" s="160"/>
      <c r="I52" s="160"/>
      <c r="J52" s="160"/>
      <c r="K52" s="1657" t="s">
        <v>398</v>
      </c>
      <c r="L52" s="1657"/>
      <c r="M52" s="1657"/>
      <c r="N52" s="1661">
        <v>0</v>
      </c>
      <c r="O52" s="1657"/>
      <c r="P52" s="1657"/>
      <c r="Q52" s="1659">
        <f>ROUND(+Q48*N52,2)</f>
        <v>0</v>
      </c>
      <c r="S52" s="55"/>
      <c r="T52" s="55"/>
    </row>
    <row r="53" spans="1:21" ht="28.2" customHeight="1">
      <c r="A53" s="160"/>
      <c r="B53" s="188" t="s">
        <v>474</v>
      </c>
      <c r="C53" s="160"/>
      <c r="D53" s="160"/>
      <c r="E53" s="160"/>
      <c r="F53" s="160"/>
      <c r="G53" s="160"/>
      <c r="H53" s="160"/>
      <c r="I53" s="160"/>
      <c r="J53" s="160"/>
      <c r="K53" s="1657" t="s">
        <v>520</v>
      </c>
      <c r="L53" s="1657"/>
      <c r="M53" s="1662">
        <f>ROUND(SUM('27. Survey'!F107),0)</f>
        <v>0</v>
      </c>
      <c r="N53" s="1663" t="s">
        <v>1845</v>
      </c>
      <c r="O53" s="1664">
        <v>0</v>
      </c>
      <c r="P53" s="1657" t="s">
        <v>656</v>
      </c>
      <c r="Q53" s="1659">
        <f>O53*M53</f>
        <v>0</v>
      </c>
      <c r="S53" s="56"/>
      <c r="T53" s="55"/>
    </row>
    <row r="54" spans="1:21" ht="18" customHeight="1">
      <c r="A54" s="160"/>
      <c r="B54" s="188"/>
      <c r="C54" s="160"/>
      <c r="D54" s="160"/>
      <c r="E54" s="160"/>
      <c r="F54" s="160"/>
      <c r="G54" s="160"/>
      <c r="H54" s="160"/>
      <c r="I54" s="160"/>
      <c r="J54" s="160"/>
      <c r="K54" s="1658" t="s">
        <v>657</v>
      </c>
      <c r="L54" s="1657"/>
      <c r="M54" s="1665"/>
      <c r="N54" s="1666"/>
      <c r="O54" s="1667"/>
      <c r="P54" s="1657"/>
      <c r="Q54" s="1668">
        <f>SUM(Q48:Q53)</f>
        <v>0</v>
      </c>
      <c r="S54" s="56"/>
      <c r="T54" s="55"/>
    </row>
    <row r="55" spans="1:21" ht="18" customHeight="1">
      <c r="A55" s="160"/>
      <c r="B55" s="188"/>
      <c r="C55" s="160"/>
      <c r="D55" s="160"/>
      <c r="E55" s="160"/>
      <c r="F55" s="160"/>
      <c r="G55" s="160"/>
      <c r="H55" s="160"/>
      <c r="I55" s="160"/>
      <c r="J55" s="160"/>
      <c r="K55" s="1657" t="s">
        <v>640</v>
      </c>
      <c r="L55" s="1669" t="str">
        <f>Summary!D4</f>
        <v>Enter Name Sub 1</v>
      </c>
      <c r="M55" s="1657"/>
      <c r="N55" s="1657"/>
      <c r="O55" s="1657"/>
      <c r="P55" s="1657"/>
      <c r="Q55" s="1670">
        <v>0</v>
      </c>
      <c r="S55" s="56"/>
      <c r="T55" s="55"/>
      <c r="U55" s="257"/>
    </row>
    <row r="56" spans="1:21" ht="18" customHeight="1">
      <c r="A56" s="160"/>
      <c r="B56" s="160"/>
      <c r="C56" s="160"/>
      <c r="D56" s="160"/>
      <c r="E56" s="160"/>
      <c r="F56" s="160"/>
      <c r="G56" s="160"/>
      <c r="H56" s="160"/>
      <c r="I56" s="160"/>
      <c r="J56" s="160"/>
      <c r="K56" s="1657" t="s">
        <v>640</v>
      </c>
      <c r="L56" s="1669" t="str">
        <f>Summary!E4</f>
        <v>Sub 2</v>
      </c>
      <c r="M56" s="1657"/>
      <c r="N56" s="1657"/>
      <c r="O56" s="1657"/>
      <c r="P56" s="1657"/>
      <c r="Q56" s="1670">
        <v>0</v>
      </c>
      <c r="S56" s="56"/>
      <c r="T56" s="55"/>
      <c r="U56" s="258"/>
    </row>
    <row r="57" spans="1:21" ht="18" customHeight="1">
      <c r="A57" s="160"/>
      <c r="B57" s="160"/>
      <c r="C57" s="160"/>
      <c r="D57" s="160"/>
      <c r="E57" s="160"/>
      <c r="F57" s="160"/>
      <c r="G57" s="160"/>
      <c r="H57" s="160"/>
      <c r="I57" s="160"/>
      <c r="J57" s="160"/>
      <c r="K57" s="1657" t="s">
        <v>640</v>
      </c>
      <c r="L57" s="1669" t="str">
        <f>Summary!F4</f>
        <v>Sub 3</v>
      </c>
      <c r="M57" s="1657"/>
      <c r="N57" s="1657"/>
      <c r="O57" s="1657"/>
      <c r="P57" s="1657"/>
      <c r="Q57" s="1670">
        <v>0</v>
      </c>
      <c r="S57" s="56"/>
      <c r="T57" s="55"/>
      <c r="U57" s="258"/>
    </row>
    <row r="58" spans="1:21" ht="18" customHeight="1">
      <c r="A58" s="160"/>
      <c r="B58" s="160"/>
      <c r="C58" s="160"/>
      <c r="D58" s="160"/>
      <c r="E58" s="160"/>
      <c r="F58" s="160"/>
      <c r="G58" s="160"/>
      <c r="H58" s="160"/>
      <c r="I58" s="160"/>
      <c r="J58" s="160"/>
      <c r="K58" s="1657" t="s">
        <v>640</v>
      </c>
      <c r="L58" s="1669" t="str">
        <f>Summary!G4</f>
        <v>Sub 4</v>
      </c>
      <c r="M58" s="1657"/>
      <c r="N58" s="1657"/>
      <c r="O58" s="1657"/>
      <c r="P58" s="1657"/>
      <c r="Q58" s="1670">
        <v>0</v>
      </c>
      <c r="S58" s="56"/>
      <c r="T58" s="55"/>
      <c r="U58" s="258"/>
    </row>
    <row r="59" spans="1:21" ht="18" customHeight="1">
      <c r="A59" s="160"/>
      <c r="B59" s="160"/>
      <c r="C59" s="160"/>
      <c r="D59" s="160"/>
      <c r="E59" s="160"/>
      <c r="F59" s="160"/>
      <c r="G59" s="160"/>
      <c r="H59" s="160"/>
      <c r="I59" s="160"/>
      <c r="J59" s="160"/>
      <c r="K59" s="1657" t="s">
        <v>640</v>
      </c>
      <c r="L59" s="1669" t="str">
        <f>Summary!H4</f>
        <v>Sub 5</v>
      </c>
      <c r="M59" s="1657"/>
      <c r="N59" s="1657"/>
      <c r="O59" s="1657"/>
      <c r="P59" s="1657"/>
      <c r="Q59" s="1670">
        <v>0</v>
      </c>
      <c r="S59" s="56"/>
      <c r="T59" s="55"/>
      <c r="U59" s="258"/>
    </row>
    <row r="60" spans="1:21" ht="18" customHeight="1">
      <c r="A60" s="160"/>
      <c r="B60" s="160"/>
      <c r="C60" s="160"/>
      <c r="D60" s="160"/>
      <c r="E60" s="160"/>
      <c r="F60" s="1656"/>
      <c r="G60" s="160"/>
      <c r="H60" s="160"/>
      <c r="I60" s="160"/>
      <c r="J60" s="160"/>
      <c r="K60" s="1657" t="s">
        <v>640</v>
      </c>
      <c r="L60" s="1669" t="str">
        <f>Summary!I4</f>
        <v>Sub 6</v>
      </c>
      <c r="M60" s="1657"/>
      <c r="N60" s="1657"/>
      <c r="O60" s="1657"/>
      <c r="P60" s="1657"/>
      <c r="Q60" s="1670">
        <v>0</v>
      </c>
      <c r="S60" s="56"/>
      <c r="T60" s="55"/>
      <c r="U60" s="258"/>
    </row>
    <row r="61" spans="1:21" ht="18" customHeight="1">
      <c r="A61" s="160"/>
      <c r="B61" s="160"/>
      <c r="C61" s="160"/>
      <c r="D61" s="160"/>
      <c r="E61" s="160"/>
      <c r="F61" s="160"/>
      <c r="G61" s="160"/>
      <c r="H61" s="160"/>
      <c r="I61" s="160"/>
      <c r="J61" s="160"/>
      <c r="K61" s="1657" t="s">
        <v>640</v>
      </c>
      <c r="L61" s="1669" t="str">
        <f>Summary!J4</f>
        <v>Sub 7</v>
      </c>
      <c r="M61" s="1657"/>
      <c r="N61" s="1657"/>
      <c r="O61" s="1657"/>
      <c r="P61" s="1657"/>
      <c r="Q61" s="1670">
        <v>0</v>
      </c>
      <c r="S61" s="56"/>
      <c r="T61" s="55"/>
      <c r="U61" s="258"/>
    </row>
    <row r="62" spans="1:21" ht="18" customHeight="1">
      <c r="A62" s="160"/>
      <c r="B62" s="160"/>
      <c r="C62" s="160"/>
      <c r="D62" s="160"/>
      <c r="E62" s="160"/>
      <c r="F62" s="160"/>
      <c r="G62" s="160"/>
      <c r="H62" s="160"/>
      <c r="I62" s="160"/>
      <c r="J62" s="160"/>
      <c r="K62" s="1657" t="s">
        <v>640</v>
      </c>
      <c r="L62" s="1669" t="str">
        <f>Summary!K4</f>
        <v>Sub 8</v>
      </c>
      <c r="M62" s="1657"/>
      <c r="N62" s="1657"/>
      <c r="O62" s="1657"/>
      <c r="P62" s="1657"/>
      <c r="Q62" s="1670">
        <v>0</v>
      </c>
      <c r="S62" s="56"/>
      <c r="T62" s="55"/>
      <c r="U62" s="258"/>
    </row>
    <row r="63" spans="1:21" ht="18" customHeight="1">
      <c r="A63" s="160"/>
      <c r="B63" s="160"/>
      <c r="C63" s="160"/>
      <c r="D63" s="160"/>
      <c r="E63" s="160"/>
      <c r="F63" s="160"/>
      <c r="G63" s="160"/>
      <c r="H63" s="160"/>
      <c r="I63" s="160"/>
      <c r="J63" s="160"/>
      <c r="K63" s="1657" t="s">
        <v>640</v>
      </c>
      <c r="L63" s="1669" t="str">
        <f>Summary!L4</f>
        <v>Sub 9</v>
      </c>
      <c r="M63" s="1657"/>
      <c r="N63" s="1657"/>
      <c r="O63" s="1657"/>
      <c r="P63" s="1657"/>
      <c r="Q63" s="1670">
        <v>0</v>
      </c>
      <c r="S63" s="56"/>
      <c r="T63" s="55"/>
      <c r="U63" s="258"/>
    </row>
    <row r="64" spans="1:21" ht="18" customHeight="1">
      <c r="A64" s="160"/>
      <c r="B64" s="160"/>
      <c r="C64" s="160"/>
      <c r="D64" s="160"/>
      <c r="E64" s="160"/>
      <c r="F64" s="160"/>
      <c r="G64" s="160"/>
      <c r="H64" s="160"/>
      <c r="I64" s="160"/>
      <c r="J64" s="160"/>
      <c r="K64" s="1657" t="s">
        <v>640</v>
      </c>
      <c r="L64" s="1669" t="str">
        <f>Summary!M4</f>
        <v>Sub 10</v>
      </c>
      <c r="M64" s="1657"/>
      <c r="N64" s="1657"/>
      <c r="O64" s="1657"/>
      <c r="P64" s="1657"/>
      <c r="Q64" s="1670">
        <v>0</v>
      </c>
      <c r="S64" s="56"/>
      <c r="T64" s="55"/>
      <c r="U64" s="258"/>
    </row>
    <row r="65" spans="1:21" ht="18" customHeight="1">
      <c r="A65" s="160"/>
      <c r="B65" s="160"/>
      <c r="C65" s="160"/>
      <c r="D65" s="160"/>
      <c r="E65" s="160"/>
      <c r="F65" s="160"/>
      <c r="G65" s="160"/>
      <c r="H65" s="160"/>
      <c r="I65" s="160"/>
      <c r="J65" s="160"/>
      <c r="K65" s="1657" t="s">
        <v>640</v>
      </c>
      <c r="L65" s="1669" t="str">
        <f>Summary!N4</f>
        <v>Sub 11</v>
      </c>
      <c r="M65" s="1657"/>
      <c r="N65" s="1657"/>
      <c r="O65" s="1657"/>
      <c r="P65" s="1657"/>
      <c r="Q65" s="1670">
        <v>0</v>
      </c>
      <c r="S65" s="56"/>
      <c r="T65" s="55"/>
      <c r="U65" s="258"/>
    </row>
    <row r="66" spans="1:21" ht="18" customHeight="1">
      <c r="A66" s="160"/>
      <c r="B66" s="160"/>
      <c r="C66" s="160"/>
      <c r="D66" s="160"/>
      <c r="E66" s="160"/>
      <c r="F66" s="160"/>
      <c r="G66" s="160"/>
      <c r="H66" s="160"/>
      <c r="I66" s="160"/>
      <c r="J66" s="160"/>
      <c r="K66" s="1657" t="s">
        <v>640</v>
      </c>
      <c r="L66" s="1669" t="str">
        <f>Summary!O4</f>
        <v>Sub 12</v>
      </c>
      <c r="M66" s="1657"/>
      <c r="N66" s="1657"/>
      <c r="O66" s="1657"/>
      <c r="P66" s="1657"/>
      <c r="Q66" s="1670">
        <v>0</v>
      </c>
      <c r="S66" s="56"/>
      <c r="T66" s="55"/>
      <c r="U66" s="258"/>
    </row>
    <row r="67" spans="1:21" ht="18" customHeight="1">
      <c r="A67" s="160"/>
      <c r="B67" s="160"/>
      <c r="C67" s="160"/>
      <c r="D67" s="160"/>
      <c r="E67" s="160"/>
      <c r="F67" s="160"/>
      <c r="G67" s="160"/>
      <c r="H67" s="160"/>
      <c r="I67" s="160"/>
      <c r="J67" s="160"/>
      <c r="K67" s="1658" t="s">
        <v>657</v>
      </c>
      <c r="L67" s="1657"/>
      <c r="M67" s="1657"/>
      <c r="N67" s="1657"/>
      <c r="O67" s="1657"/>
      <c r="P67" s="1657"/>
      <c r="Q67" s="1668">
        <f>ROUND(SUM(Q54:Q66),2)</f>
        <v>0</v>
      </c>
      <c r="R67" s="57"/>
      <c r="T67" s="55"/>
    </row>
    <row r="68" spans="1:21" ht="18" customHeight="1">
      <c r="A68" s="160"/>
      <c r="B68" s="160"/>
      <c r="C68" s="160"/>
      <c r="D68" s="160"/>
      <c r="E68" s="160"/>
      <c r="F68" s="160"/>
      <c r="G68" s="160"/>
      <c r="H68" s="160"/>
      <c r="I68" s="160"/>
      <c r="J68" s="160"/>
      <c r="K68" s="1671" t="s">
        <v>156</v>
      </c>
      <c r="L68" s="1657"/>
      <c r="M68" s="1657"/>
      <c r="N68" s="1657"/>
      <c r="O68" s="1657"/>
      <c r="P68" s="1657"/>
      <c r="Q68" s="1670">
        <v>0</v>
      </c>
      <c r="R68" s="57"/>
      <c r="T68" s="55"/>
    </row>
    <row r="69" spans="1:21" ht="18" customHeight="1">
      <c r="A69" s="160"/>
      <c r="B69" s="160"/>
      <c r="C69" s="160"/>
      <c r="D69" s="160"/>
      <c r="E69" s="160"/>
      <c r="F69" s="160"/>
      <c r="G69" s="160"/>
      <c r="H69" s="160"/>
      <c r="I69" s="160"/>
      <c r="J69" s="160"/>
      <c r="K69" s="1658" t="s">
        <v>657</v>
      </c>
      <c r="L69" s="1657"/>
      <c r="M69" s="1657"/>
      <c r="N69" s="1657"/>
      <c r="O69" s="1657"/>
      <c r="P69" s="1657"/>
      <c r="Q69" s="1668">
        <f>SUM(Q67:Q68)</f>
        <v>0</v>
      </c>
      <c r="R69" s="57"/>
      <c r="T69" s="55"/>
    </row>
    <row r="70" spans="1:21" ht="18" customHeight="1">
      <c r="A70" s="160"/>
      <c r="B70" s="160"/>
      <c r="C70" s="160"/>
      <c r="D70" s="160"/>
      <c r="E70" s="160"/>
      <c r="F70" s="160"/>
      <c r="G70" s="160"/>
      <c r="H70" s="160"/>
      <c r="I70" s="160"/>
      <c r="J70" s="160"/>
      <c r="K70" s="1657" t="s">
        <v>658</v>
      </c>
      <c r="L70" s="1657"/>
      <c r="M70" s="1657"/>
      <c r="N70" s="1657"/>
      <c r="O70" s="1658"/>
      <c r="P70" s="1658"/>
      <c r="Q70" s="1672">
        <v>0</v>
      </c>
      <c r="R70" s="58"/>
      <c r="S70" s="59"/>
      <c r="T70" s="59"/>
    </row>
    <row r="71" spans="1:21" ht="18" customHeight="1">
      <c r="A71" s="160"/>
      <c r="B71" s="160"/>
      <c r="C71" s="160"/>
      <c r="D71" s="160"/>
      <c r="E71" s="160"/>
      <c r="F71" s="160"/>
      <c r="G71" s="160"/>
      <c r="H71" s="160"/>
      <c r="I71" s="160"/>
      <c r="J71" s="160"/>
      <c r="K71" s="1658" t="s">
        <v>659</v>
      </c>
      <c r="L71" s="1657"/>
      <c r="M71" s="1657"/>
      <c r="N71" s="1657"/>
      <c r="O71" s="1657"/>
      <c r="P71" s="1657"/>
      <c r="Q71" s="1673">
        <f>SUM(Q69:Q70)</f>
        <v>0</v>
      </c>
      <c r="R71" s="55"/>
      <c r="S71" s="55"/>
      <c r="T71" s="55"/>
    </row>
    <row r="72" spans="1:21" ht="13.8" thickBot="1">
      <c r="A72" s="55"/>
      <c r="B72" s="55"/>
      <c r="C72" s="55"/>
      <c r="D72" s="55"/>
      <c r="E72" s="55"/>
      <c r="F72" s="55"/>
      <c r="G72" s="55"/>
      <c r="H72" s="55"/>
      <c r="I72" s="55"/>
      <c r="J72" s="55"/>
      <c r="K72" s="55"/>
      <c r="L72" s="55"/>
      <c r="M72" s="55"/>
      <c r="N72" s="55"/>
      <c r="O72" s="55"/>
      <c r="P72" s="55"/>
      <c r="Q72" s="55"/>
      <c r="R72" s="55"/>
      <c r="S72" s="55"/>
      <c r="T72" s="55"/>
    </row>
    <row r="73" spans="1:21">
      <c r="A73" s="55"/>
      <c r="B73" s="55"/>
      <c r="C73" s="55"/>
      <c r="D73" s="55"/>
      <c r="E73" s="55"/>
      <c r="F73" s="55"/>
      <c r="G73" s="55"/>
      <c r="H73" s="55"/>
      <c r="I73" s="55"/>
      <c r="J73" s="55"/>
      <c r="K73" s="55"/>
      <c r="L73" s="55"/>
      <c r="M73" s="55"/>
      <c r="N73" s="55"/>
      <c r="O73" s="55"/>
      <c r="P73" s="55"/>
      <c r="Q73" s="55"/>
      <c r="R73" s="55"/>
      <c r="S73" s="55"/>
      <c r="T73" s="55"/>
      <c r="U73" s="1578"/>
    </row>
    <row r="74" spans="1:21">
      <c r="A74" s="55"/>
      <c r="B74" s="55"/>
      <c r="C74" s="55"/>
      <c r="D74" s="55"/>
      <c r="E74" s="55"/>
      <c r="F74" s="55"/>
      <c r="G74" s="55"/>
      <c r="H74" s="55"/>
      <c r="I74" s="55"/>
      <c r="J74" s="55"/>
      <c r="K74" s="55"/>
      <c r="L74" s="55"/>
      <c r="M74" s="55"/>
      <c r="N74" s="55"/>
      <c r="O74" s="55"/>
      <c r="P74" s="55"/>
      <c r="Q74" s="55"/>
      <c r="R74" s="55"/>
      <c r="S74" s="55"/>
      <c r="T74" s="55"/>
    </row>
    <row r="75" spans="1:21">
      <c r="C75" s="55"/>
      <c r="D75" s="55"/>
      <c r="E75" s="55"/>
      <c r="F75" s="55"/>
      <c r="G75" s="55"/>
      <c r="H75" s="55"/>
      <c r="I75" s="55"/>
      <c r="J75" s="55"/>
      <c r="K75" s="55"/>
      <c r="L75" s="55"/>
      <c r="M75" s="55"/>
      <c r="N75" s="55"/>
      <c r="O75" s="55"/>
      <c r="P75" s="55"/>
      <c r="Q75" s="55"/>
      <c r="R75" s="55"/>
      <c r="S75" s="55"/>
      <c r="T75" s="55"/>
    </row>
    <row r="76" spans="1:21">
      <c r="A76" s="55"/>
      <c r="B76" s="55"/>
      <c r="C76" s="55"/>
      <c r="D76" s="55"/>
      <c r="E76" s="55"/>
      <c r="F76" s="55"/>
      <c r="G76" s="55"/>
      <c r="H76" s="55"/>
      <c r="I76" s="55"/>
      <c r="J76" s="55"/>
      <c r="K76" s="55"/>
      <c r="L76" s="55"/>
      <c r="M76" s="55"/>
      <c r="N76" s="55"/>
      <c r="O76" s="55"/>
      <c r="P76" s="55"/>
      <c r="Q76" s="55"/>
      <c r="R76" s="55"/>
      <c r="S76" s="55"/>
      <c r="T76" s="55"/>
    </row>
    <row r="77" spans="1:21">
      <c r="A77" s="55"/>
      <c r="B77" s="55"/>
      <c r="C77" s="55"/>
      <c r="D77" s="55"/>
      <c r="E77" s="55"/>
      <c r="F77" s="55"/>
      <c r="G77" s="55"/>
      <c r="H77" s="55"/>
      <c r="I77" s="55"/>
      <c r="J77" s="55"/>
      <c r="K77" s="55"/>
      <c r="L77" s="55"/>
      <c r="M77" s="55"/>
      <c r="N77" s="55"/>
      <c r="O77" s="55"/>
      <c r="P77" s="55"/>
      <c r="Q77" s="55"/>
      <c r="R77" s="55"/>
      <c r="S77" s="55"/>
      <c r="T77" s="55"/>
    </row>
    <row r="78" spans="1:21">
      <c r="A78" s="55"/>
      <c r="B78" s="55"/>
      <c r="C78" s="55"/>
      <c r="D78" s="55"/>
      <c r="E78" s="55"/>
      <c r="F78" s="55"/>
      <c r="G78" s="55"/>
      <c r="H78" s="55"/>
      <c r="I78" s="55"/>
      <c r="J78" s="55"/>
      <c r="K78" s="55"/>
      <c r="L78" s="55"/>
      <c r="M78" s="55"/>
      <c r="N78" s="55"/>
      <c r="O78" s="55"/>
      <c r="P78" s="55"/>
      <c r="Q78" s="55"/>
      <c r="R78" s="55"/>
      <c r="S78" s="55"/>
      <c r="T78" s="55"/>
    </row>
    <row r="79" spans="1:21">
      <c r="A79" s="55"/>
      <c r="B79" s="55"/>
      <c r="C79" s="55"/>
      <c r="D79" s="55"/>
      <c r="E79" s="55"/>
      <c r="F79" s="55"/>
      <c r="G79" s="55"/>
      <c r="H79" s="55"/>
      <c r="I79" s="55"/>
      <c r="J79" s="55"/>
      <c r="K79" s="55"/>
      <c r="L79" s="55"/>
      <c r="M79" s="55"/>
      <c r="N79" s="55"/>
      <c r="O79" s="55"/>
      <c r="P79" s="55"/>
      <c r="Q79" s="55"/>
      <c r="R79" s="55"/>
      <c r="S79" s="55"/>
      <c r="T79" s="55"/>
    </row>
    <row r="80" spans="1:21">
      <c r="A80" s="55"/>
      <c r="B80" s="55"/>
      <c r="C80" s="55"/>
      <c r="D80" s="55"/>
      <c r="E80" s="55"/>
      <c r="F80" s="55"/>
      <c r="G80" s="55"/>
      <c r="H80" s="55"/>
      <c r="I80" s="55"/>
      <c r="J80" s="55"/>
      <c r="K80" s="55"/>
      <c r="L80" s="55"/>
      <c r="M80" s="55"/>
      <c r="N80" s="55"/>
      <c r="O80" s="55"/>
      <c r="P80" s="55"/>
      <c r="Q80" s="55"/>
      <c r="R80" s="55"/>
      <c r="S80" s="55"/>
      <c r="T80" s="55"/>
    </row>
    <row r="81" spans="1:20">
      <c r="A81" s="55"/>
      <c r="B81" s="55"/>
      <c r="C81" s="55"/>
      <c r="D81" s="55"/>
      <c r="E81" s="55"/>
      <c r="F81" s="55"/>
      <c r="G81" s="55"/>
      <c r="H81" s="55"/>
      <c r="I81" s="55"/>
      <c r="J81" s="55"/>
      <c r="K81" s="55"/>
      <c r="L81" s="55"/>
      <c r="M81" s="55"/>
      <c r="N81" s="55"/>
      <c r="O81" s="55"/>
      <c r="P81" s="55"/>
      <c r="Q81" s="55"/>
      <c r="R81" s="55"/>
      <c r="S81" s="55"/>
      <c r="T81" s="55"/>
    </row>
    <row r="82" spans="1:20">
      <c r="A82" s="55"/>
      <c r="B82" s="55"/>
      <c r="C82" s="55"/>
      <c r="D82" s="55"/>
      <c r="E82" s="55"/>
      <c r="F82" s="55"/>
      <c r="G82" s="55"/>
      <c r="H82" s="55"/>
      <c r="I82" s="55"/>
      <c r="J82" s="55"/>
      <c r="K82" s="55"/>
      <c r="L82" s="55"/>
      <c r="M82" s="55"/>
      <c r="N82" s="55"/>
      <c r="O82" s="55"/>
      <c r="P82" s="55"/>
      <c r="Q82" s="55"/>
      <c r="R82" s="55"/>
      <c r="S82" s="55"/>
      <c r="T82" s="55"/>
    </row>
    <row r="83" spans="1:20">
      <c r="A83" s="55"/>
      <c r="B83" s="55"/>
      <c r="C83" s="55"/>
      <c r="D83" s="55"/>
      <c r="E83" s="55"/>
      <c r="F83" s="55"/>
      <c r="G83" s="55"/>
      <c r="H83" s="55"/>
      <c r="I83" s="55"/>
      <c r="J83" s="55"/>
      <c r="K83" s="55"/>
      <c r="L83" s="55"/>
      <c r="M83" s="55"/>
      <c r="N83" s="55"/>
      <c r="O83" s="55"/>
      <c r="P83" s="55"/>
      <c r="Q83" s="55"/>
      <c r="R83" s="55"/>
      <c r="S83" s="55"/>
      <c r="T83" s="55"/>
    </row>
    <row r="84" spans="1:20">
      <c r="A84" s="55"/>
      <c r="B84" s="55"/>
      <c r="C84" s="55"/>
      <c r="D84" s="55"/>
      <c r="E84" s="55"/>
      <c r="F84" s="55"/>
      <c r="G84" s="55"/>
      <c r="H84" s="55"/>
      <c r="I84" s="55"/>
      <c r="J84" s="55"/>
      <c r="K84" s="55"/>
      <c r="L84" s="55"/>
      <c r="M84" s="55"/>
      <c r="N84" s="55"/>
      <c r="O84" s="55"/>
      <c r="P84" s="55"/>
      <c r="Q84" s="55"/>
      <c r="R84" s="55"/>
      <c r="S84" s="55"/>
      <c r="T84" s="55"/>
    </row>
    <row r="85" spans="1:20">
      <c r="A85" s="55"/>
      <c r="B85" s="55"/>
      <c r="C85" s="55"/>
      <c r="D85" s="55"/>
      <c r="E85" s="55"/>
      <c r="F85" s="55"/>
      <c r="G85" s="55"/>
      <c r="H85" s="55"/>
      <c r="I85" s="55"/>
      <c r="J85" s="55"/>
      <c r="K85" s="55"/>
      <c r="L85" s="55"/>
      <c r="M85" s="55"/>
      <c r="N85" s="55"/>
      <c r="O85" s="55"/>
      <c r="P85" s="55"/>
      <c r="Q85" s="55"/>
      <c r="R85" s="55"/>
      <c r="S85" s="55"/>
      <c r="T85" s="55"/>
    </row>
    <row r="86" spans="1:20">
      <c r="A86" s="55"/>
      <c r="B86" s="55"/>
      <c r="C86" s="55"/>
      <c r="D86" s="55"/>
      <c r="E86" s="55"/>
      <c r="F86" s="55"/>
      <c r="G86" s="55"/>
      <c r="H86" s="55"/>
      <c r="I86" s="55"/>
      <c r="J86" s="55"/>
      <c r="K86" s="55"/>
      <c r="L86" s="55"/>
      <c r="M86" s="55"/>
      <c r="N86" s="55"/>
      <c r="O86" s="55"/>
      <c r="P86" s="55"/>
      <c r="Q86" s="55"/>
      <c r="R86" s="55"/>
      <c r="S86" s="55"/>
      <c r="T86" s="55"/>
    </row>
    <row r="87" spans="1:20">
      <c r="A87" s="55"/>
      <c r="B87" s="55"/>
      <c r="C87" s="55"/>
      <c r="D87" s="55"/>
      <c r="E87" s="55"/>
      <c r="F87" s="55"/>
      <c r="G87" s="55"/>
      <c r="H87" s="55"/>
      <c r="I87" s="55"/>
      <c r="J87" s="55"/>
      <c r="K87" s="55"/>
      <c r="L87" s="55"/>
      <c r="M87" s="55"/>
      <c r="N87" s="55"/>
      <c r="O87" s="55"/>
      <c r="P87" s="55"/>
      <c r="Q87" s="55"/>
      <c r="R87" s="55"/>
      <c r="S87" s="55"/>
      <c r="T87" s="55"/>
    </row>
    <row r="88" spans="1:20">
      <c r="A88" s="55"/>
      <c r="B88" s="55"/>
      <c r="C88" s="55"/>
      <c r="D88" s="55"/>
      <c r="E88" s="55"/>
      <c r="F88" s="55"/>
      <c r="G88" s="55"/>
      <c r="H88" s="55"/>
      <c r="I88" s="55"/>
      <c r="J88" s="55"/>
      <c r="K88" s="55"/>
      <c r="L88" s="55"/>
      <c r="M88" s="55"/>
      <c r="N88" s="55"/>
      <c r="O88" s="55"/>
      <c r="P88" s="55"/>
      <c r="Q88" s="55"/>
      <c r="R88" s="55"/>
      <c r="S88" s="55"/>
      <c r="T88" s="55"/>
    </row>
    <row r="89" spans="1:20">
      <c r="A89" s="55"/>
      <c r="B89" s="55"/>
      <c r="C89" s="55"/>
      <c r="D89" s="55"/>
      <c r="E89" s="55"/>
      <c r="F89" s="55"/>
      <c r="G89" s="55"/>
      <c r="H89" s="55"/>
      <c r="I89" s="55"/>
      <c r="J89" s="55"/>
      <c r="K89" s="55"/>
      <c r="L89" s="55"/>
      <c r="M89" s="55"/>
      <c r="N89" s="55"/>
      <c r="O89" s="55"/>
      <c r="P89" s="55"/>
      <c r="Q89" s="55"/>
      <c r="R89" s="55"/>
      <c r="S89" s="55"/>
      <c r="T89" s="55"/>
    </row>
    <row r="90" spans="1:20">
      <c r="A90" s="55"/>
      <c r="B90" s="55"/>
      <c r="C90" s="55"/>
      <c r="D90" s="55"/>
      <c r="E90" s="55"/>
      <c r="F90" s="55"/>
      <c r="G90" s="55"/>
      <c r="H90" s="55"/>
      <c r="I90" s="55"/>
      <c r="J90" s="55"/>
      <c r="K90" s="55"/>
      <c r="L90" s="55"/>
      <c r="M90" s="55"/>
      <c r="N90" s="55"/>
      <c r="O90" s="55"/>
      <c r="P90" s="55"/>
      <c r="Q90" s="55"/>
      <c r="R90" s="55"/>
      <c r="S90" s="55"/>
      <c r="T90" s="55"/>
    </row>
    <row r="91" spans="1:20">
      <c r="A91" s="55"/>
      <c r="B91" s="55"/>
      <c r="C91" s="55"/>
      <c r="D91" s="55"/>
      <c r="E91" s="55"/>
      <c r="F91" s="55"/>
      <c r="G91" s="55"/>
      <c r="H91" s="55"/>
      <c r="I91" s="55"/>
      <c r="J91" s="55"/>
      <c r="K91" s="55"/>
      <c r="L91" s="55"/>
      <c r="M91" s="55"/>
      <c r="N91" s="55"/>
      <c r="O91" s="55"/>
      <c r="P91" s="55"/>
      <c r="Q91" s="55"/>
      <c r="R91" s="55"/>
      <c r="S91" s="55"/>
      <c r="T91" s="55"/>
    </row>
    <row r="92" spans="1:20">
      <c r="A92" s="55"/>
      <c r="B92" s="55"/>
      <c r="C92" s="55"/>
      <c r="D92" s="55"/>
      <c r="E92" s="55"/>
      <c r="F92" s="55"/>
      <c r="G92" s="55"/>
      <c r="H92" s="55"/>
      <c r="I92" s="55"/>
      <c r="J92" s="55"/>
      <c r="K92" s="55"/>
      <c r="L92" s="55"/>
      <c r="M92" s="55"/>
      <c r="N92" s="55"/>
      <c r="O92" s="55"/>
      <c r="P92" s="55"/>
      <c r="Q92" s="55"/>
      <c r="R92" s="55"/>
      <c r="S92" s="55"/>
      <c r="T92" s="55"/>
    </row>
    <row r="93" spans="1:20">
      <c r="A93" s="55"/>
      <c r="B93" s="55"/>
      <c r="C93" s="55"/>
      <c r="D93" s="55"/>
      <c r="E93" s="55"/>
      <c r="F93" s="55"/>
      <c r="G93" s="55"/>
      <c r="H93" s="55"/>
      <c r="I93" s="55"/>
      <c r="J93" s="55"/>
      <c r="K93" s="55"/>
      <c r="L93" s="55"/>
      <c r="M93" s="55"/>
      <c r="N93" s="55"/>
      <c r="O93" s="55"/>
      <c r="P93" s="55"/>
      <c r="Q93" s="55"/>
      <c r="R93" s="55"/>
      <c r="S93" s="55"/>
      <c r="T93" s="55"/>
    </row>
    <row r="94" spans="1:20">
      <c r="A94" s="55"/>
      <c r="B94" s="55"/>
      <c r="C94" s="55"/>
      <c r="D94" s="55"/>
      <c r="E94" s="55"/>
      <c r="F94" s="55"/>
      <c r="G94" s="55"/>
      <c r="H94" s="55"/>
      <c r="I94" s="55"/>
      <c r="J94" s="55"/>
      <c r="K94" s="55"/>
      <c r="L94" s="55"/>
      <c r="M94" s="55"/>
      <c r="N94" s="55"/>
      <c r="O94" s="55"/>
      <c r="P94" s="55"/>
      <c r="Q94" s="55"/>
      <c r="R94" s="55"/>
      <c r="S94" s="55"/>
      <c r="T94" s="55"/>
    </row>
    <row r="95" spans="1:20">
      <c r="A95" s="55"/>
      <c r="B95" s="55"/>
      <c r="C95" s="55"/>
      <c r="D95" s="55"/>
      <c r="E95" s="55"/>
      <c r="F95" s="55"/>
      <c r="G95" s="55"/>
      <c r="H95" s="55"/>
      <c r="I95" s="55"/>
      <c r="J95" s="55"/>
      <c r="K95" s="55"/>
      <c r="L95" s="55"/>
      <c r="M95" s="55"/>
      <c r="N95" s="55"/>
      <c r="O95" s="55"/>
      <c r="P95" s="55"/>
      <c r="Q95" s="55"/>
      <c r="R95" s="55"/>
      <c r="S95" s="55"/>
      <c r="T95" s="55"/>
    </row>
    <row r="96" spans="1:20">
      <c r="A96" s="55"/>
      <c r="B96" s="55"/>
      <c r="C96" s="55"/>
      <c r="D96" s="55"/>
      <c r="E96" s="55"/>
      <c r="F96" s="55"/>
      <c r="G96" s="55"/>
      <c r="H96" s="55"/>
      <c r="I96" s="55"/>
      <c r="J96" s="55"/>
      <c r="K96" s="55"/>
      <c r="L96" s="55"/>
      <c r="M96" s="55"/>
      <c r="N96" s="55"/>
      <c r="O96" s="55"/>
      <c r="P96" s="55"/>
      <c r="Q96" s="55"/>
      <c r="R96" s="55"/>
      <c r="S96" s="55"/>
      <c r="T96" s="55"/>
    </row>
    <row r="97" spans="1:20">
      <c r="A97" s="55"/>
      <c r="B97" s="55"/>
      <c r="C97" s="55"/>
      <c r="D97" s="55"/>
      <c r="E97" s="55"/>
      <c r="F97" s="55"/>
      <c r="G97" s="55"/>
      <c r="H97" s="55"/>
      <c r="I97" s="55"/>
      <c r="J97" s="55"/>
      <c r="K97" s="55"/>
      <c r="L97" s="55"/>
      <c r="M97" s="55"/>
      <c r="N97" s="55"/>
      <c r="O97" s="55"/>
      <c r="P97" s="55"/>
      <c r="Q97" s="55"/>
      <c r="R97" s="55"/>
      <c r="S97" s="55"/>
      <c r="T97" s="55"/>
    </row>
    <row r="98" spans="1:20">
      <c r="A98" s="55"/>
      <c r="B98" s="55"/>
      <c r="C98" s="55"/>
      <c r="D98" s="55"/>
      <c r="E98" s="55"/>
      <c r="F98" s="55"/>
      <c r="G98" s="55"/>
      <c r="H98" s="55"/>
      <c r="I98" s="55"/>
      <c r="J98" s="55"/>
      <c r="K98" s="55"/>
      <c r="L98" s="55"/>
      <c r="M98" s="55"/>
      <c r="N98" s="55"/>
      <c r="O98" s="55"/>
      <c r="P98" s="55"/>
      <c r="Q98" s="55"/>
      <c r="R98" s="55"/>
      <c r="S98" s="55"/>
      <c r="T98" s="55"/>
    </row>
    <row r="99" spans="1:20">
      <c r="A99" s="55"/>
      <c r="B99" s="55"/>
      <c r="C99" s="55"/>
      <c r="D99" s="55"/>
      <c r="E99" s="55"/>
      <c r="F99" s="55"/>
      <c r="G99" s="55"/>
      <c r="H99" s="55"/>
      <c r="I99" s="55"/>
      <c r="J99" s="55"/>
      <c r="K99" s="55"/>
      <c r="L99" s="55"/>
      <c r="M99" s="55"/>
      <c r="N99" s="55"/>
      <c r="O99" s="55"/>
      <c r="P99" s="55"/>
      <c r="Q99" s="55"/>
      <c r="R99" s="55"/>
      <c r="S99" s="55"/>
      <c r="T99" s="55"/>
    </row>
    <row r="100" spans="1:20">
      <c r="A100" s="55"/>
      <c r="B100" s="55"/>
      <c r="C100" s="55"/>
      <c r="D100" s="55"/>
      <c r="E100" s="55"/>
      <c r="F100" s="55"/>
      <c r="G100" s="55"/>
      <c r="H100" s="55"/>
      <c r="I100" s="55"/>
      <c r="J100" s="55"/>
      <c r="K100" s="55"/>
      <c r="L100" s="55"/>
      <c r="M100" s="55"/>
      <c r="N100" s="55"/>
      <c r="O100" s="55"/>
      <c r="P100" s="55"/>
      <c r="Q100" s="55"/>
      <c r="R100" s="55"/>
      <c r="S100" s="55"/>
      <c r="T100" s="55"/>
    </row>
    <row r="101" spans="1:20">
      <c r="A101" s="55"/>
      <c r="B101" s="55"/>
      <c r="C101" s="55"/>
      <c r="D101" s="55"/>
      <c r="E101" s="55"/>
      <c r="F101" s="55"/>
      <c r="G101" s="55"/>
      <c r="H101" s="55"/>
      <c r="I101" s="55"/>
      <c r="J101" s="55"/>
      <c r="K101" s="55"/>
      <c r="L101" s="55"/>
      <c r="M101" s="55"/>
      <c r="N101" s="55"/>
      <c r="O101" s="55"/>
      <c r="P101" s="55"/>
      <c r="Q101" s="55"/>
      <c r="R101" s="55"/>
      <c r="S101" s="55"/>
      <c r="T101" s="55"/>
    </row>
    <row r="102" spans="1:20">
      <c r="A102" s="55"/>
      <c r="B102" s="55"/>
      <c r="C102" s="55"/>
      <c r="D102" s="55"/>
      <c r="E102" s="55"/>
      <c r="F102" s="55"/>
      <c r="G102" s="55"/>
      <c r="H102" s="55"/>
      <c r="I102" s="55"/>
      <c r="J102" s="55"/>
      <c r="K102" s="55"/>
      <c r="L102" s="55"/>
      <c r="M102" s="55"/>
      <c r="N102" s="55"/>
      <c r="O102" s="55"/>
      <c r="P102" s="55"/>
      <c r="Q102" s="55"/>
      <c r="R102" s="55"/>
      <c r="S102" s="55"/>
      <c r="T102" s="55"/>
    </row>
    <row r="103" spans="1:20">
      <c r="A103" s="55"/>
      <c r="B103" s="55"/>
      <c r="C103" s="55"/>
      <c r="D103" s="55"/>
      <c r="E103" s="55"/>
      <c r="F103" s="55"/>
      <c r="G103" s="55"/>
      <c r="H103" s="55"/>
      <c r="I103" s="55"/>
      <c r="J103" s="55"/>
      <c r="K103" s="55"/>
      <c r="L103" s="55"/>
      <c r="M103" s="55"/>
      <c r="N103" s="55"/>
      <c r="O103" s="55"/>
      <c r="P103" s="55"/>
      <c r="Q103" s="55"/>
      <c r="R103" s="55"/>
      <c r="S103" s="55"/>
      <c r="T103" s="55"/>
    </row>
    <row r="104" spans="1:20">
      <c r="A104" s="55"/>
      <c r="B104" s="55"/>
      <c r="C104" s="55"/>
      <c r="D104" s="55"/>
      <c r="E104" s="55"/>
      <c r="F104" s="55"/>
      <c r="G104" s="55"/>
      <c r="H104" s="55"/>
      <c r="I104" s="55"/>
      <c r="J104" s="55"/>
      <c r="K104" s="55"/>
      <c r="L104" s="55"/>
      <c r="M104" s="55"/>
      <c r="N104" s="55"/>
      <c r="O104" s="55"/>
      <c r="P104" s="55"/>
      <c r="Q104" s="55"/>
      <c r="R104" s="55"/>
      <c r="S104" s="55"/>
      <c r="T104" s="55"/>
    </row>
    <row r="105" spans="1:20">
      <c r="A105" s="55"/>
      <c r="B105" s="55"/>
      <c r="C105" s="55"/>
      <c r="D105" s="55"/>
      <c r="E105" s="55"/>
      <c r="F105" s="55"/>
      <c r="G105" s="55"/>
      <c r="H105" s="55"/>
      <c r="I105" s="55"/>
      <c r="J105" s="55"/>
      <c r="K105" s="55"/>
      <c r="L105" s="55"/>
      <c r="M105" s="55"/>
      <c r="N105" s="55"/>
      <c r="O105" s="55"/>
      <c r="P105" s="55"/>
      <c r="Q105" s="55"/>
      <c r="R105" s="55"/>
      <c r="S105" s="55"/>
      <c r="T105" s="55"/>
    </row>
    <row r="106" spans="1:20">
      <c r="A106" s="55"/>
      <c r="B106" s="55"/>
      <c r="C106" s="55"/>
      <c r="D106" s="55"/>
      <c r="E106" s="55"/>
      <c r="F106" s="55"/>
      <c r="G106" s="55"/>
      <c r="H106" s="55"/>
      <c r="I106" s="55"/>
      <c r="J106" s="55"/>
      <c r="K106" s="55"/>
      <c r="L106" s="55"/>
      <c r="M106" s="55"/>
      <c r="N106" s="55"/>
      <c r="O106" s="55"/>
      <c r="P106" s="55"/>
      <c r="Q106" s="55"/>
      <c r="R106" s="55"/>
      <c r="S106" s="55"/>
      <c r="T106" s="55"/>
    </row>
    <row r="107" spans="1:20">
      <c r="A107" s="55"/>
      <c r="B107" s="55"/>
      <c r="C107" s="55"/>
      <c r="D107" s="55"/>
      <c r="E107" s="55"/>
      <c r="F107" s="55"/>
      <c r="G107" s="55"/>
      <c r="H107" s="55"/>
      <c r="I107" s="55"/>
      <c r="J107" s="55"/>
      <c r="K107" s="55"/>
      <c r="L107" s="55"/>
      <c r="M107" s="55"/>
      <c r="N107" s="55"/>
      <c r="O107" s="55"/>
      <c r="P107" s="55"/>
      <c r="Q107" s="55"/>
      <c r="R107" s="55"/>
      <c r="S107" s="55"/>
      <c r="T107" s="55"/>
    </row>
    <row r="108" spans="1:20">
      <c r="A108" s="55"/>
      <c r="B108" s="55"/>
      <c r="C108" s="55"/>
      <c r="D108" s="55"/>
      <c r="E108" s="55"/>
      <c r="F108" s="55"/>
      <c r="G108" s="55"/>
      <c r="H108" s="55"/>
      <c r="I108" s="55"/>
      <c r="J108" s="55"/>
      <c r="K108" s="55"/>
      <c r="L108" s="55"/>
      <c r="M108" s="55"/>
      <c r="N108" s="55"/>
      <c r="O108" s="55"/>
      <c r="P108" s="55"/>
      <c r="Q108" s="55"/>
      <c r="R108" s="55"/>
      <c r="S108" s="55"/>
      <c r="T108" s="55"/>
    </row>
    <row r="109" spans="1:20">
      <c r="A109" s="55"/>
      <c r="B109" s="55"/>
      <c r="C109" s="55"/>
      <c r="D109" s="55"/>
      <c r="E109" s="55"/>
      <c r="F109" s="55"/>
      <c r="G109" s="55"/>
      <c r="H109" s="55"/>
      <c r="I109" s="55"/>
      <c r="J109" s="55"/>
      <c r="K109" s="55"/>
      <c r="L109" s="55"/>
      <c r="M109" s="55"/>
      <c r="N109" s="55"/>
      <c r="O109" s="55"/>
      <c r="P109" s="55"/>
      <c r="Q109" s="55"/>
      <c r="R109" s="55"/>
      <c r="S109" s="55"/>
      <c r="T109" s="55"/>
    </row>
    <row r="110" spans="1:20">
      <c r="A110" s="55"/>
      <c r="B110" s="55"/>
      <c r="C110" s="55"/>
      <c r="D110" s="55"/>
      <c r="E110" s="55"/>
      <c r="F110" s="55"/>
      <c r="G110" s="55"/>
      <c r="H110" s="55"/>
      <c r="I110" s="55"/>
      <c r="J110" s="55"/>
      <c r="K110" s="55"/>
      <c r="L110" s="55"/>
      <c r="M110" s="55"/>
      <c r="N110" s="55"/>
      <c r="O110" s="55"/>
      <c r="P110" s="55"/>
      <c r="Q110" s="55"/>
      <c r="R110" s="55"/>
      <c r="S110" s="55"/>
      <c r="T110" s="55"/>
    </row>
    <row r="111" spans="1:20">
      <c r="A111" s="55"/>
      <c r="B111" s="55"/>
      <c r="C111" s="55"/>
      <c r="D111" s="55"/>
      <c r="E111" s="55"/>
      <c r="F111" s="55"/>
      <c r="G111" s="55"/>
      <c r="H111" s="55"/>
      <c r="I111" s="55"/>
      <c r="J111" s="55"/>
      <c r="K111" s="55"/>
      <c r="L111" s="55"/>
      <c r="M111" s="55"/>
      <c r="N111" s="55"/>
      <c r="O111" s="55"/>
      <c r="P111" s="55"/>
      <c r="Q111" s="55"/>
      <c r="R111" s="55"/>
      <c r="S111" s="55"/>
      <c r="T111" s="55"/>
    </row>
    <row r="112" spans="1:20">
      <c r="A112" s="55"/>
      <c r="B112" s="55"/>
      <c r="C112" s="55"/>
      <c r="D112" s="55"/>
      <c r="E112" s="55"/>
      <c r="F112" s="55"/>
      <c r="G112" s="55"/>
      <c r="H112" s="55"/>
      <c r="I112" s="55"/>
      <c r="J112" s="55"/>
      <c r="K112" s="55"/>
      <c r="L112" s="55"/>
      <c r="M112" s="55"/>
      <c r="N112" s="55"/>
      <c r="O112" s="55"/>
      <c r="P112" s="55"/>
      <c r="Q112" s="55"/>
      <c r="R112" s="55"/>
      <c r="S112" s="55"/>
      <c r="T112" s="55"/>
    </row>
    <row r="113" spans="1:20">
      <c r="A113" s="55"/>
      <c r="B113" s="55"/>
      <c r="C113" s="55"/>
      <c r="D113" s="55"/>
      <c r="E113" s="55"/>
      <c r="F113" s="55"/>
      <c r="G113" s="55"/>
      <c r="H113" s="55"/>
      <c r="I113" s="55"/>
      <c r="J113" s="55"/>
      <c r="K113" s="55"/>
      <c r="L113" s="55"/>
      <c r="M113" s="55"/>
      <c r="N113" s="55"/>
      <c r="O113" s="55"/>
      <c r="P113" s="55"/>
      <c r="Q113" s="55"/>
      <c r="R113" s="55"/>
      <c r="S113" s="55"/>
      <c r="T113" s="55"/>
    </row>
    <row r="114" spans="1:20">
      <c r="A114" s="55"/>
      <c r="B114" s="55"/>
      <c r="C114" s="55"/>
      <c r="D114" s="55"/>
      <c r="E114" s="55"/>
      <c r="F114" s="55"/>
      <c r="G114" s="55"/>
      <c r="H114" s="55"/>
      <c r="I114" s="55"/>
      <c r="J114" s="55"/>
      <c r="K114" s="55"/>
      <c r="L114" s="55"/>
      <c r="M114" s="55"/>
      <c r="N114" s="55"/>
      <c r="O114" s="55"/>
      <c r="P114" s="55"/>
      <c r="Q114" s="55"/>
      <c r="R114" s="55"/>
      <c r="S114" s="55"/>
      <c r="T114" s="55"/>
    </row>
    <row r="115" spans="1:20">
      <c r="A115" s="55"/>
      <c r="B115" s="55"/>
      <c r="C115" s="55"/>
      <c r="D115" s="55"/>
      <c r="E115" s="55"/>
      <c r="F115" s="55"/>
      <c r="G115" s="55"/>
      <c r="H115" s="55"/>
      <c r="I115" s="55"/>
      <c r="J115" s="55"/>
      <c r="K115" s="55"/>
      <c r="L115" s="55"/>
      <c r="M115" s="55"/>
      <c r="N115" s="55"/>
      <c r="O115" s="55"/>
      <c r="P115" s="55"/>
      <c r="Q115" s="55"/>
      <c r="R115" s="55"/>
      <c r="S115" s="55"/>
      <c r="T115" s="55"/>
    </row>
    <row r="116" spans="1:20">
      <c r="A116" s="55"/>
      <c r="B116" s="55"/>
      <c r="C116" s="55"/>
      <c r="D116" s="55"/>
      <c r="E116" s="55"/>
      <c r="F116" s="55"/>
      <c r="G116" s="55"/>
      <c r="H116" s="55"/>
      <c r="I116" s="55"/>
      <c r="J116" s="55"/>
      <c r="K116" s="55"/>
      <c r="L116" s="55"/>
      <c r="M116" s="55"/>
      <c r="N116" s="55"/>
      <c r="O116" s="55"/>
      <c r="P116" s="55"/>
      <c r="Q116" s="55"/>
      <c r="R116" s="55"/>
      <c r="S116" s="55"/>
      <c r="T116" s="55"/>
    </row>
    <row r="117" spans="1:20">
      <c r="A117" s="55"/>
      <c r="B117" s="55"/>
      <c r="C117" s="55"/>
      <c r="D117" s="55"/>
      <c r="E117" s="55"/>
      <c r="F117" s="55"/>
      <c r="G117" s="55"/>
      <c r="H117" s="55"/>
      <c r="I117" s="55"/>
      <c r="J117" s="55"/>
      <c r="K117" s="55"/>
      <c r="L117" s="55"/>
      <c r="M117" s="55"/>
      <c r="N117" s="55"/>
      <c r="O117" s="55"/>
      <c r="P117" s="55"/>
      <c r="Q117" s="55"/>
      <c r="R117" s="55"/>
      <c r="S117" s="55"/>
      <c r="T117" s="55"/>
    </row>
    <row r="118" spans="1:20">
      <c r="A118" s="55"/>
      <c r="B118" s="55"/>
      <c r="C118" s="55"/>
      <c r="D118" s="55"/>
      <c r="E118" s="55"/>
      <c r="F118" s="55"/>
      <c r="G118" s="55"/>
      <c r="H118" s="55"/>
      <c r="I118" s="55"/>
      <c r="J118" s="55"/>
      <c r="K118" s="55"/>
      <c r="L118" s="55"/>
      <c r="M118" s="55"/>
      <c r="N118" s="55"/>
      <c r="O118" s="55"/>
      <c r="P118" s="55"/>
      <c r="Q118" s="55"/>
      <c r="R118" s="55"/>
      <c r="S118" s="55"/>
      <c r="T118" s="55"/>
    </row>
    <row r="119" spans="1:20">
      <c r="A119" s="55"/>
      <c r="B119" s="55"/>
      <c r="C119" s="55"/>
      <c r="D119" s="55"/>
      <c r="E119" s="55"/>
      <c r="F119" s="55"/>
      <c r="G119" s="55"/>
      <c r="H119" s="55"/>
      <c r="I119" s="55"/>
      <c r="J119" s="55"/>
      <c r="K119" s="55"/>
      <c r="L119" s="55"/>
      <c r="M119" s="55"/>
      <c r="N119" s="55"/>
      <c r="O119" s="55"/>
      <c r="P119" s="55"/>
      <c r="Q119" s="55"/>
      <c r="R119" s="55"/>
      <c r="S119" s="55"/>
      <c r="T119" s="55"/>
    </row>
    <row r="120" spans="1:20">
      <c r="A120" s="55"/>
      <c r="B120" s="55"/>
      <c r="C120" s="55"/>
      <c r="D120" s="55"/>
      <c r="E120" s="55"/>
      <c r="F120" s="55"/>
      <c r="G120" s="55"/>
      <c r="H120" s="55"/>
      <c r="I120" s="55"/>
      <c r="J120" s="55"/>
      <c r="K120" s="55"/>
      <c r="L120" s="55"/>
      <c r="M120" s="55"/>
      <c r="N120" s="55"/>
      <c r="O120" s="55"/>
      <c r="P120" s="55"/>
      <c r="Q120" s="55"/>
      <c r="R120" s="55"/>
      <c r="S120" s="55"/>
      <c r="T120" s="55"/>
    </row>
    <row r="121" spans="1:20">
      <c r="A121" s="55"/>
      <c r="B121" s="55"/>
      <c r="C121" s="55"/>
      <c r="D121" s="55"/>
      <c r="E121" s="55"/>
      <c r="F121" s="55"/>
      <c r="G121" s="55"/>
      <c r="H121" s="55"/>
      <c r="I121" s="55"/>
      <c r="J121" s="55"/>
      <c r="K121" s="55"/>
      <c r="L121" s="55"/>
      <c r="M121" s="55"/>
      <c r="N121" s="55"/>
      <c r="O121" s="55"/>
      <c r="P121" s="55"/>
      <c r="Q121" s="55"/>
      <c r="R121" s="55"/>
      <c r="S121" s="55"/>
      <c r="T121" s="55"/>
    </row>
    <row r="122" spans="1:20">
      <c r="A122" s="55"/>
      <c r="B122" s="55"/>
      <c r="C122" s="55"/>
      <c r="D122" s="55"/>
      <c r="E122" s="55"/>
      <c r="F122" s="55"/>
      <c r="G122" s="55"/>
      <c r="H122" s="55"/>
      <c r="I122" s="55"/>
      <c r="J122" s="55"/>
      <c r="K122" s="55"/>
      <c r="L122" s="55"/>
      <c r="M122" s="55"/>
      <c r="N122" s="55"/>
      <c r="O122" s="55"/>
      <c r="P122" s="55"/>
      <c r="Q122" s="55"/>
      <c r="R122" s="55"/>
      <c r="S122" s="55"/>
      <c r="T122" s="55"/>
    </row>
    <row r="123" spans="1:20">
      <c r="A123" s="55"/>
      <c r="B123" s="55"/>
      <c r="C123" s="55"/>
      <c r="D123" s="55"/>
      <c r="E123" s="55"/>
      <c r="F123" s="55"/>
      <c r="G123" s="55"/>
      <c r="H123" s="55"/>
      <c r="I123" s="55"/>
      <c r="J123" s="55"/>
      <c r="K123" s="55"/>
      <c r="L123" s="55"/>
      <c r="M123" s="55"/>
      <c r="N123" s="55"/>
      <c r="O123" s="55"/>
      <c r="P123" s="55"/>
      <c r="Q123" s="55"/>
      <c r="R123" s="55"/>
      <c r="S123" s="55"/>
      <c r="T123" s="55"/>
    </row>
    <row r="124" spans="1:20">
      <c r="A124" s="55"/>
      <c r="B124" s="55"/>
      <c r="C124" s="55"/>
      <c r="D124" s="55"/>
      <c r="E124" s="55"/>
      <c r="F124" s="55"/>
      <c r="G124" s="55"/>
      <c r="H124" s="55"/>
      <c r="I124" s="55"/>
      <c r="J124" s="55"/>
      <c r="K124" s="55"/>
      <c r="L124" s="55"/>
      <c r="M124" s="55"/>
      <c r="N124" s="55"/>
      <c r="O124" s="55"/>
      <c r="P124" s="55"/>
      <c r="Q124" s="55"/>
      <c r="R124" s="55"/>
      <c r="S124" s="55"/>
      <c r="T124" s="55"/>
    </row>
    <row r="125" spans="1:20">
      <c r="A125" s="55"/>
      <c r="B125" s="55"/>
      <c r="C125" s="55"/>
      <c r="D125" s="55"/>
      <c r="E125" s="55"/>
      <c r="F125" s="55"/>
      <c r="G125" s="55"/>
      <c r="H125" s="55"/>
      <c r="I125" s="55"/>
      <c r="J125" s="55"/>
      <c r="K125" s="55"/>
      <c r="L125" s="55"/>
      <c r="M125" s="55"/>
      <c r="N125" s="55"/>
      <c r="O125" s="55"/>
      <c r="P125" s="55"/>
      <c r="Q125" s="55"/>
      <c r="R125" s="55"/>
      <c r="S125" s="55"/>
      <c r="T125" s="55"/>
    </row>
    <row r="126" spans="1:20">
      <c r="A126" s="55"/>
      <c r="B126" s="55"/>
      <c r="C126" s="55"/>
      <c r="D126" s="55"/>
      <c r="E126" s="55"/>
      <c r="F126" s="55"/>
      <c r="G126" s="55"/>
      <c r="H126" s="55"/>
      <c r="I126" s="55"/>
      <c r="J126" s="55"/>
      <c r="K126" s="55"/>
      <c r="L126" s="55"/>
      <c r="M126" s="55"/>
      <c r="N126" s="55"/>
      <c r="O126" s="55"/>
      <c r="P126" s="55"/>
      <c r="Q126" s="55"/>
      <c r="R126" s="55"/>
      <c r="S126" s="55"/>
      <c r="T126" s="55"/>
    </row>
    <row r="127" spans="1:20">
      <c r="A127" s="55"/>
      <c r="B127" s="55"/>
      <c r="C127" s="55"/>
      <c r="D127" s="55"/>
      <c r="E127" s="55"/>
      <c r="F127" s="55"/>
      <c r="G127" s="55"/>
      <c r="H127" s="55"/>
      <c r="I127" s="55"/>
      <c r="J127" s="55"/>
      <c r="K127" s="55"/>
      <c r="L127" s="55"/>
      <c r="M127" s="55"/>
      <c r="N127" s="55"/>
      <c r="O127" s="55"/>
      <c r="P127" s="55"/>
      <c r="Q127" s="55"/>
      <c r="R127" s="55"/>
      <c r="S127" s="55"/>
      <c r="T127" s="55"/>
    </row>
    <row r="128" spans="1:20">
      <c r="A128" s="55"/>
      <c r="B128" s="55"/>
      <c r="C128" s="55"/>
      <c r="D128" s="55"/>
      <c r="E128" s="55"/>
      <c r="F128" s="55"/>
      <c r="G128" s="55"/>
      <c r="H128" s="55"/>
      <c r="I128" s="55"/>
      <c r="J128" s="55"/>
      <c r="K128" s="55"/>
      <c r="L128" s="55"/>
      <c r="M128" s="55"/>
      <c r="N128" s="55"/>
      <c r="O128" s="55"/>
      <c r="P128" s="55"/>
      <c r="Q128" s="55"/>
      <c r="R128" s="55"/>
      <c r="S128" s="55"/>
      <c r="T128" s="55"/>
    </row>
    <row r="129" spans="1:20">
      <c r="A129" s="55"/>
      <c r="B129" s="55"/>
      <c r="C129" s="55"/>
      <c r="D129" s="55"/>
      <c r="E129" s="55"/>
      <c r="F129" s="55"/>
      <c r="G129" s="55"/>
      <c r="H129" s="55"/>
      <c r="I129" s="55"/>
      <c r="J129" s="55"/>
      <c r="K129" s="55"/>
      <c r="L129" s="55"/>
      <c r="M129" s="55"/>
      <c r="N129" s="55"/>
      <c r="O129" s="55"/>
      <c r="P129" s="55"/>
      <c r="Q129" s="55"/>
      <c r="R129" s="55"/>
      <c r="S129" s="55"/>
      <c r="T129" s="55"/>
    </row>
    <row r="130" spans="1:20">
      <c r="A130" s="55"/>
      <c r="B130" s="55"/>
      <c r="C130" s="55"/>
      <c r="D130" s="55"/>
      <c r="E130" s="55"/>
      <c r="F130" s="55"/>
      <c r="G130" s="55"/>
      <c r="H130" s="55"/>
      <c r="I130" s="55"/>
      <c r="J130" s="55"/>
      <c r="K130" s="55"/>
      <c r="L130" s="55"/>
      <c r="M130" s="55"/>
      <c r="N130" s="55"/>
      <c r="O130" s="55"/>
      <c r="P130" s="55"/>
      <c r="Q130" s="55"/>
      <c r="R130" s="55"/>
      <c r="S130" s="55"/>
      <c r="T130" s="55"/>
    </row>
    <row r="131" spans="1:20">
      <c r="A131" s="55"/>
      <c r="B131" s="55"/>
      <c r="C131" s="55"/>
      <c r="D131" s="55"/>
      <c r="E131" s="55"/>
      <c r="F131" s="55"/>
      <c r="G131" s="55"/>
      <c r="H131" s="55"/>
      <c r="I131" s="55"/>
      <c r="J131" s="55"/>
      <c r="K131" s="55"/>
      <c r="L131" s="55"/>
      <c r="M131" s="55"/>
      <c r="N131" s="55"/>
      <c r="O131" s="55"/>
      <c r="P131" s="55"/>
      <c r="Q131" s="55"/>
      <c r="R131" s="55"/>
      <c r="S131" s="55"/>
      <c r="T131" s="55"/>
    </row>
    <row r="132" spans="1:20">
      <c r="A132" s="55"/>
      <c r="B132" s="55"/>
      <c r="C132" s="55"/>
      <c r="D132" s="55"/>
      <c r="E132" s="55"/>
      <c r="F132" s="55"/>
      <c r="G132" s="55"/>
      <c r="H132" s="55"/>
      <c r="I132" s="55"/>
      <c r="J132" s="55"/>
      <c r="K132" s="55"/>
      <c r="L132" s="55"/>
      <c r="M132" s="55"/>
      <c r="N132" s="55"/>
      <c r="O132" s="55"/>
      <c r="P132" s="55"/>
      <c r="Q132" s="55"/>
      <c r="R132" s="55"/>
      <c r="S132" s="55"/>
      <c r="T132" s="55"/>
    </row>
    <row r="133" spans="1:20">
      <c r="A133" s="55"/>
      <c r="B133" s="55"/>
      <c r="C133" s="55"/>
      <c r="D133" s="55"/>
      <c r="E133" s="55"/>
      <c r="F133" s="55"/>
      <c r="G133" s="55"/>
      <c r="H133" s="55"/>
      <c r="I133" s="55"/>
      <c r="J133" s="55"/>
      <c r="K133" s="55"/>
      <c r="L133" s="55"/>
      <c r="M133" s="55"/>
      <c r="N133" s="55"/>
      <c r="O133" s="55"/>
      <c r="P133" s="55"/>
      <c r="Q133" s="55"/>
      <c r="R133" s="55"/>
      <c r="S133" s="55"/>
      <c r="T133" s="55"/>
    </row>
    <row r="134" spans="1:20">
      <c r="A134" s="55"/>
      <c r="B134" s="55"/>
      <c r="C134" s="55"/>
      <c r="D134" s="55"/>
      <c r="E134" s="55"/>
      <c r="F134" s="55"/>
      <c r="G134" s="55"/>
      <c r="H134" s="55"/>
      <c r="I134" s="55"/>
      <c r="J134" s="55"/>
      <c r="K134" s="55"/>
      <c r="L134" s="55"/>
      <c r="M134" s="55"/>
      <c r="N134" s="55"/>
      <c r="O134" s="55"/>
      <c r="P134" s="55"/>
      <c r="Q134" s="55"/>
      <c r="R134" s="55"/>
      <c r="S134" s="55"/>
      <c r="T134" s="55"/>
    </row>
    <row r="135" spans="1:20">
      <c r="A135" s="55"/>
      <c r="B135" s="55"/>
      <c r="C135" s="55"/>
      <c r="D135" s="55"/>
      <c r="E135" s="55"/>
      <c r="F135" s="55"/>
      <c r="G135" s="55"/>
      <c r="H135" s="55"/>
      <c r="I135" s="55"/>
      <c r="J135" s="55"/>
      <c r="K135" s="55"/>
      <c r="L135" s="55"/>
      <c r="M135" s="55"/>
      <c r="N135" s="55"/>
      <c r="O135" s="55"/>
      <c r="P135" s="55"/>
      <c r="Q135" s="55"/>
      <c r="R135" s="55"/>
      <c r="S135" s="55"/>
      <c r="T135" s="55"/>
    </row>
    <row r="136" spans="1:20">
      <c r="A136" s="55"/>
      <c r="B136" s="55"/>
      <c r="C136" s="55"/>
      <c r="D136" s="55"/>
      <c r="E136" s="55"/>
      <c r="F136" s="55"/>
      <c r="G136" s="55"/>
      <c r="H136" s="55"/>
      <c r="I136" s="55"/>
      <c r="J136" s="55"/>
      <c r="K136" s="55"/>
      <c r="L136" s="55"/>
      <c r="M136" s="55"/>
      <c r="N136" s="55"/>
      <c r="O136" s="55"/>
      <c r="P136" s="55"/>
      <c r="Q136" s="55"/>
      <c r="R136" s="55"/>
      <c r="S136" s="55"/>
      <c r="T136" s="55"/>
    </row>
    <row r="137" spans="1:20">
      <c r="A137" s="55"/>
      <c r="B137" s="55"/>
      <c r="C137" s="55"/>
      <c r="D137" s="55"/>
      <c r="E137" s="55"/>
      <c r="F137" s="55"/>
      <c r="G137" s="55"/>
      <c r="H137" s="55"/>
      <c r="I137" s="55"/>
      <c r="J137" s="55"/>
      <c r="K137" s="55"/>
      <c r="L137" s="55"/>
      <c r="M137" s="55"/>
      <c r="N137" s="55"/>
      <c r="O137" s="55"/>
      <c r="P137" s="55"/>
      <c r="Q137" s="55"/>
      <c r="R137" s="55"/>
      <c r="S137" s="55"/>
      <c r="T137" s="55"/>
    </row>
    <row r="138" spans="1:20">
      <c r="A138" s="55"/>
      <c r="B138" s="55"/>
      <c r="C138" s="55"/>
      <c r="D138" s="55"/>
      <c r="E138" s="55"/>
      <c r="F138" s="55"/>
      <c r="G138" s="55"/>
      <c r="H138" s="55"/>
      <c r="I138" s="55"/>
      <c r="J138" s="55"/>
      <c r="K138" s="55"/>
      <c r="L138" s="55"/>
      <c r="M138" s="55"/>
      <c r="N138" s="55"/>
      <c r="O138" s="55"/>
      <c r="P138" s="55"/>
      <c r="Q138" s="55"/>
      <c r="R138" s="55"/>
      <c r="S138" s="55"/>
      <c r="T138" s="55"/>
    </row>
    <row r="139" spans="1:20">
      <c r="A139" s="55"/>
      <c r="B139" s="55"/>
      <c r="C139" s="55"/>
      <c r="D139" s="55"/>
      <c r="E139" s="55"/>
      <c r="F139" s="55"/>
      <c r="G139" s="55"/>
      <c r="H139" s="55"/>
      <c r="I139" s="55"/>
      <c r="J139" s="55"/>
      <c r="K139" s="55"/>
      <c r="L139" s="55"/>
      <c r="M139" s="55"/>
      <c r="N139" s="55"/>
      <c r="O139" s="55"/>
      <c r="P139" s="55"/>
      <c r="Q139" s="55"/>
      <c r="R139" s="55"/>
      <c r="S139" s="55"/>
      <c r="T139" s="55"/>
    </row>
    <row r="140" spans="1:20">
      <c r="A140" s="55"/>
      <c r="B140" s="55"/>
      <c r="C140" s="55"/>
      <c r="D140" s="55"/>
      <c r="E140" s="55"/>
      <c r="F140" s="55"/>
      <c r="G140" s="55"/>
      <c r="H140" s="55"/>
      <c r="I140" s="55"/>
      <c r="J140" s="55"/>
      <c r="K140" s="55"/>
      <c r="L140" s="55"/>
      <c r="M140" s="55"/>
      <c r="N140" s="55"/>
      <c r="O140" s="55"/>
      <c r="P140" s="55"/>
      <c r="Q140" s="55"/>
      <c r="R140" s="55"/>
      <c r="S140" s="55"/>
      <c r="T140" s="55"/>
    </row>
    <row r="141" spans="1:20">
      <c r="A141" s="55"/>
      <c r="B141" s="55"/>
      <c r="C141" s="55"/>
      <c r="D141" s="55"/>
      <c r="E141" s="55"/>
      <c r="F141" s="55"/>
      <c r="G141" s="55"/>
      <c r="H141" s="55"/>
      <c r="I141" s="55"/>
      <c r="J141" s="55"/>
      <c r="K141" s="55"/>
      <c r="L141" s="55"/>
      <c r="M141" s="55"/>
      <c r="N141" s="55"/>
      <c r="O141" s="55"/>
      <c r="P141" s="55"/>
      <c r="Q141" s="55"/>
      <c r="R141" s="55"/>
      <c r="S141" s="55"/>
      <c r="T141" s="55"/>
    </row>
    <row r="142" spans="1:20">
      <c r="A142" s="55"/>
      <c r="B142" s="55"/>
      <c r="C142" s="55"/>
      <c r="D142" s="55"/>
      <c r="E142" s="55"/>
      <c r="F142" s="55"/>
      <c r="G142" s="55"/>
      <c r="H142" s="55"/>
      <c r="I142" s="55"/>
      <c r="J142" s="55"/>
      <c r="K142" s="55"/>
      <c r="L142" s="55"/>
      <c r="M142" s="55"/>
      <c r="N142" s="55"/>
      <c r="O142" s="55"/>
      <c r="P142" s="55"/>
      <c r="Q142" s="55"/>
      <c r="R142" s="55"/>
      <c r="S142" s="55"/>
      <c r="T142" s="55"/>
    </row>
    <row r="143" spans="1:20">
      <c r="A143" s="55"/>
      <c r="B143" s="55"/>
      <c r="C143" s="55"/>
      <c r="D143" s="55"/>
      <c r="E143" s="55"/>
      <c r="F143" s="55"/>
      <c r="G143" s="55"/>
      <c r="H143" s="55"/>
      <c r="I143" s="55"/>
      <c r="J143" s="55"/>
      <c r="K143" s="55"/>
      <c r="L143" s="55"/>
      <c r="M143" s="55"/>
      <c r="N143" s="55"/>
      <c r="O143" s="55"/>
      <c r="P143" s="55"/>
      <c r="Q143" s="55"/>
      <c r="R143" s="55"/>
      <c r="S143" s="55"/>
      <c r="T143" s="55"/>
    </row>
    <row r="144" spans="1:20">
      <c r="A144" s="55"/>
      <c r="B144" s="55"/>
      <c r="C144" s="55"/>
      <c r="D144" s="55"/>
      <c r="E144" s="55"/>
      <c r="F144" s="55"/>
      <c r="G144" s="55"/>
      <c r="H144" s="55"/>
      <c r="I144" s="55"/>
      <c r="J144" s="55"/>
      <c r="K144" s="55"/>
      <c r="L144" s="55"/>
      <c r="M144" s="55"/>
      <c r="N144" s="55"/>
      <c r="O144" s="55"/>
      <c r="P144" s="55"/>
      <c r="Q144" s="55"/>
      <c r="R144" s="55"/>
      <c r="S144" s="55"/>
      <c r="T144" s="55"/>
    </row>
    <row r="145" spans="1:20">
      <c r="A145" s="55"/>
      <c r="B145" s="55"/>
      <c r="C145" s="55"/>
      <c r="D145" s="55"/>
      <c r="E145" s="55"/>
      <c r="F145" s="55"/>
      <c r="G145" s="55"/>
      <c r="H145" s="55"/>
      <c r="I145" s="55"/>
      <c r="J145" s="55"/>
      <c r="K145" s="55"/>
      <c r="L145" s="55"/>
      <c r="M145" s="55"/>
      <c r="N145" s="55"/>
      <c r="O145" s="55"/>
      <c r="P145" s="55"/>
      <c r="Q145" s="55"/>
      <c r="R145" s="55"/>
      <c r="S145" s="55"/>
      <c r="T145" s="55"/>
    </row>
    <row r="146" spans="1:20">
      <c r="A146" s="55"/>
      <c r="B146" s="55"/>
      <c r="C146" s="55"/>
      <c r="D146" s="55"/>
      <c r="E146" s="55"/>
      <c r="F146" s="55"/>
      <c r="G146" s="55"/>
      <c r="H146" s="55"/>
      <c r="I146" s="55"/>
      <c r="J146" s="55"/>
      <c r="K146" s="55"/>
      <c r="L146" s="55"/>
      <c r="M146" s="55"/>
      <c r="N146" s="55"/>
      <c r="O146" s="55"/>
      <c r="P146" s="55"/>
      <c r="Q146" s="55"/>
      <c r="R146" s="55"/>
      <c r="S146" s="55"/>
      <c r="T146" s="55"/>
    </row>
    <row r="147" spans="1:20">
      <c r="A147" s="55"/>
      <c r="B147" s="55"/>
      <c r="C147" s="55"/>
      <c r="D147" s="55"/>
      <c r="E147" s="55"/>
      <c r="F147" s="55"/>
      <c r="G147" s="55"/>
      <c r="H147" s="55"/>
      <c r="I147" s="55"/>
      <c r="J147" s="55"/>
      <c r="K147" s="55"/>
      <c r="L147" s="55"/>
      <c r="M147" s="55"/>
      <c r="N147" s="55"/>
      <c r="O147" s="55"/>
      <c r="P147" s="55"/>
      <c r="Q147" s="55"/>
      <c r="R147" s="55"/>
      <c r="S147" s="55"/>
      <c r="T147" s="55"/>
    </row>
    <row r="148" spans="1:20">
      <c r="A148" s="55"/>
      <c r="B148" s="55"/>
      <c r="C148" s="55"/>
      <c r="D148" s="55"/>
      <c r="E148" s="55"/>
      <c r="F148" s="55"/>
      <c r="G148" s="55"/>
      <c r="H148" s="55"/>
      <c r="I148" s="55"/>
      <c r="J148" s="55"/>
      <c r="K148" s="55"/>
      <c r="L148" s="55"/>
      <c r="M148" s="55"/>
      <c r="N148" s="55"/>
      <c r="O148" s="55"/>
      <c r="P148" s="55"/>
      <c r="Q148" s="55"/>
      <c r="R148" s="55"/>
      <c r="S148" s="55"/>
      <c r="T148" s="55"/>
    </row>
    <row r="149" spans="1:20">
      <c r="A149" s="55"/>
      <c r="B149" s="55"/>
      <c r="C149" s="55"/>
      <c r="D149" s="55"/>
      <c r="E149" s="55"/>
      <c r="F149" s="55"/>
      <c r="G149" s="55"/>
      <c r="H149" s="55"/>
      <c r="I149" s="55"/>
      <c r="J149" s="55"/>
      <c r="K149" s="55"/>
      <c r="L149" s="55"/>
      <c r="M149" s="55"/>
      <c r="N149" s="55"/>
      <c r="O149" s="55"/>
      <c r="P149" s="55"/>
      <c r="Q149" s="55"/>
      <c r="R149" s="55"/>
      <c r="S149" s="55"/>
      <c r="T149" s="55"/>
    </row>
    <row r="150" spans="1:20">
      <c r="A150" s="55"/>
      <c r="B150" s="55"/>
      <c r="C150" s="55"/>
      <c r="D150" s="55"/>
      <c r="E150" s="55"/>
      <c r="F150" s="55"/>
      <c r="G150" s="55"/>
      <c r="H150" s="55"/>
      <c r="I150" s="55"/>
      <c r="J150" s="55"/>
      <c r="K150" s="55"/>
      <c r="L150" s="55"/>
      <c r="M150" s="55"/>
      <c r="N150" s="55"/>
      <c r="O150" s="55"/>
      <c r="P150" s="55"/>
      <c r="Q150" s="55"/>
      <c r="R150" s="55"/>
      <c r="S150" s="55"/>
      <c r="T150" s="55"/>
    </row>
    <row r="151" spans="1:20">
      <c r="A151" s="55"/>
      <c r="B151" s="55"/>
      <c r="C151" s="55"/>
      <c r="D151" s="55"/>
      <c r="E151" s="55"/>
      <c r="F151" s="55"/>
      <c r="G151" s="55"/>
      <c r="H151" s="55"/>
      <c r="I151" s="55"/>
      <c r="J151" s="55"/>
      <c r="K151" s="55"/>
      <c r="L151" s="55"/>
      <c r="M151" s="55"/>
      <c r="N151" s="55"/>
      <c r="O151" s="55"/>
      <c r="P151" s="55"/>
      <c r="Q151" s="55"/>
      <c r="R151" s="55"/>
      <c r="S151" s="55"/>
      <c r="T151" s="55"/>
    </row>
    <row r="152" spans="1:20">
      <c r="A152" s="55"/>
      <c r="B152" s="55"/>
      <c r="C152" s="55"/>
      <c r="D152" s="55"/>
      <c r="E152" s="55"/>
      <c r="F152" s="55"/>
      <c r="G152" s="55"/>
      <c r="H152" s="55"/>
      <c r="I152" s="55"/>
      <c r="J152" s="55"/>
      <c r="K152" s="55"/>
      <c r="L152" s="55"/>
      <c r="M152" s="55"/>
      <c r="N152" s="55"/>
      <c r="O152" s="55"/>
      <c r="P152" s="55"/>
      <c r="Q152" s="55"/>
      <c r="R152" s="55"/>
      <c r="S152" s="55"/>
      <c r="T152" s="55"/>
    </row>
    <row r="153" spans="1:20">
      <c r="A153" s="55"/>
      <c r="B153" s="55"/>
      <c r="C153" s="55"/>
      <c r="D153" s="55"/>
      <c r="E153" s="55"/>
      <c r="F153" s="55"/>
      <c r="G153" s="55"/>
      <c r="H153" s="55"/>
      <c r="I153" s="55"/>
      <c r="J153" s="55"/>
      <c r="K153" s="55"/>
      <c r="L153" s="55"/>
      <c r="M153" s="55"/>
      <c r="N153" s="55"/>
      <c r="O153" s="55"/>
      <c r="P153" s="55"/>
      <c r="Q153" s="55"/>
      <c r="R153" s="55"/>
      <c r="S153" s="55"/>
      <c r="T153" s="55"/>
    </row>
    <row r="154" spans="1:20">
      <c r="A154" s="55"/>
      <c r="B154" s="55"/>
      <c r="C154" s="55"/>
      <c r="D154" s="55"/>
      <c r="E154" s="55"/>
      <c r="F154" s="55"/>
      <c r="G154" s="55"/>
      <c r="H154" s="55"/>
      <c r="I154" s="55"/>
      <c r="J154" s="55"/>
      <c r="K154" s="55"/>
      <c r="L154" s="55"/>
      <c r="M154" s="55"/>
      <c r="N154" s="55"/>
      <c r="O154" s="55"/>
      <c r="P154" s="55"/>
      <c r="Q154" s="55"/>
      <c r="R154" s="55"/>
      <c r="S154" s="55"/>
      <c r="T154" s="55"/>
    </row>
    <row r="155" spans="1:20">
      <c r="A155" s="55"/>
      <c r="B155" s="55"/>
      <c r="C155" s="55"/>
      <c r="D155" s="55"/>
      <c r="E155" s="55"/>
      <c r="F155" s="55"/>
      <c r="G155" s="55"/>
      <c r="H155" s="55"/>
      <c r="I155" s="55"/>
      <c r="J155" s="55"/>
      <c r="K155" s="55"/>
      <c r="L155" s="55"/>
      <c r="M155" s="55"/>
      <c r="N155" s="55"/>
      <c r="O155" s="55"/>
      <c r="P155" s="55"/>
      <c r="Q155" s="55"/>
      <c r="R155" s="55"/>
      <c r="S155" s="55"/>
      <c r="T155" s="55"/>
    </row>
    <row r="156" spans="1:20">
      <c r="A156" s="55"/>
      <c r="B156" s="55"/>
      <c r="C156" s="55"/>
      <c r="D156" s="55"/>
      <c r="E156" s="55"/>
      <c r="F156" s="55"/>
      <c r="G156" s="55"/>
      <c r="H156" s="55"/>
      <c r="I156" s="55"/>
      <c r="J156" s="55"/>
      <c r="K156" s="55"/>
      <c r="L156" s="55"/>
      <c r="M156" s="55"/>
      <c r="N156" s="55"/>
      <c r="O156" s="55"/>
      <c r="P156" s="55"/>
      <c r="Q156" s="55"/>
      <c r="R156" s="55"/>
      <c r="S156" s="55"/>
      <c r="T156" s="55"/>
    </row>
    <row r="157" spans="1:20">
      <c r="A157" s="55"/>
      <c r="B157" s="55"/>
      <c r="C157" s="55"/>
      <c r="D157" s="55"/>
      <c r="E157" s="55"/>
      <c r="F157" s="55"/>
      <c r="G157" s="55"/>
      <c r="H157" s="55"/>
      <c r="I157" s="55"/>
      <c r="J157" s="55"/>
      <c r="K157" s="55"/>
      <c r="L157" s="55"/>
      <c r="M157" s="55"/>
      <c r="N157" s="55"/>
      <c r="O157" s="55"/>
      <c r="P157" s="55"/>
      <c r="Q157" s="55"/>
      <c r="R157" s="55"/>
      <c r="S157" s="55"/>
      <c r="T157" s="55"/>
    </row>
    <row r="158" spans="1:20">
      <c r="A158" s="55"/>
      <c r="B158" s="55"/>
      <c r="C158" s="55"/>
      <c r="D158" s="55"/>
      <c r="E158" s="55"/>
      <c r="F158" s="55"/>
      <c r="G158" s="55"/>
      <c r="H158" s="55"/>
      <c r="I158" s="55"/>
      <c r="J158" s="55"/>
      <c r="K158" s="55"/>
      <c r="L158" s="55"/>
      <c r="M158" s="55"/>
      <c r="N158" s="55"/>
      <c r="O158" s="55"/>
      <c r="P158" s="55"/>
      <c r="Q158" s="55"/>
      <c r="R158" s="55"/>
      <c r="S158" s="55"/>
      <c r="T158" s="55"/>
    </row>
    <row r="159" spans="1:20">
      <c r="A159" s="55"/>
      <c r="B159" s="55"/>
      <c r="C159" s="55"/>
      <c r="D159" s="55"/>
      <c r="E159" s="55"/>
      <c r="F159" s="55"/>
      <c r="G159" s="55"/>
      <c r="H159" s="55"/>
      <c r="I159" s="55"/>
      <c r="J159" s="55"/>
      <c r="K159" s="55"/>
      <c r="L159" s="55"/>
      <c r="M159" s="55"/>
      <c r="N159" s="55"/>
      <c r="O159" s="55"/>
      <c r="P159" s="55"/>
      <c r="Q159" s="55"/>
      <c r="R159" s="55"/>
      <c r="S159" s="55"/>
      <c r="T159" s="55"/>
    </row>
    <row r="160" spans="1:20">
      <c r="A160" s="55"/>
      <c r="B160" s="55"/>
      <c r="C160" s="55"/>
      <c r="D160" s="55"/>
      <c r="E160" s="55"/>
      <c r="F160" s="55"/>
      <c r="G160" s="55"/>
      <c r="H160" s="55"/>
      <c r="I160" s="55"/>
      <c r="J160" s="55"/>
      <c r="K160" s="55"/>
      <c r="L160" s="55"/>
      <c r="M160" s="55"/>
      <c r="N160" s="55"/>
      <c r="O160" s="55"/>
      <c r="P160" s="55"/>
      <c r="Q160" s="55"/>
      <c r="R160" s="55"/>
      <c r="S160" s="55"/>
      <c r="T160" s="55"/>
    </row>
    <row r="161" spans="1:20">
      <c r="A161" s="55"/>
      <c r="B161" s="55"/>
      <c r="C161" s="55"/>
      <c r="D161" s="55"/>
      <c r="E161" s="55"/>
      <c r="F161" s="55"/>
      <c r="G161" s="55"/>
      <c r="H161" s="55"/>
      <c r="I161" s="55"/>
      <c r="J161" s="55"/>
      <c r="K161" s="55"/>
      <c r="L161" s="55"/>
      <c r="M161" s="55"/>
      <c r="N161" s="55"/>
      <c r="O161" s="55"/>
      <c r="P161" s="55"/>
      <c r="Q161" s="55"/>
      <c r="R161" s="55"/>
      <c r="S161" s="55"/>
      <c r="T161" s="55"/>
    </row>
    <row r="162" spans="1:20">
      <c r="A162" s="55"/>
      <c r="B162" s="55"/>
      <c r="C162" s="55"/>
      <c r="D162" s="55"/>
      <c r="E162" s="55"/>
      <c r="F162" s="55"/>
      <c r="G162" s="55"/>
      <c r="H162" s="55"/>
      <c r="I162" s="55"/>
      <c r="J162" s="55"/>
      <c r="K162" s="55"/>
      <c r="L162" s="55"/>
      <c r="M162" s="55"/>
      <c r="N162" s="55"/>
      <c r="O162" s="55"/>
      <c r="P162" s="55"/>
      <c r="Q162" s="55"/>
      <c r="R162" s="55"/>
      <c r="S162" s="55"/>
      <c r="T162" s="55"/>
    </row>
    <row r="163" spans="1:20">
      <c r="A163" s="55"/>
      <c r="B163" s="55"/>
      <c r="C163" s="55"/>
      <c r="D163" s="55"/>
      <c r="E163" s="55"/>
      <c r="F163" s="55"/>
      <c r="G163" s="55"/>
      <c r="H163" s="55"/>
      <c r="I163" s="55"/>
      <c r="J163" s="55"/>
      <c r="K163" s="55"/>
      <c r="L163" s="55"/>
      <c r="M163" s="55"/>
      <c r="N163" s="55"/>
      <c r="O163" s="55"/>
      <c r="P163" s="55"/>
      <c r="Q163" s="55"/>
      <c r="R163" s="55"/>
      <c r="S163" s="55"/>
      <c r="T163" s="55"/>
    </row>
    <row r="164" spans="1:20">
      <c r="A164" s="55"/>
      <c r="B164" s="55"/>
      <c r="C164" s="55"/>
      <c r="D164" s="55"/>
      <c r="E164" s="55"/>
      <c r="F164" s="55"/>
      <c r="G164" s="55"/>
      <c r="H164" s="55"/>
      <c r="I164" s="55"/>
      <c r="J164" s="55"/>
      <c r="K164" s="55"/>
      <c r="L164" s="55"/>
      <c r="M164" s="55"/>
      <c r="N164" s="55"/>
      <c r="O164" s="55"/>
      <c r="P164" s="55"/>
      <c r="Q164" s="55"/>
      <c r="R164" s="55"/>
      <c r="S164" s="55"/>
      <c r="T164" s="55"/>
    </row>
    <row r="165" spans="1:20">
      <c r="A165" s="55"/>
      <c r="B165" s="55"/>
      <c r="C165" s="55"/>
      <c r="D165" s="55"/>
      <c r="E165" s="55"/>
      <c r="F165" s="55"/>
      <c r="G165" s="55"/>
      <c r="H165" s="55"/>
      <c r="I165" s="55"/>
      <c r="J165" s="55"/>
      <c r="K165" s="55"/>
      <c r="L165" s="55"/>
      <c r="M165" s="55"/>
      <c r="N165" s="55"/>
      <c r="O165" s="55"/>
      <c r="P165" s="55"/>
      <c r="Q165" s="55"/>
      <c r="R165" s="55"/>
      <c r="S165" s="55"/>
      <c r="T165" s="55"/>
    </row>
    <row r="166" spans="1:20">
      <c r="A166" s="55"/>
      <c r="B166" s="55"/>
      <c r="C166" s="55"/>
      <c r="D166" s="55"/>
      <c r="E166" s="55"/>
      <c r="F166" s="55"/>
      <c r="G166" s="55"/>
      <c r="H166" s="55"/>
      <c r="I166" s="55"/>
      <c r="J166" s="55"/>
      <c r="K166" s="55"/>
      <c r="L166" s="55"/>
      <c r="M166" s="55"/>
      <c r="N166" s="55"/>
      <c r="O166" s="55"/>
      <c r="P166" s="55"/>
      <c r="Q166" s="55"/>
      <c r="R166" s="55"/>
      <c r="S166" s="55"/>
      <c r="T166" s="55"/>
    </row>
    <row r="167" spans="1:20">
      <c r="A167" s="55"/>
      <c r="B167" s="55"/>
      <c r="C167" s="55"/>
      <c r="D167" s="55"/>
      <c r="E167" s="55"/>
      <c r="F167" s="55"/>
      <c r="G167" s="55"/>
      <c r="H167" s="55"/>
      <c r="I167" s="55"/>
      <c r="J167" s="55"/>
      <c r="K167" s="55"/>
      <c r="L167" s="55"/>
      <c r="M167" s="55"/>
      <c r="N167" s="55"/>
      <c r="O167" s="55"/>
      <c r="P167" s="55"/>
      <c r="Q167" s="55"/>
      <c r="R167" s="55"/>
      <c r="S167" s="55"/>
      <c r="T167" s="55"/>
    </row>
    <row r="168" spans="1:20">
      <c r="A168" s="55"/>
      <c r="B168" s="55"/>
      <c r="C168" s="55"/>
      <c r="D168" s="55"/>
      <c r="E168" s="55"/>
      <c r="F168" s="55"/>
      <c r="G168" s="55"/>
      <c r="H168" s="55"/>
      <c r="I168" s="55"/>
      <c r="J168" s="55"/>
      <c r="K168" s="55"/>
      <c r="L168" s="55"/>
      <c r="M168" s="55"/>
      <c r="N168" s="55"/>
      <c r="O168" s="55"/>
      <c r="P168" s="55"/>
      <c r="Q168" s="55"/>
      <c r="R168" s="55"/>
      <c r="S168" s="55"/>
      <c r="T168" s="55"/>
    </row>
    <row r="169" spans="1:20">
      <c r="A169" s="55"/>
      <c r="B169" s="55"/>
      <c r="C169" s="55"/>
      <c r="D169" s="55"/>
      <c r="E169" s="55"/>
      <c r="F169" s="55"/>
      <c r="G169" s="55"/>
      <c r="H169" s="55"/>
      <c r="I169" s="55"/>
      <c r="J169" s="55"/>
      <c r="K169" s="55"/>
      <c r="L169" s="55"/>
      <c r="M169" s="55"/>
      <c r="N169" s="55"/>
      <c r="O169" s="55"/>
      <c r="P169" s="55"/>
      <c r="Q169" s="55"/>
      <c r="R169" s="55"/>
      <c r="S169" s="55"/>
      <c r="T169" s="55"/>
    </row>
    <row r="170" spans="1:20">
      <c r="A170" s="55"/>
      <c r="B170" s="55"/>
      <c r="C170" s="55"/>
      <c r="D170" s="55"/>
      <c r="E170" s="55"/>
      <c r="F170" s="55"/>
      <c r="G170" s="55"/>
      <c r="H170" s="55"/>
      <c r="I170" s="55"/>
      <c r="J170" s="55"/>
      <c r="K170" s="55"/>
      <c r="L170" s="55"/>
      <c r="M170" s="55"/>
      <c r="N170" s="55"/>
      <c r="O170" s="55"/>
      <c r="P170" s="55"/>
      <c r="Q170" s="55"/>
      <c r="R170" s="55"/>
      <c r="S170" s="55"/>
      <c r="T170" s="55"/>
    </row>
    <row r="171" spans="1:20">
      <c r="A171" s="55"/>
      <c r="B171" s="55"/>
      <c r="C171" s="55"/>
      <c r="D171" s="55"/>
      <c r="E171" s="55"/>
      <c r="F171" s="55"/>
      <c r="G171" s="55"/>
      <c r="H171" s="55"/>
      <c r="I171" s="55"/>
      <c r="J171" s="55"/>
      <c r="K171" s="55"/>
      <c r="L171" s="55"/>
      <c r="M171" s="55"/>
      <c r="N171" s="55"/>
      <c r="O171" s="55"/>
      <c r="P171" s="55"/>
      <c r="Q171" s="55"/>
      <c r="R171" s="55"/>
      <c r="S171" s="55"/>
      <c r="T171" s="55"/>
    </row>
    <row r="172" spans="1:20">
      <c r="A172" s="55"/>
      <c r="B172" s="55"/>
      <c r="C172" s="55"/>
      <c r="D172" s="55"/>
      <c r="E172" s="55"/>
      <c r="F172" s="55"/>
      <c r="G172" s="55"/>
      <c r="H172" s="55"/>
      <c r="I172" s="55"/>
      <c r="J172" s="55"/>
      <c r="K172" s="55"/>
      <c r="L172" s="55"/>
      <c r="M172" s="55"/>
      <c r="N172" s="55"/>
      <c r="O172" s="55"/>
      <c r="P172" s="55"/>
      <c r="Q172" s="55"/>
      <c r="R172" s="55"/>
      <c r="S172" s="55"/>
      <c r="T172" s="55"/>
    </row>
    <row r="173" spans="1:20">
      <c r="A173" s="55"/>
      <c r="B173" s="55"/>
      <c r="C173" s="55"/>
      <c r="D173" s="55"/>
      <c r="E173" s="55"/>
      <c r="F173" s="55"/>
      <c r="G173" s="55"/>
      <c r="H173" s="55"/>
      <c r="I173" s="55"/>
      <c r="J173" s="55"/>
      <c r="K173" s="55"/>
      <c r="L173" s="55"/>
      <c r="M173" s="55"/>
      <c r="N173" s="55"/>
      <c r="O173" s="55"/>
      <c r="P173" s="55"/>
      <c r="Q173" s="55"/>
      <c r="R173" s="55"/>
      <c r="S173" s="55"/>
      <c r="T173" s="55"/>
    </row>
    <row r="174" spans="1:20">
      <c r="A174" s="55"/>
      <c r="B174" s="55"/>
      <c r="C174" s="55"/>
      <c r="D174" s="55"/>
      <c r="E174" s="55"/>
      <c r="F174" s="55"/>
      <c r="G174" s="55"/>
      <c r="H174" s="55"/>
      <c r="I174" s="55"/>
      <c r="J174" s="55"/>
      <c r="K174" s="55"/>
      <c r="L174" s="55"/>
      <c r="M174" s="55"/>
      <c r="N174" s="55"/>
      <c r="O174" s="55"/>
      <c r="P174" s="55"/>
      <c r="Q174" s="55"/>
      <c r="R174" s="55"/>
      <c r="S174" s="55"/>
      <c r="T174" s="55"/>
    </row>
    <row r="175" spans="1:20">
      <c r="A175" s="55"/>
      <c r="B175" s="55"/>
      <c r="C175" s="55"/>
      <c r="D175" s="55"/>
      <c r="E175" s="55"/>
      <c r="F175" s="55"/>
      <c r="G175" s="55"/>
      <c r="H175" s="55"/>
      <c r="I175" s="55"/>
      <c r="J175" s="55"/>
      <c r="K175" s="55"/>
      <c r="L175" s="55"/>
      <c r="M175" s="55"/>
      <c r="N175" s="55"/>
      <c r="O175" s="55"/>
      <c r="P175" s="55"/>
      <c r="Q175" s="55"/>
      <c r="R175" s="55"/>
      <c r="S175" s="55"/>
      <c r="T175" s="55"/>
    </row>
    <row r="176" spans="1:20">
      <c r="A176" s="55"/>
      <c r="B176" s="55"/>
      <c r="C176" s="55"/>
      <c r="D176" s="55"/>
      <c r="E176" s="55"/>
      <c r="F176" s="55"/>
      <c r="G176" s="55"/>
      <c r="H176" s="55"/>
      <c r="I176" s="55"/>
      <c r="J176" s="55"/>
      <c r="K176" s="55"/>
      <c r="L176" s="55"/>
      <c r="M176" s="55"/>
      <c r="N176" s="55"/>
      <c r="O176" s="55"/>
      <c r="P176" s="55"/>
      <c r="Q176" s="55"/>
      <c r="R176" s="55"/>
      <c r="S176" s="55"/>
      <c r="T176" s="55"/>
    </row>
    <row r="177" spans="1:20">
      <c r="A177" s="55"/>
      <c r="B177" s="55"/>
      <c r="C177" s="55"/>
      <c r="D177" s="55"/>
      <c r="E177" s="55"/>
      <c r="F177" s="55"/>
      <c r="G177" s="55"/>
      <c r="H177" s="55"/>
      <c r="I177" s="55"/>
      <c r="J177" s="55"/>
      <c r="K177" s="55"/>
      <c r="L177" s="55"/>
      <c r="M177" s="55"/>
      <c r="N177" s="55"/>
      <c r="O177" s="55"/>
      <c r="P177" s="55"/>
      <c r="Q177" s="55"/>
      <c r="R177" s="55"/>
      <c r="S177" s="55"/>
      <c r="T177" s="55"/>
    </row>
    <row r="178" spans="1:20">
      <c r="A178" s="55"/>
      <c r="B178" s="55"/>
      <c r="C178" s="55"/>
      <c r="D178" s="55"/>
      <c r="E178" s="55"/>
      <c r="F178" s="55"/>
      <c r="G178" s="55"/>
      <c r="H178" s="55"/>
      <c r="I178" s="55"/>
      <c r="J178" s="55"/>
      <c r="K178" s="55"/>
      <c r="L178" s="55"/>
      <c r="M178" s="55"/>
      <c r="N178" s="55"/>
      <c r="O178" s="55"/>
      <c r="P178" s="55"/>
      <c r="Q178" s="55"/>
      <c r="R178" s="55"/>
      <c r="S178" s="55"/>
      <c r="T178" s="55"/>
    </row>
    <row r="179" spans="1:20">
      <c r="A179" s="55"/>
      <c r="B179" s="55"/>
      <c r="C179" s="55"/>
      <c r="D179" s="55"/>
      <c r="E179" s="55"/>
      <c r="F179" s="55"/>
      <c r="G179" s="55"/>
      <c r="H179" s="55"/>
      <c r="I179" s="55"/>
      <c r="J179" s="55"/>
      <c r="K179" s="55"/>
      <c r="L179" s="55"/>
      <c r="M179" s="55"/>
      <c r="N179" s="55"/>
      <c r="O179" s="55"/>
      <c r="P179" s="55"/>
      <c r="Q179" s="55"/>
      <c r="R179" s="55"/>
      <c r="S179" s="55"/>
      <c r="T179" s="55"/>
    </row>
    <row r="180" spans="1:20">
      <c r="A180" s="55"/>
      <c r="B180" s="55"/>
      <c r="C180" s="55"/>
      <c r="D180" s="55"/>
      <c r="E180" s="55"/>
      <c r="F180" s="55"/>
      <c r="G180" s="55"/>
      <c r="H180" s="55"/>
      <c r="I180" s="55"/>
      <c r="J180" s="55"/>
      <c r="K180" s="55"/>
      <c r="L180" s="55"/>
      <c r="M180" s="55"/>
      <c r="N180" s="55"/>
      <c r="O180" s="55"/>
      <c r="P180" s="55"/>
      <c r="Q180" s="55"/>
      <c r="R180" s="55"/>
      <c r="S180" s="55"/>
      <c r="T180" s="55"/>
    </row>
    <row r="181" spans="1:20">
      <c r="A181" s="55"/>
      <c r="B181" s="55"/>
      <c r="C181" s="55"/>
      <c r="D181" s="55"/>
      <c r="E181" s="55"/>
      <c r="F181" s="55"/>
      <c r="G181" s="55"/>
      <c r="H181" s="55"/>
      <c r="I181" s="55"/>
      <c r="J181" s="55"/>
      <c r="K181" s="55"/>
      <c r="L181" s="55"/>
      <c r="M181" s="55"/>
      <c r="N181" s="55"/>
      <c r="O181" s="55"/>
      <c r="P181" s="55"/>
      <c r="Q181" s="55"/>
      <c r="R181" s="55"/>
      <c r="S181" s="55"/>
      <c r="T181" s="55"/>
    </row>
    <row r="182" spans="1:20">
      <c r="A182" s="55"/>
      <c r="B182" s="55"/>
      <c r="C182" s="55"/>
      <c r="D182" s="55"/>
      <c r="E182" s="55"/>
      <c r="F182" s="55"/>
      <c r="G182" s="55"/>
      <c r="H182" s="55"/>
      <c r="I182" s="55"/>
      <c r="J182" s="55"/>
      <c r="K182" s="55"/>
      <c r="L182" s="55"/>
      <c r="M182" s="55"/>
      <c r="N182" s="55"/>
      <c r="O182" s="55"/>
      <c r="P182" s="55"/>
      <c r="Q182" s="55"/>
      <c r="R182" s="55"/>
      <c r="S182" s="55"/>
      <c r="T182" s="55"/>
    </row>
    <row r="183" spans="1:20">
      <c r="A183" s="55"/>
      <c r="B183" s="55"/>
      <c r="C183" s="55"/>
      <c r="D183" s="55"/>
      <c r="E183" s="55"/>
      <c r="F183" s="55"/>
      <c r="G183" s="55"/>
      <c r="H183" s="55"/>
      <c r="I183" s="55"/>
      <c r="J183" s="55"/>
      <c r="K183" s="55"/>
      <c r="L183" s="55"/>
      <c r="M183" s="55"/>
      <c r="N183" s="55"/>
      <c r="O183" s="55"/>
      <c r="P183" s="55"/>
      <c r="Q183" s="55"/>
      <c r="R183" s="55"/>
      <c r="S183" s="55"/>
      <c r="T183" s="55"/>
    </row>
    <row r="184" spans="1:20">
      <c r="A184" s="55"/>
      <c r="B184" s="55"/>
      <c r="C184" s="55"/>
      <c r="D184" s="55"/>
      <c r="E184" s="55"/>
      <c r="F184" s="55"/>
      <c r="G184" s="55"/>
      <c r="H184" s="55"/>
      <c r="I184" s="55"/>
      <c r="J184" s="55"/>
      <c r="K184" s="55"/>
      <c r="L184" s="55"/>
      <c r="M184" s="55"/>
      <c r="N184" s="55"/>
      <c r="O184" s="55"/>
      <c r="P184" s="55"/>
      <c r="Q184" s="55"/>
      <c r="R184" s="55"/>
      <c r="S184" s="55"/>
      <c r="T184" s="55"/>
    </row>
    <row r="185" spans="1:20">
      <c r="A185" s="55"/>
      <c r="B185" s="55"/>
      <c r="C185" s="55"/>
      <c r="D185" s="55"/>
      <c r="E185" s="55"/>
      <c r="F185" s="55"/>
      <c r="G185" s="55"/>
      <c r="H185" s="55"/>
      <c r="I185" s="55"/>
      <c r="J185" s="55"/>
      <c r="K185" s="55"/>
      <c r="L185" s="55"/>
      <c r="M185" s="55"/>
      <c r="N185" s="55"/>
      <c r="O185" s="55"/>
      <c r="P185" s="55"/>
      <c r="Q185" s="55"/>
      <c r="R185" s="55"/>
      <c r="S185" s="55"/>
      <c r="T185" s="55"/>
    </row>
    <row r="186" spans="1:20">
      <c r="A186" s="55"/>
      <c r="B186" s="55"/>
      <c r="C186" s="55"/>
      <c r="D186" s="55"/>
      <c r="E186" s="55"/>
      <c r="F186" s="55"/>
      <c r="G186" s="55"/>
      <c r="H186" s="55"/>
      <c r="I186" s="55"/>
      <c r="J186" s="55"/>
      <c r="K186" s="55"/>
      <c r="L186" s="55"/>
      <c r="M186" s="55"/>
      <c r="N186" s="55"/>
      <c r="O186" s="55"/>
      <c r="P186" s="55"/>
      <c r="Q186" s="55"/>
      <c r="R186" s="55"/>
      <c r="S186" s="55"/>
      <c r="T186" s="55"/>
    </row>
    <row r="187" spans="1:20">
      <c r="A187" s="55"/>
      <c r="B187" s="55"/>
      <c r="C187" s="55"/>
      <c r="D187" s="55"/>
      <c r="E187" s="55"/>
      <c r="F187" s="55"/>
      <c r="G187" s="55"/>
      <c r="H187" s="55"/>
      <c r="I187" s="55"/>
      <c r="J187" s="55"/>
      <c r="K187" s="55"/>
      <c r="L187" s="55"/>
      <c r="M187" s="55"/>
      <c r="N187" s="55"/>
      <c r="O187" s="55"/>
      <c r="P187" s="55"/>
      <c r="Q187" s="55"/>
      <c r="R187" s="55"/>
      <c r="S187" s="55"/>
      <c r="T187" s="55"/>
    </row>
    <row r="188" spans="1:20">
      <c r="A188" s="55"/>
      <c r="B188" s="55"/>
      <c r="C188" s="55"/>
      <c r="D188" s="55"/>
      <c r="E188" s="55"/>
      <c r="F188" s="55"/>
      <c r="G188" s="55"/>
      <c r="H188" s="55"/>
      <c r="I188" s="55"/>
      <c r="J188" s="55"/>
      <c r="K188" s="55"/>
      <c r="L188" s="55"/>
      <c r="M188" s="55"/>
      <c r="N188" s="55"/>
      <c r="O188" s="55"/>
      <c r="P188" s="55"/>
      <c r="Q188" s="55"/>
      <c r="R188" s="55"/>
      <c r="S188" s="55"/>
      <c r="T188" s="55"/>
    </row>
    <row r="189" spans="1:20">
      <c r="A189" s="55"/>
      <c r="B189" s="55"/>
      <c r="C189" s="55"/>
      <c r="D189" s="55"/>
      <c r="E189" s="55"/>
      <c r="F189" s="55"/>
      <c r="G189" s="55"/>
      <c r="H189" s="55"/>
      <c r="I189" s="55"/>
      <c r="J189" s="55"/>
      <c r="K189" s="55"/>
      <c r="L189" s="55"/>
      <c r="M189" s="55"/>
      <c r="N189" s="55"/>
      <c r="O189" s="55"/>
      <c r="P189" s="55"/>
      <c r="Q189" s="55"/>
      <c r="R189" s="55"/>
      <c r="S189" s="55"/>
      <c r="T189" s="55"/>
    </row>
    <row r="190" spans="1:20">
      <c r="A190" s="55"/>
      <c r="B190" s="55"/>
      <c r="C190" s="55"/>
      <c r="D190" s="55"/>
      <c r="E190" s="55"/>
      <c r="F190" s="55"/>
      <c r="G190" s="55"/>
      <c r="H190" s="55"/>
      <c r="I190" s="55"/>
      <c r="J190" s="55"/>
      <c r="K190" s="55"/>
      <c r="L190" s="55"/>
      <c r="M190" s="55"/>
      <c r="N190" s="55"/>
      <c r="O190" s="55"/>
      <c r="P190" s="55"/>
      <c r="Q190" s="55"/>
      <c r="R190" s="55"/>
      <c r="S190" s="55"/>
      <c r="T190" s="55"/>
    </row>
    <row r="191" spans="1:20">
      <c r="A191" s="55"/>
      <c r="B191" s="55"/>
      <c r="C191" s="55"/>
      <c r="D191" s="55"/>
      <c r="E191" s="55"/>
      <c r="F191" s="55"/>
      <c r="G191" s="55"/>
      <c r="H191" s="55"/>
      <c r="I191" s="55"/>
      <c r="J191" s="55"/>
      <c r="K191" s="55"/>
      <c r="L191" s="55"/>
      <c r="M191" s="55"/>
      <c r="N191" s="55"/>
      <c r="O191" s="55"/>
      <c r="P191" s="55"/>
      <c r="Q191" s="55"/>
      <c r="R191" s="55"/>
      <c r="S191" s="55"/>
      <c r="T191" s="55"/>
    </row>
    <row r="192" spans="1:20">
      <c r="A192" s="55"/>
      <c r="B192" s="55"/>
      <c r="C192" s="55"/>
      <c r="D192" s="55"/>
      <c r="E192" s="55"/>
      <c r="F192" s="55"/>
      <c r="G192" s="55"/>
      <c r="H192" s="55"/>
      <c r="I192" s="55"/>
      <c r="J192" s="55"/>
      <c r="K192" s="55"/>
      <c r="L192" s="55"/>
      <c r="M192" s="55"/>
      <c r="N192" s="55"/>
      <c r="O192" s="55"/>
      <c r="P192" s="55"/>
      <c r="Q192" s="55"/>
      <c r="R192" s="55"/>
      <c r="S192" s="55"/>
      <c r="T192" s="55"/>
    </row>
    <row r="193" spans="1:20">
      <c r="A193" s="55"/>
      <c r="B193" s="55"/>
      <c r="C193" s="55"/>
      <c r="D193" s="55"/>
      <c r="E193" s="55"/>
      <c r="F193" s="55"/>
      <c r="G193" s="55"/>
      <c r="H193" s="55"/>
      <c r="I193" s="55"/>
      <c r="J193" s="55"/>
      <c r="K193" s="55"/>
      <c r="L193" s="55"/>
      <c r="M193" s="55"/>
      <c r="N193" s="55"/>
      <c r="O193" s="55"/>
      <c r="P193" s="55"/>
      <c r="Q193" s="55"/>
      <c r="R193" s="55"/>
      <c r="S193" s="55"/>
      <c r="T193" s="55"/>
    </row>
    <row r="194" spans="1:20">
      <c r="A194" s="55"/>
      <c r="B194" s="55"/>
      <c r="C194" s="55"/>
      <c r="D194" s="55"/>
      <c r="E194" s="55"/>
      <c r="F194" s="55"/>
      <c r="G194" s="55"/>
      <c r="H194" s="55"/>
      <c r="I194" s="55"/>
      <c r="J194" s="55"/>
      <c r="K194" s="55"/>
      <c r="L194" s="55"/>
      <c r="M194" s="55"/>
      <c r="N194" s="55"/>
      <c r="O194" s="55"/>
      <c r="P194" s="55"/>
      <c r="Q194" s="55"/>
      <c r="R194" s="55"/>
      <c r="S194" s="55"/>
      <c r="T194" s="55"/>
    </row>
    <row r="195" spans="1:20">
      <c r="A195" s="55"/>
      <c r="B195" s="55"/>
      <c r="C195" s="55"/>
      <c r="D195" s="55"/>
      <c r="E195" s="55"/>
      <c r="F195" s="55"/>
      <c r="G195" s="55"/>
      <c r="H195" s="55"/>
      <c r="I195" s="55"/>
      <c r="J195" s="55"/>
      <c r="K195" s="55"/>
      <c r="L195" s="55"/>
      <c r="M195" s="55"/>
      <c r="N195" s="55"/>
      <c r="O195" s="55"/>
      <c r="P195" s="55"/>
      <c r="Q195" s="55"/>
      <c r="R195" s="55"/>
      <c r="S195" s="55"/>
      <c r="T195" s="55"/>
    </row>
    <row r="196" spans="1:20">
      <c r="A196" s="55"/>
      <c r="B196" s="55"/>
      <c r="C196" s="55"/>
      <c r="D196" s="55"/>
      <c r="E196" s="55"/>
      <c r="F196" s="55"/>
      <c r="G196" s="55"/>
      <c r="H196" s="55"/>
      <c r="I196" s="55"/>
      <c r="J196" s="55"/>
      <c r="K196" s="55"/>
      <c r="L196" s="55"/>
      <c r="M196" s="55"/>
      <c r="N196" s="55"/>
      <c r="O196" s="55"/>
      <c r="P196" s="55"/>
      <c r="Q196" s="55"/>
      <c r="R196" s="55"/>
      <c r="S196" s="55"/>
      <c r="T196" s="55"/>
    </row>
    <row r="197" spans="1:20">
      <c r="A197" s="55"/>
      <c r="B197" s="55"/>
      <c r="C197" s="55"/>
      <c r="D197" s="55"/>
      <c r="E197" s="55"/>
      <c r="F197" s="55"/>
      <c r="G197" s="55"/>
      <c r="H197" s="55"/>
      <c r="I197" s="55"/>
      <c r="J197" s="55"/>
      <c r="K197" s="55"/>
      <c r="L197" s="55"/>
      <c r="M197" s="55"/>
      <c r="N197" s="55"/>
      <c r="O197" s="55"/>
      <c r="P197" s="55"/>
      <c r="Q197" s="55"/>
      <c r="R197" s="55"/>
      <c r="S197" s="55"/>
      <c r="T197" s="55"/>
    </row>
    <row r="198" spans="1:20">
      <c r="A198" s="55"/>
      <c r="B198" s="55"/>
      <c r="C198" s="55"/>
      <c r="D198" s="55"/>
      <c r="E198" s="55"/>
      <c r="F198" s="55"/>
      <c r="G198" s="55"/>
      <c r="H198" s="55"/>
      <c r="I198" s="55"/>
      <c r="J198" s="55"/>
      <c r="K198" s="55"/>
      <c r="L198" s="55"/>
      <c r="M198" s="55"/>
      <c r="N198" s="55"/>
      <c r="O198" s="55"/>
      <c r="P198" s="55"/>
      <c r="Q198" s="55"/>
      <c r="R198" s="55"/>
      <c r="S198" s="55"/>
      <c r="T198" s="55"/>
    </row>
    <row r="199" spans="1:20">
      <c r="A199" s="55"/>
      <c r="B199" s="55"/>
      <c r="C199" s="55"/>
      <c r="D199" s="55"/>
      <c r="E199" s="55"/>
      <c r="F199" s="55"/>
      <c r="G199" s="55"/>
      <c r="H199" s="55"/>
      <c r="I199" s="55"/>
      <c r="J199" s="55"/>
      <c r="K199" s="55"/>
      <c r="L199" s="55"/>
      <c r="M199" s="55"/>
      <c r="N199" s="55"/>
      <c r="O199" s="55"/>
      <c r="P199" s="55"/>
      <c r="Q199" s="55"/>
      <c r="R199" s="55"/>
      <c r="S199" s="55"/>
      <c r="T199" s="55"/>
    </row>
    <row r="200" spans="1:20">
      <c r="A200" s="55"/>
      <c r="B200" s="55"/>
      <c r="C200" s="55"/>
      <c r="D200" s="55"/>
      <c r="E200" s="55"/>
      <c r="F200" s="55"/>
      <c r="G200" s="55"/>
      <c r="H200" s="55"/>
      <c r="I200" s="55"/>
      <c r="J200" s="55"/>
      <c r="K200" s="55"/>
      <c r="L200" s="55"/>
      <c r="M200" s="55"/>
      <c r="N200" s="55"/>
      <c r="O200" s="55"/>
      <c r="P200" s="55"/>
      <c r="Q200" s="55"/>
      <c r="R200" s="55"/>
      <c r="S200" s="55"/>
      <c r="T200" s="55"/>
    </row>
    <row r="201" spans="1:20">
      <c r="A201" s="55"/>
      <c r="B201" s="55"/>
      <c r="C201" s="55"/>
      <c r="D201" s="55"/>
      <c r="E201" s="55"/>
      <c r="F201" s="55"/>
      <c r="G201" s="55"/>
      <c r="H201" s="55"/>
      <c r="I201" s="55"/>
      <c r="J201" s="55"/>
      <c r="K201" s="55"/>
      <c r="L201" s="55"/>
      <c r="M201" s="55"/>
      <c r="N201" s="55"/>
      <c r="O201" s="55"/>
      <c r="P201" s="55"/>
      <c r="Q201" s="55"/>
      <c r="R201" s="55"/>
      <c r="S201" s="55"/>
      <c r="T201" s="55"/>
    </row>
    <row r="202" spans="1:20">
      <c r="A202" s="55"/>
      <c r="B202" s="55"/>
      <c r="C202" s="55"/>
      <c r="D202" s="55"/>
      <c r="E202" s="55"/>
      <c r="F202" s="55"/>
      <c r="G202" s="55"/>
      <c r="H202" s="55"/>
      <c r="I202" s="55"/>
      <c r="J202" s="55"/>
      <c r="K202" s="55"/>
      <c r="L202" s="55"/>
      <c r="M202" s="55"/>
      <c r="N202" s="55"/>
      <c r="O202" s="55"/>
      <c r="P202" s="55"/>
      <c r="Q202" s="55"/>
      <c r="R202" s="55"/>
      <c r="S202" s="55"/>
      <c r="T202" s="55"/>
    </row>
    <row r="203" spans="1:20">
      <c r="A203" s="55"/>
      <c r="B203" s="55"/>
      <c r="C203" s="55"/>
      <c r="D203" s="55"/>
      <c r="E203" s="55"/>
      <c r="F203" s="55"/>
      <c r="G203" s="55"/>
      <c r="H203" s="55"/>
      <c r="I203" s="55"/>
      <c r="J203" s="55"/>
      <c r="K203" s="55"/>
      <c r="L203" s="55"/>
      <c r="M203" s="55"/>
      <c r="N203" s="55"/>
      <c r="O203" s="55"/>
      <c r="P203" s="55"/>
      <c r="Q203" s="55"/>
      <c r="R203" s="55"/>
      <c r="S203" s="55"/>
      <c r="T203" s="55"/>
    </row>
    <row r="204" spans="1:20">
      <c r="A204" s="55"/>
      <c r="B204" s="55"/>
      <c r="C204" s="55"/>
      <c r="D204" s="55"/>
      <c r="E204" s="55"/>
      <c r="F204" s="55"/>
      <c r="G204" s="55"/>
      <c r="H204" s="55"/>
      <c r="I204" s="55"/>
      <c r="J204" s="55"/>
      <c r="K204" s="55"/>
      <c r="L204" s="55"/>
      <c r="M204" s="55"/>
      <c r="N204" s="55"/>
      <c r="O204" s="55"/>
      <c r="P204" s="55"/>
      <c r="Q204" s="55"/>
      <c r="R204" s="55"/>
      <c r="S204" s="55"/>
      <c r="T204" s="55"/>
    </row>
    <row r="205" spans="1:20">
      <c r="A205" s="55"/>
      <c r="B205" s="55"/>
      <c r="C205" s="55"/>
      <c r="D205" s="55"/>
      <c r="E205" s="55"/>
      <c r="F205" s="55"/>
      <c r="G205" s="55"/>
      <c r="H205" s="55"/>
      <c r="I205" s="55"/>
      <c r="J205" s="55"/>
      <c r="K205" s="55"/>
      <c r="L205" s="55"/>
      <c r="M205" s="55"/>
      <c r="N205" s="55"/>
      <c r="O205" s="55"/>
      <c r="P205" s="55"/>
      <c r="Q205" s="55"/>
      <c r="R205" s="55"/>
      <c r="S205" s="55"/>
      <c r="T205" s="55"/>
    </row>
    <row r="206" spans="1:20">
      <c r="A206" s="55"/>
      <c r="B206" s="55"/>
      <c r="C206" s="55"/>
      <c r="D206" s="55"/>
      <c r="E206" s="55"/>
      <c r="F206" s="55"/>
      <c r="G206" s="55"/>
      <c r="H206" s="55"/>
      <c r="I206" s="55"/>
      <c r="J206" s="55"/>
      <c r="K206" s="55"/>
      <c r="L206" s="55"/>
      <c r="M206" s="55"/>
      <c r="N206" s="55"/>
      <c r="O206" s="55"/>
      <c r="P206" s="55"/>
      <c r="Q206" s="55"/>
      <c r="R206" s="55"/>
      <c r="S206" s="55"/>
      <c r="T206" s="55"/>
    </row>
    <row r="207" spans="1:20">
      <c r="A207" s="55"/>
      <c r="B207" s="55"/>
      <c r="C207" s="55"/>
      <c r="D207" s="55"/>
      <c r="E207" s="55"/>
      <c r="F207" s="55"/>
      <c r="G207" s="55"/>
      <c r="H207" s="55"/>
      <c r="I207" s="55"/>
      <c r="J207" s="55"/>
      <c r="K207" s="55"/>
      <c r="L207" s="55"/>
      <c r="M207" s="55"/>
      <c r="N207" s="55"/>
      <c r="O207" s="55"/>
      <c r="P207" s="55"/>
      <c r="Q207" s="55"/>
      <c r="R207" s="55"/>
      <c r="S207" s="55"/>
      <c r="T207" s="55"/>
    </row>
    <row r="208" spans="1:20">
      <c r="A208" s="55"/>
      <c r="B208" s="55"/>
      <c r="C208" s="55"/>
      <c r="D208" s="55"/>
      <c r="E208" s="55"/>
      <c r="F208" s="55"/>
      <c r="G208" s="55"/>
      <c r="H208" s="55"/>
      <c r="I208" s="55"/>
      <c r="J208" s="55"/>
      <c r="K208" s="55"/>
      <c r="L208" s="55"/>
      <c r="M208" s="55"/>
      <c r="N208" s="55"/>
      <c r="O208" s="55"/>
      <c r="P208" s="55"/>
      <c r="Q208" s="55"/>
      <c r="R208" s="55"/>
      <c r="S208" s="55"/>
      <c r="T208" s="55"/>
    </row>
    <row r="209" spans="1:20">
      <c r="A209" s="55"/>
      <c r="B209" s="55"/>
      <c r="C209" s="55"/>
      <c r="D209" s="55"/>
      <c r="E209" s="55"/>
      <c r="F209" s="55"/>
      <c r="G209" s="55"/>
      <c r="H209" s="55"/>
      <c r="I209" s="55"/>
      <c r="J209" s="55"/>
      <c r="K209" s="55"/>
      <c r="L209" s="55"/>
      <c r="M209" s="55"/>
      <c r="N209" s="55"/>
      <c r="O209" s="55"/>
      <c r="P209" s="55"/>
      <c r="Q209" s="55"/>
      <c r="R209" s="55"/>
      <c r="S209" s="55"/>
      <c r="T209" s="55"/>
    </row>
    <row r="210" spans="1:20">
      <c r="A210" s="55"/>
      <c r="B210" s="55"/>
      <c r="C210" s="55"/>
      <c r="D210" s="55"/>
      <c r="E210" s="55"/>
      <c r="F210" s="55"/>
      <c r="G210" s="55"/>
      <c r="H210" s="55"/>
      <c r="I210" s="55"/>
      <c r="J210" s="55"/>
      <c r="K210" s="55"/>
      <c r="L210" s="55"/>
      <c r="M210" s="55"/>
      <c r="N210" s="55"/>
      <c r="O210" s="55"/>
      <c r="P210" s="55"/>
      <c r="Q210" s="55"/>
      <c r="R210" s="55"/>
      <c r="S210" s="55"/>
      <c r="T210" s="55"/>
    </row>
    <row r="211" spans="1:20">
      <c r="A211" s="55"/>
      <c r="B211" s="55"/>
      <c r="C211" s="55"/>
      <c r="D211" s="55"/>
      <c r="E211" s="55"/>
      <c r="F211" s="55"/>
      <c r="G211" s="55"/>
      <c r="H211" s="55"/>
      <c r="I211" s="55"/>
      <c r="J211" s="55"/>
      <c r="K211" s="55"/>
      <c r="L211" s="55"/>
      <c r="M211" s="55"/>
      <c r="N211" s="55"/>
      <c r="O211" s="55"/>
      <c r="P211" s="55"/>
      <c r="Q211" s="55"/>
      <c r="R211" s="55"/>
      <c r="S211" s="55"/>
      <c r="T211" s="55"/>
    </row>
    <row r="212" spans="1:20">
      <c r="A212" s="55"/>
      <c r="B212" s="55"/>
      <c r="C212" s="55"/>
      <c r="D212" s="55"/>
      <c r="E212" s="55"/>
      <c r="F212" s="55"/>
      <c r="G212" s="55"/>
      <c r="H212" s="55"/>
      <c r="I212" s="55"/>
      <c r="J212" s="55"/>
      <c r="K212" s="55"/>
      <c r="L212" s="55"/>
      <c r="M212" s="55"/>
      <c r="N212" s="55"/>
      <c r="O212" s="55"/>
      <c r="P212" s="55"/>
      <c r="Q212" s="55"/>
      <c r="R212" s="55"/>
      <c r="S212" s="55"/>
      <c r="T212" s="55"/>
    </row>
    <row r="213" spans="1:20">
      <c r="A213" s="55"/>
      <c r="B213" s="55"/>
      <c r="C213" s="55"/>
      <c r="D213" s="55"/>
      <c r="E213" s="55"/>
      <c r="F213" s="55"/>
      <c r="G213" s="55"/>
      <c r="H213" s="55"/>
      <c r="I213" s="55"/>
      <c r="J213" s="55"/>
      <c r="K213" s="55"/>
      <c r="L213" s="55"/>
      <c r="M213" s="55"/>
      <c r="N213" s="55"/>
      <c r="O213" s="55"/>
      <c r="P213" s="55"/>
      <c r="Q213" s="55"/>
      <c r="R213" s="55"/>
      <c r="S213" s="55"/>
      <c r="T213" s="55"/>
    </row>
    <row r="214" spans="1:20">
      <c r="A214" s="55"/>
      <c r="B214" s="55"/>
      <c r="C214" s="55"/>
      <c r="D214" s="55"/>
      <c r="E214" s="55"/>
      <c r="F214" s="55"/>
      <c r="G214" s="55"/>
      <c r="H214" s="55"/>
      <c r="I214" s="55"/>
      <c r="J214" s="55"/>
      <c r="K214" s="55"/>
      <c r="L214" s="55"/>
      <c r="M214" s="55"/>
      <c r="N214" s="55"/>
      <c r="O214" s="55"/>
      <c r="P214" s="55"/>
      <c r="Q214" s="55"/>
      <c r="R214" s="55"/>
      <c r="S214" s="55"/>
      <c r="T214" s="55"/>
    </row>
    <row r="215" spans="1:20">
      <c r="A215" s="55"/>
      <c r="B215" s="55"/>
      <c r="C215" s="55"/>
      <c r="D215" s="55"/>
      <c r="E215" s="55"/>
      <c r="F215" s="55"/>
      <c r="G215" s="55"/>
      <c r="H215" s="55"/>
      <c r="I215" s="55"/>
      <c r="J215" s="55"/>
      <c r="K215" s="55"/>
      <c r="L215" s="55"/>
      <c r="M215" s="55"/>
      <c r="N215" s="55"/>
      <c r="O215" s="55"/>
      <c r="P215" s="55"/>
      <c r="Q215" s="55"/>
      <c r="R215" s="55"/>
      <c r="S215" s="55"/>
      <c r="T215" s="55"/>
    </row>
    <row r="216" spans="1:20">
      <c r="A216" s="55"/>
      <c r="B216" s="55"/>
      <c r="C216" s="55"/>
      <c r="D216" s="55"/>
      <c r="E216" s="55"/>
      <c r="F216" s="55"/>
      <c r="G216" s="55"/>
      <c r="H216" s="55"/>
      <c r="I216" s="55"/>
      <c r="J216" s="55"/>
      <c r="K216" s="55"/>
      <c r="L216" s="55"/>
      <c r="M216" s="55"/>
      <c r="N216" s="55"/>
      <c r="O216" s="55"/>
      <c r="P216" s="55"/>
      <c r="Q216" s="55"/>
      <c r="R216" s="55"/>
      <c r="S216" s="55"/>
      <c r="T216" s="55"/>
    </row>
    <row r="217" spans="1:20">
      <c r="A217" s="55"/>
      <c r="B217" s="55"/>
      <c r="C217" s="55"/>
      <c r="D217" s="55"/>
      <c r="E217" s="55"/>
      <c r="F217" s="55"/>
      <c r="G217" s="55"/>
      <c r="H217" s="55"/>
      <c r="I217" s="55"/>
      <c r="J217" s="55"/>
      <c r="K217" s="55"/>
      <c r="L217" s="55"/>
      <c r="M217" s="55"/>
      <c r="N217" s="55"/>
      <c r="O217" s="55"/>
      <c r="P217" s="55"/>
      <c r="Q217" s="55"/>
      <c r="R217" s="55"/>
      <c r="S217" s="55"/>
      <c r="T217" s="55"/>
    </row>
    <row r="218" spans="1:20">
      <c r="A218" s="55"/>
      <c r="B218" s="55"/>
      <c r="C218" s="55"/>
      <c r="D218" s="55"/>
      <c r="E218" s="55"/>
      <c r="F218" s="55"/>
      <c r="G218" s="55"/>
      <c r="H218" s="55"/>
      <c r="I218" s="55"/>
      <c r="J218" s="55"/>
      <c r="K218" s="55"/>
      <c r="L218" s="55"/>
      <c r="M218" s="55"/>
      <c r="N218" s="55"/>
      <c r="O218" s="55"/>
      <c r="P218" s="55"/>
      <c r="Q218" s="55"/>
      <c r="R218" s="55"/>
      <c r="S218" s="55"/>
      <c r="T218" s="55"/>
    </row>
    <row r="219" spans="1:20">
      <c r="A219" s="55"/>
      <c r="B219" s="55"/>
      <c r="C219" s="55"/>
      <c r="D219" s="55"/>
      <c r="E219" s="55"/>
      <c r="F219" s="55"/>
      <c r="G219" s="55"/>
      <c r="H219" s="55"/>
      <c r="I219" s="55"/>
      <c r="J219" s="55"/>
      <c r="K219" s="55"/>
      <c r="L219" s="55"/>
      <c r="M219" s="55"/>
      <c r="N219" s="55"/>
      <c r="O219" s="55"/>
      <c r="P219" s="55"/>
      <c r="Q219" s="55"/>
      <c r="R219" s="55"/>
      <c r="S219" s="55"/>
      <c r="T219" s="55"/>
    </row>
    <row r="220" spans="1:20">
      <c r="A220" s="55"/>
      <c r="B220" s="55"/>
      <c r="C220" s="55"/>
      <c r="D220" s="55"/>
      <c r="E220" s="55"/>
      <c r="F220" s="55"/>
      <c r="G220" s="55"/>
      <c r="H220" s="55"/>
      <c r="I220" s="55"/>
      <c r="J220" s="55"/>
      <c r="K220" s="55"/>
      <c r="L220" s="55"/>
      <c r="M220" s="55"/>
      <c r="N220" s="55"/>
      <c r="O220" s="55"/>
      <c r="P220" s="55"/>
      <c r="Q220" s="55"/>
      <c r="R220" s="55"/>
      <c r="S220" s="55"/>
      <c r="T220" s="55"/>
    </row>
    <row r="221" spans="1:20">
      <c r="A221" s="55"/>
      <c r="B221" s="55"/>
      <c r="C221" s="55"/>
      <c r="D221" s="55"/>
      <c r="E221" s="55"/>
      <c r="F221" s="55"/>
      <c r="G221" s="55"/>
      <c r="H221" s="55"/>
      <c r="I221" s="55"/>
      <c r="J221" s="55"/>
      <c r="K221" s="55"/>
      <c r="L221" s="55"/>
      <c r="M221" s="55"/>
      <c r="N221" s="55"/>
      <c r="O221" s="55"/>
      <c r="P221" s="55"/>
      <c r="Q221" s="55"/>
      <c r="R221" s="55"/>
      <c r="S221" s="55"/>
      <c r="T221" s="55"/>
    </row>
    <row r="222" spans="1:20">
      <c r="A222" s="55"/>
      <c r="B222" s="55"/>
      <c r="C222" s="55"/>
      <c r="D222" s="55"/>
      <c r="E222" s="55"/>
      <c r="F222" s="55"/>
      <c r="G222" s="55"/>
      <c r="H222" s="55"/>
      <c r="I222" s="55"/>
      <c r="J222" s="55"/>
      <c r="K222" s="55"/>
      <c r="L222" s="55"/>
      <c r="M222" s="55"/>
      <c r="N222" s="55"/>
      <c r="O222" s="55"/>
      <c r="P222" s="55"/>
      <c r="Q222" s="55"/>
      <c r="R222" s="55"/>
      <c r="S222" s="55"/>
      <c r="T222" s="55"/>
    </row>
    <row r="223" spans="1:20">
      <c r="A223" s="55"/>
      <c r="B223" s="55"/>
      <c r="C223" s="55"/>
      <c r="D223" s="55"/>
      <c r="E223" s="55"/>
      <c r="F223" s="55"/>
      <c r="G223" s="55"/>
      <c r="H223" s="55"/>
      <c r="I223" s="55"/>
      <c r="J223" s="55"/>
      <c r="K223" s="55"/>
      <c r="L223" s="55"/>
      <c r="M223" s="55"/>
      <c r="N223" s="55"/>
      <c r="O223" s="55"/>
      <c r="P223" s="55"/>
      <c r="Q223" s="55"/>
      <c r="R223" s="55"/>
      <c r="S223" s="55"/>
      <c r="T223" s="55"/>
    </row>
    <row r="224" spans="1:20">
      <c r="A224" s="55"/>
      <c r="B224" s="55"/>
      <c r="C224" s="55"/>
      <c r="D224" s="55"/>
      <c r="E224" s="55"/>
      <c r="F224" s="55"/>
      <c r="G224" s="55"/>
      <c r="H224" s="55"/>
      <c r="I224" s="55"/>
      <c r="J224" s="55"/>
      <c r="K224" s="55"/>
      <c r="L224" s="55"/>
      <c r="M224" s="55"/>
      <c r="N224" s="55"/>
      <c r="O224" s="55"/>
      <c r="P224" s="55"/>
      <c r="Q224" s="55"/>
      <c r="R224" s="55"/>
      <c r="S224" s="55"/>
      <c r="T224" s="55"/>
    </row>
    <row r="225" spans="1:20">
      <c r="A225" s="55"/>
      <c r="B225" s="55"/>
      <c r="C225" s="55"/>
      <c r="D225" s="55"/>
      <c r="E225" s="55"/>
      <c r="F225" s="55"/>
      <c r="G225" s="55"/>
      <c r="H225" s="55"/>
      <c r="I225" s="55"/>
      <c r="J225" s="55"/>
      <c r="K225" s="55"/>
      <c r="L225" s="55"/>
      <c r="M225" s="55"/>
      <c r="N225" s="55"/>
      <c r="O225" s="55"/>
      <c r="P225" s="55"/>
      <c r="Q225" s="55"/>
      <c r="R225" s="55"/>
      <c r="S225" s="55"/>
      <c r="T225" s="55"/>
    </row>
    <row r="226" spans="1:20">
      <c r="A226" s="55"/>
      <c r="B226" s="55"/>
      <c r="C226" s="55"/>
      <c r="D226" s="55"/>
      <c r="E226" s="55"/>
      <c r="F226" s="55"/>
      <c r="G226" s="55"/>
      <c r="H226" s="55"/>
      <c r="I226" s="55"/>
      <c r="J226" s="55"/>
      <c r="K226" s="55"/>
      <c r="L226" s="55"/>
      <c r="M226" s="55"/>
      <c r="N226" s="55"/>
      <c r="O226" s="55"/>
      <c r="P226" s="55"/>
      <c r="Q226" s="55"/>
      <c r="R226" s="55"/>
      <c r="S226" s="55"/>
      <c r="T226" s="55"/>
    </row>
    <row r="227" spans="1:20">
      <c r="A227" s="55"/>
      <c r="B227" s="55"/>
      <c r="C227" s="55"/>
      <c r="D227" s="55"/>
      <c r="E227" s="55"/>
      <c r="F227" s="55"/>
      <c r="G227" s="55"/>
      <c r="H227" s="55"/>
      <c r="I227" s="55"/>
      <c r="J227" s="55"/>
      <c r="K227" s="55"/>
      <c r="L227" s="55"/>
      <c r="M227" s="55"/>
      <c r="N227" s="55"/>
      <c r="O227" s="55"/>
      <c r="P227" s="55"/>
      <c r="Q227" s="55"/>
      <c r="R227" s="55"/>
      <c r="S227" s="55"/>
      <c r="T227" s="55"/>
    </row>
    <row r="228" spans="1:20">
      <c r="A228" s="55"/>
      <c r="B228" s="55"/>
      <c r="C228" s="55"/>
      <c r="D228" s="55"/>
      <c r="E228" s="55"/>
      <c r="F228" s="55"/>
      <c r="G228" s="55"/>
      <c r="H228" s="55"/>
      <c r="I228" s="55"/>
      <c r="J228" s="55"/>
      <c r="K228" s="55"/>
      <c r="L228" s="55"/>
      <c r="M228" s="55"/>
      <c r="N228" s="55"/>
      <c r="O228" s="55"/>
      <c r="P228" s="55"/>
      <c r="Q228" s="55"/>
      <c r="R228" s="55"/>
      <c r="S228" s="55"/>
      <c r="T228" s="55"/>
    </row>
    <row r="229" spans="1:20">
      <c r="A229" s="55"/>
      <c r="B229" s="55"/>
      <c r="C229" s="55"/>
      <c r="D229" s="55"/>
      <c r="E229" s="55"/>
      <c r="F229" s="55"/>
      <c r="G229" s="55"/>
      <c r="H229" s="55"/>
      <c r="I229" s="55"/>
      <c r="J229" s="55"/>
      <c r="K229" s="55"/>
      <c r="L229" s="55"/>
      <c r="M229" s="55"/>
      <c r="N229" s="55"/>
      <c r="O229" s="55"/>
      <c r="P229" s="55"/>
      <c r="Q229" s="55"/>
      <c r="R229" s="55"/>
      <c r="S229" s="55"/>
      <c r="T229" s="55"/>
    </row>
    <row r="230" spans="1:20">
      <c r="A230" s="55"/>
      <c r="B230" s="55"/>
      <c r="C230" s="55"/>
      <c r="D230" s="55"/>
      <c r="E230" s="55"/>
      <c r="F230" s="55"/>
      <c r="G230" s="55"/>
      <c r="H230" s="55"/>
      <c r="I230" s="55"/>
      <c r="J230" s="55"/>
      <c r="K230" s="55"/>
      <c r="L230" s="55"/>
      <c r="M230" s="55"/>
      <c r="N230" s="55"/>
      <c r="O230" s="55"/>
      <c r="P230" s="55"/>
      <c r="Q230" s="55"/>
      <c r="R230" s="55"/>
      <c r="S230" s="55"/>
      <c r="T230" s="55"/>
    </row>
    <row r="231" spans="1:20">
      <c r="A231" s="55"/>
      <c r="B231" s="55"/>
      <c r="C231" s="55"/>
      <c r="D231" s="55"/>
      <c r="E231" s="55"/>
      <c r="F231" s="55"/>
      <c r="G231" s="55"/>
      <c r="H231" s="55"/>
      <c r="I231" s="55"/>
      <c r="J231" s="55"/>
      <c r="K231" s="55"/>
      <c r="L231" s="55"/>
      <c r="M231" s="55"/>
      <c r="N231" s="55"/>
      <c r="O231" s="55"/>
      <c r="P231" s="55"/>
      <c r="Q231" s="55"/>
      <c r="R231" s="55"/>
      <c r="S231" s="55"/>
      <c r="T231" s="55"/>
    </row>
    <row r="232" spans="1:20">
      <c r="A232" s="55"/>
      <c r="B232" s="55"/>
      <c r="C232" s="55"/>
      <c r="D232" s="55"/>
      <c r="E232" s="55"/>
      <c r="F232" s="55"/>
      <c r="G232" s="55"/>
      <c r="H232" s="55"/>
      <c r="I232" s="55"/>
      <c r="J232" s="55"/>
      <c r="K232" s="55"/>
      <c r="L232" s="55"/>
      <c r="M232" s="55"/>
      <c r="N232" s="55"/>
      <c r="O232" s="55"/>
      <c r="P232" s="55"/>
      <c r="Q232" s="55"/>
      <c r="R232" s="55"/>
      <c r="S232" s="55"/>
      <c r="T232" s="55"/>
    </row>
    <row r="233" spans="1:20">
      <c r="A233" s="55"/>
      <c r="B233" s="55"/>
      <c r="C233" s="55"/>
      <c r="D233" s="55"/>
      <c r="E233" s="55"/>
      <c r="F233" s="55"/>
      <c r="G233" s="55"/>
      <c r="H233" s="55"/>
      <c r="I233" s="55"/>
      <c r="J233" s="55"/>
      <c r="K233" s="55"/>
      <c r="L233" s="55"/>
      <c r="M233" s="55"/>
      <c r="N233" s="55"/>
      <c r="O233" s="55"/>
      <c r="P233" s="55"/>
      <c r="Q233" s="55"/>
      <c r="R233" s="55"/>
      <c r="S233" s="55"/>
      <c r="T233" s="55"/>
    </row>
    <row r="234" spans="1:20">
      <c r="A234" s="55"/>
      <c r="B234" s="55"/>
      <c r="C234" s="55"/>
      <c r="D234" s="55"/>
      <c r="E234" s="55"/>
      <c r="F234" s="55"/>
      <c r="G234" s="55"/>
      <c r="H234" s="55"/>
      <c r="I234" s="55"/>
      <c r="J234" s="55"/>
      <c r="K234" s="55"/>
      <c r="L234" s="55"/>
      <c r="M234" s="55"/>
      <c r="N234" s="55"/>
      <c r="O234" s="55"/>
      <c r="P234" s="55"/>
      <c r="Q234" s="55"/>
      <c r="R234" s="55"/>
      <c r="S234" s="55"/>
      <c r="T234" s="55"/>
    </row>
    <row r="235" spans="1:20">
      <c r="A235" s="55"/>
      <c r="B235" s="55"/>
      <c r="C235" s="55"/>
      <c r="D235" s="55"/>
      <c r="E235" s="55"/>
      <c r="F235" s="55"/>
      <c r="G235" s="55"/>
      <c r="H235" s="55"/>
      <c r="I235" s="55"/>
      <c r="J235" s="55"/>
      <c r="K235" s="55"/>
      <c r="L235" s="55"/>
      <c r="M235" s="55"/>
      <c r="N235" s="55"/>
      <c r="O235" s="55"/>
      <c r="P235" s="55"/>
      <c r="Q235" s="55"/>
      <c r="R235" s="55"/>
      <c r="S235" s="55"/>
      <c r="T235" s="55"/>
    </row>
    <row r="236" spans="1:20">
      <c r="A236" s="55"/>
      <c r="B236" s="55"/>
      <c r="C236" s="55"/>
      <c r="D236" s="55"/>
      <c r="E236" s="55"/>
      <c r="F236" s="55"/>
      <c r="G236" s="55"/>
      <c r="H236" s="55"/>
      <c r="I236" s="55"/>
      <c r="J236" s="55"/>
      <c r="K236" s="55"/>
      <c r="L236" s="55"/>
      <c r="M236" s="55"/>
      <c r="N236" s="55"/>
      <c r="O236" s="55"/>
      <c r="P236" s="55"/>
      <c r="Q236" s="55"/>
      <c r="R236" s="55"/>
      <c r="S236" s="55"/>
      <c r="T236" s="55"/>
    </row>
    <row r="237" spans="1:20">
      <c r="A237" s="55"/>
      <c r="B237" s="55"/>
      <c r="C237" s="55"/>
      <c r="D237" s="55"/>
      <c r="E237" s="55"/>
      <c r="F237" s="55"/>
      <c r="G237" s="55"/>
      <c r="H237" s="55"/>
      <c r="I237" s="55"/>
      <c r="J237" s="55"/>
      <c r="K237" s="55"/>
      <c r="L237" s="55"/>
      <c r="M237" s="55"/>
      <c r="N237" s="55"/>
      <c r="O237" s="55"/>
      <c r="P237" s="55"/>
      <c r="Q237" s="55"/>
      <c r="R237" s="55"/>
      <c r="S237" s="55"/>
      <c r="T237" s="55"/>
    </row>
    <row r="238" spans="1:20">
      <c r="A238" s="55"/>
      <c r="B238" s="55"/>
      <c r="C238" s="55"/>
      <c r="D238" s="55"/>
      <c r="E238" s="55"/>
      <c r="F238" s="55"/>
      <c r="G238" s="55"/>
      <c r="H238" s="55"/>
      <c r="I238" s="55"/>
      <c r="J238" s="55"/>
      <c r="K238" s="55"/>
      <c r="L238" s="55"/>
      <c r="M238" s="55"/>
      <c r="N238" s="55"/>
      <c r="O238" s="55"/>
      <c r="P238" s="55"/>
      <c r="Q238" s="55"/>
      <c r="R238" s="55"/>
      <c r="S238" s="55"/>
      <c r="T238" s="55"/>
    </row>
    <row r="239" spans="1:20">
      <c r="A239" s="55"/>
      <c r="B239" s="55"/>
      <c r="C239" s="55"/>
      <c r="D239" s="55"/>
      <c r="E239" s="55"/>
      <c r="F239" s="55"/>
      <c r="G239" s="55"/>
      <c r="H239" s="55"/>
      <c r="I239" s="55"/>
      <c r="J239" s="55"/>
      <c r="K239" s="55"/>
      <c r="L239" s="55"/>
      <c r="M239" s="55"/>
      <c r="N239" s="55"/>
      <c r="O239" s="55"/>
      <c r="P239" s="55"/>
      <c r="Q239" s="55"/>
      <c r="R239" s="55"/>
      <c r="S239" s="55"/>
      <c r="T239" s="55"/>
    </row>
    <row r="240" spans="1:20">
      <c r="A240" s="55"/>
      <c r="B240" s="55"/>
      <c r="C240" s="55"/>
      <c r="D240" s="55"/>
      <c r="E240" s="55"/>
      <c r="F240" s="55"/>
      <c r="G240" s="55"/>
      <c r="H240" s="55"/>
      <c r="I240" s="55"/>
      <c r="J240" s="55"/>
      <c r="K240" s="55"/>
      <c r="L240" s="55"/>
      <c r="M240" s="55"/>
      <c r="N240" s="55"/>
      <c r="O240" s="55"/>
      <c r="P240" s="55"/>
      <c r="Q240" s="55"/>
      <c r="R240" s="55"/>
      <c r="S240" s="55"/>
      <c r="T240" s="55"/>
    </row>
    <row r="241" spans="1:20">
      <c r="A241" s="55"/>
      <c r="B241" s="55"/>
      <c r="C241" s="55"/>
      <c r="D241" s="55"/>
      <c r="E241" s="55"/>
      <c r="F241" s="55"/>
      <c r="G241" s="55"/>
      <c r="H241" s="55"/>
      <c r="I241" s="55"/>
      <c r="J241" s="55"/>
      <c r="K241" s="55"/>
      <c r="L241" s="55"/>
      <c r="M241" s="55"/>
      <c r="N241" s="55"/>
      <c r="O241" s="55"/>
      <c r="P241" s="55"/>
      <c r="Q241" s="55"/>
      <c r="R241" s="55"/>
      <c r="S241" s="55"/>
      <c r="T241" s="55"/>
    </row>
    <row r="242" spans="1:20">
      <c r="A242" s="55"/>
      <c r="B242" s="55"/>
      <c r="C242" s="55"/>
      <c r="D242" s="55"/>
      <c r="E242" s="55"/>
      <c r="F242" s="55"/>
      <c r="G242" s="55"/>
      <c r="H242" s="55"/>
      <c r="I242" s="55"/>
      <c r="J242" s="55"/>
      <c r="K242" s="55"/>
      <c r="L242" s="55"/>
      <c r="M242" s="55"/>
      <c r="N242" s="55"/>
      <c r="O242" s="55"/>
      <c r="P242" s="55"/>
      <c r="Q242" s="55"/>
      <c r="R242" s="55"/>
      <c r="S242" s="55"/>
      <c r="T242" s="55"/>
    </row>
    <row r="243" spans="1:20">
      <c r="A243" s="55"/>
      <c r="B243" s="55"/>
      <c r="C243" s="55"/>
      <c r="D243" s="55"/>
      <c r="E243" s="55"/>
      <c r="F243" s="55"/>
      <c r="G243" s="55"/>
      <c r="H243" s="55"/>
      <c r="I243" s="55"/>
      <c r="J243" s="55"/>
      <c r="K243" s="55"/>
      <c r="L243" s="55"/>
      <c r="M243" s="55"/>
      <c r="N243" s="55"/>
      <c r="O243" s="55"/>
      <c r="P243" s="55"/>
      <c r="Q243" s="55"/>
      <c r="R243" s="55"/>
      <c r="S243" s="55"/>
      <c r="T243" s="55"/>
    </row>
    <row r="244" spans="1:20">
      <c r="A244" s="55"/>
      <c r="B244" s="55"/>
      <c r="C244" s="55"/>
      <c r="D244" s="55"/>
      <c r="E244" s="55"/>
      <c r="F244" s="55"/>
      <c r="G244" s="55"/>
      <c r="H244" s="55"/>
      <c r="I244" s="55"/>
      <c r="J244" s="55"/>
      <c r="K244" s="55"/>
      <c r="L244" s="55"/>
      <c r="M244" s="55"/>
      <c r="N244" s="55"/>
      <c r="O244" s="55"/>
      <c r="P244" s="55"/>
      <c r="Q244" s="55"/>
      <c r="R244" s="55"/>
      <c r="S244" s="55"/>
      <c r="T244" s="55"/>
    </row>
    <row r="245" spans="1:20">
      <c r="A245" s="55"/>
      <c r="B245" s="55"/>
      <c r="C245" s="55"/>
      <c r="D245" s="55"/>
      <c r="E245" s="55"/>
      <c r="F245" s="55"/>
      <c r="G245" s="55"/>
      <c r="H245" s="55"/>
      <c r="I245" s="55"/>
      <c r="J245" s="55"/>
      <c r="K245" s="55"/>
      <c r="L245" s="55"/>
      <c r="M245" s="55"/>
      <c r="N245" s="55"/>
      <c r="O245" s="55"/>
      <c r="P245" s="55"/>
      <c r="Q245" s="55"/>
      <c r="R245" s="55"/>
      <c r="S245" s="55"/>
      <c r="T245" s="55"/>
    </row>
    <row r="246" spans="1:20">
      <c r="A246" s="55"/>
      <c r="B246" s="55"/>
      <c r="C246" s="55"/>
      <c r="D246" s="55"/>
      <c r="E246" s="55"/>
      <c r="F246" s="55"/>
      <c r="G246" s="55"/>
      <c r="H246" s="55"/>
      <c r="I246" s="55"/>
      <c r="J246" s="55"/>
      <c r="K246" s="55"/>
      <c r="L246" s="55"/>
      <c r="M246" s="55"/>
      <c r="N246" s="55"/>
      <c r="O246" s="55"/>
      <c r="P246" s="55"/>
      <c r="Q246" s="55"/>
      <c r="R246" s="55"/>
      <c r="S246" s="55"/>
      <c r="T246" s="55"/>
    </row>
    <row r="247" spans="1:20">
      <c r="A247" s="55"/>
      <c r="B247" s="55"/>
      <c r="C247" s="55"/>
      <c r="D247" s="55"/>
      <c r="E247" s="55"/>
      <c r="F247" s="55"/>
      <c r="G247" s="55"/>
      <c r="H247" s="55"/>
      <c r="I247" s="55"/>
      <c r="J247" s="55"/>
      <c r="K247" s="55"/>
      <c r="L247" s="55"/>
      <c r="M247" s="55"/>
      <c r="N247" s="55"/>
      <c r="O247" s="55"/>
      <c r="P247" s="55"/>
      <c r="Q247" s="55"/>
      <c r="R247" s="55"/>
      <c r="S247" s="55"/>
      <c r="T247" s="55"/>
    </row>
    <row r="248" spans="1:20">
      <c r="A248" s="55"/>
      <c r="B248" s="55"/>
      <c r="C248" s="55"/>
      <c r="D248" s="55"/>
      <c r="E248" s="55"/>
      <c r="F248" s="55"/>
      <c r="G248" s="55"/>
      <c r="H248" s="55"/>
      <c r="I248" s="55"/>
      <c r="J248" s="55"/>
      <c r="K248" s="55"/>
      <c r="L248" s="55"/>
      <c r="M248" s="55"/>
      <c r="N248" s="55"/>
      <c r="O248" s="55"/>
      <c r="P248" s="55"/>
      <c r="Q248" s="55"/>
      <c r="R248" s="55"/>
      <c r="S248" s="55"/>
      <c r="T248" s="55"/>
    </row>
    <row r="249" spans="1:20">
      <c r="A249" s="55"/>
      <c r="B249" s="55"/>
      <c r="C249" s="55"/>
      <c r="D249" s="55"/>
      <c r="E249" s="55"/>
      <c r="F249" s="55"/>
      <c r="G249" s="55"/>
      <c r="H249" s="55"/>
      <c r="I249" s="55"/>
      <c r="J249" s="55"/>
      <c r="K249" s="55"/>
      <c r="L249" s="55"/>
      <c r="M249" s="55"/>
      <c r="N249" s="55"/>
      <c r="O249" s="55"/>
      <c r="P249" s="55"/>
      <c r="Q249" s="55"/>
      <c r="R249" s="55"/>
      <c r="S249" s="55"/>
      <c r="T249" s="55"/>
    </row>
    <row r="250" spans="1:20">
      <c r="A250" s="55"/>
      <c r="B250" s="55"/>
      <c r="C250" s="55"/>
      <c r="D250" s="55"/>
      <c r="E250" s="55"/>
      <c r="F250" s="55"/>
      <c r="G250" s="55"/>
      <c r="H250" s="55"/>
      <c r="I250" s="55"/>
      <c r="J250" s="55"/>
      <c r="K250" s="55"/>
      <c r="L250" s="55"/>
      <c r="M250" s="55"/>
      <c r="N250" s="55"/>
      <c r="O250" s="55"/>
      <c r="P250" s="55"/>
      <c r="Q250" s="55"/>
      <c r="R250" s="55"/>
      <c r="S250" s="55"/>
      <c r="T250" s="55"/>
    </row>
    <row r="251" spans="1:20">
      <c r="A251" s="55"/>
      <c r="B251" s="55"/>
      <c r="C251" s="55"/>
      <c r="D251" s="55"/>
      <c r="E251" s="55"/>
      <c r="F251" s="55"/>
      <c r="G251" s="55"/>
      <c r="H251" s="55"/>
      <c r="I251" s="55"/>
      <c r="J251" s="55"/>
      <c r="K251" s="55"/>
      <c r="L251" s="55"/>
      <c r="M251" s="55"/>
      <c r="N251" s="55"/>
      <c r="O251" s="55"/>
      <c r="P251" s="55"/>
      <c r="Q251" s="55"/>
      <c r="R251" s="55"/>
      <c r="S251" s="55"/>
      <c r="T251" s="55"/>
    </row>
    <row r="252" spans="1:20">
      <c r="A252" s="55"/>
      <c r="B252" s="55"/>
      <c r="C252" s="55"/>
      <c r="D252" s="55"/>
      <c r="E252" s="55"/>
      <c r="F252" s="55"/>
      <c r="G252" s="55"/>
      <c r="H252" s="55"/>
      <c r="I252" s="55"/>
      <c r="J252" s="55"/>
      <c r="K252" s="55"/>
      <c r="L252" s="55"/>
      <c r="M252" s="55"/>
      <c r="N252" s="55"/>
      <c r="O252" s="55"/>
      <c r="P252" s="55"/>
      <c r="Q252" s="55"/>
      <c r="R252" s="55"/>
      <c r="S252" s="55"/>
      <c r="T252" s="55"/>
    </row>
    <row r="253" spans="1:20">
      <c r="A253" s="55"/>
      <c r="B253" s="55"/>
      <c r="C253" s="55"/>
      <c r="D253" s="55"/>
      <c r="E253" s="55"/>
      <c r="F253" s="55"/>
      <c r="G253" s="55"/>
      <c r="H253" s="55"/>
      <c r="I253" s="55"/>
      <c r="J253" s="55"/>
      <c r="K253" s="55"/>
      <c r="L253" s="55"/>
      <c r="M253" s="55"/>
      <c r="N253" s="55"/>
      <c r="O253" s="55"/>
      <c r="P253" s="55"/>
      <c r="Q253" s="55"/>
      <c r="R253" s="55"/>
      <c r="S253" s="55"/>
      <c r="T253" s="55"/>
    </row>
    <row r="254" spans="1:20">
      <c r="A254" s="55"/>
      <c r="B254" s="55"/>
      <c r="C254" s="55"/>
      <c r="D254" s="55"/>
      <c r="E254" s="55"/>
      <c r="F254" s="55"/>
      <c r="G254" s="55"/>
      <c r="H254" s="55"/>
      <c r="I254" s="55"/>
      <c r="J254" s="55"/>
      <c r="K254" s="55"/>
      <c r="L254" s="55"/>
      <c r="M254" s="55"/>
      <c r="N254" s="55"/>
      <c r="O254" s="55"/>
      <c r="P254" s="55"/>
      <c r="Q254" s="55"/>
      <c r="R254" s="55"/>
      <c r="S254" s="55"/>
      <c r="T254" s="55"/>
    </row>
    <row r="255" spans="1:20">
      <c r="A255" s="55"/>
      <c r="B255" s="55"/>
      <c r="C255" s="55"/>
      <c r="D255" s="55"/>
      <c r="E255" s="55"/>
      <c r="F255" s="55"/>
      <c r="G255" s="55"/>
      <c r="H255" s="55"/>
      <c r="I255" s="55"/>
      <c r="J255" s="55"/>
      <c r="K255" s="55"/>
      <c r="L255" s="55"/>
      <c r="M255" s="55"/>
      <c r="N255" s="55"/>
      <c r="O255" s="55"/>
      <c r="P255" s="55"/>
      <c r="Q255" s="55"/>
      <c r="R255" s="55"/>
      <c r="S255" s="55"/>
      <c r="T255" s="55"/>
    </row>
    <row r="256" spans="1:20">
      <c r="A256" s="55"/>
      <c r="B256" s="55"/>
      <c r="C256" s="55"/>
      <c r="D256" s="55"/>
      <c r="E256" s="55"/>
      <c r="F256" s="55"/>
      <c r="G256" s="55"/>
      <c r="H256" s="55"/>
      <c r="I256" s="55"/>
      <c r="J256" s="55"/>
      <c r="K256" s="55"/>
      <c r="L256" s="55"/>
      <c r="M256" s="55"/>
      <c r="N256" s="55"/>
      <c r="O256" s="55"/>
      <c r="P256" s="55"/>
      <c r="Q256" s="55"/>
      <c r="R256" s="55"/>
      <c r="S256" s="55"/>
      <c r="T256" s="55"/>
    </row>
    <row r="257" spans="1:20">
      <c r="A257" s="55"/>
      <c r="B257" s="55"/>
      <c r="C257" s="55"/>
      <c r="D257" s="55"/>
      <c r="E257" s="55"/>
      <c r="F257" s="55"/>
      <c r="G257" s="55"/>
      <c r="H257" s="55"/>
      <c r="I257" s="55"/>
      <c r="J257" s="55"/>
      <c r="K257" s="55"/>
      <c r="L257" s="55"/>
      <c r="M257" s="55"/>
      <c r="N257" s="55"/>
      <c r="O257" s="55"/>
      <c r="P257" s="55"/>
      <c r="Q257" s="55"/>
      <c r="R257" s="55"/>
      <c r="S257" s="55"/>
      <c r="T257" s="55"/>
    </row>
    <row r="258" spans="1:20">
      <c r="A258" s="55"/>
      <c r="B258" s="55"/>
      <c r="C258" s="55"/>
      <c r="D258" s="55"/>
      <c r="E258" s="55"/>
      <c r="F258" s="55"/>
      <c r="G258" s="55"/>
      <c r="H258" s="55"/>
      <c r="I258" s="55"/>
      <c r="J258" s="55"/>
      <c r="K258" s="55"/>
      <c r="L258" s="55"/>
      <c r="M258" s="55"/>
      <c r="N258" s="55"/>
      <c r="O258" s="55"/>
      <c r="P258" s="55"/>
      <c r="Q258" s="55"/>
      <c r="R258" s="55"/>
      <c r="S258" s="55"/>
      <c r="T258" s="55"/>
    </row>
    <row r="259" spans="1:20">
      <c r="A259" s="55"/>
      <c r="B259" s="55"/>
      <c r="C259" s="55"/>
      <c r="D259" s="55"/>
      <c r="E259" s="55"/>
      <c r="F259" s="55"/>
      <c r="G259" s="55"/>
      <c r="H259" s="55"/>
      <c r="I259" s="55"/>
      <c r="J259" s="55"/>
      <c r="K259" s="55"/>
      <c r="L259" s="55"/>
      <c r="M259" s="55"/>
      <c r="N259" s="55"/>
      <c r="O259" s="55"/>
      <c r="P259" s="55"/>
      <c r="Q259" s="55"/>
      <c r="R259" s="55"/>
      <c r="S259" s="55"/>
      <c r="T259" s="55"/>
    </row>
    <row r="260" spans="1:20">
      <c r="A260" s="55"/>
      <c r="B260" s="55"/>
      <c r="C260" s="55"/>
      <c r="D260" s="55"/>
      <c r="E260" s="55"/>
      <c r="F260" s="55"/>
      <c r="G260" s="55"/>
      <c r="H260" s="55"/>
      <c r="I260" s="55"/>
      <c r="J260" s="55"/>
      <c r="K260" s="55"/>
      <c r="L260" s="55"/>
      <c r="M260" s="55"/>
      <c r="N260" s="55"/>
      <c r="O260" s="55"/>
      <c r="P260" s="55"/>
      <c r="Q260" s="55"/>
      <c r="R260" s="55"/>
      <c r="S260" s="55"/>
      <c r="T260" s="55"/>
    </row>
    <row r="261" spans="1:20">
      <c r="A261" s="55"/>
      <c r="B261" s="55"/>
      <c r="C261" s="55"/>
      <c r="D261" s="55"/>
      <c r="E261" s="55"/>
      <c r="F261" s="55"/>
      <c r="G261" s="55"/>
      <c r="H261" s="55"/>
      <c r="I261" s="55"/>
      <c r="J261" s="55"/>
      <c r="K261" s="55"/>
      <c r="L261" s="55"/>
      <c r="M261" s="55"/>
      <c r="N261" s="55"/>
      <c r="O261" s="55"/>
      <c r="P261" s="55"/>
      <c r="Q261" s="55"/>
      <c r="R261" s="55"/>
      <c r="S261" s="55"/>
      <c r="T261" s="55"/>
    </row>
    <row r="262" spans="1:20">
      <c r="A262" s="55"/>
      <c r="B262" s="55"/>
      <c r="C262" s="55"/>
      <c r="D262" s="55"/>
      <c r="E262" s="55"/>
      <c r="F262" s="55"/>
      <c r="G262" s="55"/>
      <c r="H262" s="55"/>
      <c r="I262" s="55"/>
      <c r="J262" s="55"/>
      <c r="K262" s="55"/>
      <c r="L262" s="55"/>
      <c r="M262" s="55"/>
      <c r="N262" s="55"/>
      <c r="O262" s="55"/>
      <c r="P262" s="55"/>
      <c r="Q262" s="55"/>
      <c r="R262" s="55"/>
      <c r="S262" s="55"/>
      <c r="T262" s="55"/>
    </row>
    <row r="263" spans="1:20">
      <c r="A263" s="55"/>
      <c r="B263" s="55"/>
      <c r="C263" s="55"/>
      <c r="D263" s="55"/>
      <c r="E263" s="55"/>
      <c r="F263" s="55"/>
      <c r="G263" s="55"/>
      <c r="H263" s="55"/>
      <c r="I263" s="55"/>
      <c r="J263" s="55"/>
      <c r="K263" s="55"/>
      <c r="L263" s="55"/>
      <c r="M263" s="55"/>
      <c r="N263" s="55"/>
      <c r="O263" s="55"/>
      <c r="P263" s="55"/>
      <c r="Q263" s="55"/>
      <c r="R263" s="55"/>
      <c r="S263" s="55"/>
      <c r="T263" s="55"/>
    </row>
    <row r="264" spans="1:20">
      <c r="A264" s="55"/>
      <c r="B264" s="55"/>
      <c r="C264" s="55"/>
      <c r="D264" s="55"/>
      <c r="E264" s="55"/>
      <c r="F264" s="55"/>
      <c r="G264" s="55"/>
      <c r="H264" s="55"/>
      <c r="I264" s="55"/>
      <c r="J264" s="55"/>
      <c r="K264" s="55"/>
      <c r="L264" s="55"/>
      <c r="M264" s="55"/>
      <c r="N264" s="55"/>
      <c r="O264" s="55"/>
      <c r="P264" s="55"/>
      <c r="Q264" s="55"/>
      <c r="R264" s="55"/>
      <c r="S264" s="55"/>
      <c r="T264" s="55"/>
    </row>
    <row r="265" spans="1:20">
      <c r="A265" s="55"/>
      <c r="B265" s="55"/>
      <c r="C265" s="55"/>
      <c r="D265" s="55"/>
      <c r="E265" s="55"/>
      <c r="F265" s="55"/>
      <c r="G265" s="55"/>
      <c r="H265" s="55"/>
      <c r="I265" s="55"/>
      <c r="J265" s="55"/>
      <c r="K265" s="55"/>
      <c r="L265" s="55"/>
      <c r="M265" s="55"/>
      <c r="N265" s="55"/>
      <c r="O265" s="55"/>
      <c r="P265" s="55"/>
      <c r="Q265" s="55"/>
      <c r="R265" s="55"/>
      <c r="S265" s="55"/>
      <c r="T265" s="55"/>
    </row>
    <row r="266" spans="1:20">
      <c r="A266" s="55"/>
      <c r="B266" s="55"/>
      <c r="C266" s="55"/>
      <c r="D266" s="55"/>
      <c r="E266" s="55"/>
      <c r="F266" s="55"/>
      <c r="G266" s="55"/>
      <c r="H266" s="55"/>
      <c r="I266" s="55"/>
      <c r="J266" s="55"/>
      <c r="K266" s="55"/>
      <c r="L266" s="55"/>
      <c r="M266" s="55"/>
      <c r="N266" s="55"/>
      <c r="O266" s="55"/>
      <c r="P266" s="55"/>
      <c r="Q266" s="55"/>
      <c r="R266" s="55"/>
      <c r="S266" s="55"/>
      <c r="T266" s="55"/>
    </row>
    <row r="267" spans="1:20">
      <c r="A267" s="55"/>
      <c r="B267" s="55"/>
      <c r="C267" s="55"/>
      <c r="D267" s="55"/>
      <c r="E267" s="55"/>
      <c r="F267" s="55"/>
      <c r="G267" s="55"/>
      <c r="H267" s="55"/>
      <c r="I267" s="55"/>
      <c r="J267" s="55"/>
      <c r="K267" s="55"/>
      <c r="L267" s="55"/>
      <c r="M267" s="55"/>
      <c r="N267" s="55"/>
      <c r="O267" s="55"/>
      <c r="P267" s="55"/>
      <c r="Q267" s="55"/>
      <c r="R267" s="55"/>
      <c r="S267" s="55"/>
      <c r="T267" s="55"/>
    </row>
    <row r="268" spans="1:20">
      <c r="A268" s="55"/>
      <c r="B268" s="55"/>
      <c r="C268" s="55"/>
      <c r="D268" s="55"/>
      <c r="E268" s="55"/>
      <c r="F268" s="55"/>
      <c r="G268" s="55"/>
      <c r="H268" s="55"/>
      <c r="I268" s="55"/>
      <c r="J268" s="55"/>
      <c r="K268" s="55"/>
      <c r="L268" s="55"/>
      <c r="M268" s="55"/>
      <c r="N268" s="55"/>
      <c r="O268" s="55"/>
      <c r="P268" s="55"/>
      <c r="Q268" s="55"/>
      <c r="R268" s="55"/>
      <c r="S268" s="55"/>
      <c r="T268" s="55"/>
    </row>
    <row r="269" spans="1:20">
      <c r="A269" s="55"/>
      <c r="B269" s="55"/>
      <c r="C269" s="55"/>
      <c r="D269" s="55"/>
      <c r="E269" s="55"/>
      <c r="F269" s="55"/>
      <c r="G269" s="55"/>
      <c r="H269" s="55"/>
      <c r="I269" s="55"/>
      <c r="J269" s="55"/>
      <c r="K269" s="55"/>
      <c r="L269" s="55"/>
      <c r="M269" s="55"/>
      <c r="N269" s="55"/>
      <c r="O269" s="55"/>
      <c r="P269" s="55"/>
      <c r="Q269" s="55"/>
      <c r="R269" s="55"/>
      <c r="S269" s="55"/>
      <c r="T269" s="55"/>
    </row>
    <row r="270" spans="1:20">
      <c r="A270" s="55"/>
      <c r="B270" s="55"/>
      <c r="C270" s="55"/>
      <c r="D270" s="55"/>
      <c r="E270" s="55"/>
      <c r="F270" s="55"/>
      <c r="G270" s="55"/>
      <c r="H270" s="55"/>
      <c r="I270" s="55"/>
      <c r="J270" s="55"/>
      <c r="K270" s="55"/>
      <c r="L270" s="55"/>
      <c r="M270" s="55"/>
      <c r="N270" s="55"/>
      <c r="O270" s="55"/>
      <c r="P270" s="55"/>
      <c r="Q270" s="55"/>
      <c r="R270" s="55"/>
      <c r="S270" s="55"/>
      <c r="T270" s="55"/>
    </row>
    <row r="271" spans="1:20">
      <c r="A271" s="55"/>
      <c r="B271" s="55"/>
      <c r="C271" s="55"/>
      <c r="D271" s="55"/>
      <c r="E271" s="55"/>
      <c r="F271" s="55"/>
      <c r="G271" s="55"/>
      <c r="H271" s="55"/>
      <c r="I271" s="55"/>
      <c r="J271" s="55"/>
      <c r="K271" s="55"/>
      <c r="L271" s="55"/>
      <c r="M271" s="55"/>
      <c r="N271" s="55"/>
      <c r="O271" s="55"/>
      <c r="P271" s="55"/>
      <c r="Q271" s="55"/>
      <c r="R271" s="55"/>
      <c r="S271" s="55"/>
      <c r="T271" s="55"/>
    </row>
    <row r="272" spans="1:20">
      <c r="A272" s="55"/>
      <c r="B272" s="55"/>
      <c r="C272" s="55"/>
      <c r="D272" s="55"/>
      <c r="E272" s="55"/>
      <c r="F272" s="55"/>
      <c r="G272" s="55"/>
      <c r="H272" s="55"/>
      <c r="I272" s="55"/>
      <c r="J272" s="55"/>
      <c r="K272" s="55"/>
      <c r="L272" s="55"/>
      <c r="M272" s="55"/>
      <c r="N272" s="55"/>
      <c r="O272" s="55"/>
      <c r="P272" s="55"/>
      <c r="Q272" s="55"/>
      <c r="R272" s="55"/>
      <c r="S272" s="55"/>
      <c r="T272" s="55"/>
    </row>
    <row r="273" spans="1:20">
      <c r="A273" s="55"/>
      <c r="B273" s="55"/>
      <c r="C273" s="55"/>
      <c r="D273" s="55"/>
      <c r="E273" s="55"/>
      <c r="F273" s="55"/>
      <c r="G273" s="55"/>
      <c r="H273" s="55"/>
      <c r="I273" s="55"/>
      <c r="J273" s="55"/>
      <c r="K273" s="55"/>
      <c r="L273" s="55"/>
      <c r="M273" s="55"/>
      <c r="N273" s="55"/>
      <c r="O273" s="55"/>
      <c r="P273" s="55"/>
      <c r="Q273" s="55"/>
      <c r="R273" s="55"/>
      <c r="S273" s="55"/>
      <c r="T273" s="55"/>
    </row>
    <row r="274" spans="1:20">
      <c r="A274" s="55"/>
      <c r="B274" s="55"/>
      <c r="C274" s="55"/>
      <c r="D274" s="55"/>
      <c r="E274" s="55"/>
      <c r="F274" s="55"/>
      <c r="G274" s="55"/>
      <c r="H274" s="55"/>
      <c r="I274" s="55"/>
      <c r="J274" s="55"/>
      <c r="K274" s="55"/>
      <c r="L274" s="55"/>
      <c r="M274" s="55"/>
      <c r="N274" s="55"/>
      <c r="O274" s="55"/>
      <c r="P274" s="55"/>
      <c r="Q274" s="55"/>
      <c r="R274" s="55"/>
      <c r="S274" s="55"/>
      <c r="T274" s="55"/>
    </row>
    <row r="275" spans="1:20">
      <c r="A275" s="55"/>
      <c r="B275" s="55"/>
      <c r="C275" s="55"/>
      <c r="D275" s="55"/>
      <c r="E275" s="55"/>
      <c r="F275" s="55"/>
      <c r="G275" s="55"/>
      <c r="H275" s="55"/>
      <c r="I275" s="55"/>
      <c r="J275" s="55"/>
      <c r="K275" s="55"/>
      <c r="L275" s="55"/>
      <c r="M275" s="55"/>
      <c r="N275" s="55"/>
      <c r="O275" s="55"/>
      <c r="P275" s="55"/>
      <c r="Q275" s="55"/>
      <c r="R275" s="55"/>
      <c r="S275" s="55"/>
      <c r="T275" s="55"/>
    </row>
    <row r="276" spans="1:20">
      <c r="A276" s="55"/>
      <c r="B276" s="55"/>
      <c r="C276" s="55"/>
      <c r="D276" s="55"/>
      <c r="E276" s="55"/>
      <c r="F276" s="55"/>
      <c r="G276" s="55"/>
      <c r="H276" s="55"/>
      <c r="I276" s="55"/>
      <c r="J276" s="55"/>
      <c r="K276" s="55"/>
      <c r="L276" s="55"/>
      <c r="M276" s="55"/>
      <c r="N276" s="55"/>
      <c r="O276" s="55"/>
      <c r="P276" s="55"/>
      <c r="Q276" s="55"/>
      <c r="R276" s="55"/>
      <c r="S276" s="55"/>
      <c r="T276" s="55"/>
    </row>
    <row r="277" spans="1:20">
      <c r="A277" s="55"/>
      <c r="B277" s="55"/>
      <c r="C277" s="55"/>
      <c r="D277" s="55"/>
      <c r="E277" s="55"/>
      <c r="F277" s="55"/>
      <c r="G277" s="55"/>
      <c r="H277" s="55"/>
      <c r="I277" s="55"/>
      <c r="J277" s="55"/>
      <c r="K277" s="55"/>
      <c r="L277" s="55"/>
      <c r="M277" s="55"/>
      <c r="N277" s="55"/>
      <c r="O277" s="55"/>
      <c r="P277" s="55"/>
      <c r="Q277" s="55"/>
      <c r="R277" s="55"/>
      <c r="S277" s="55"/>
      <c r="T277" s="55"/>
    </row>
    <row r="278" spans="1:20">
      <c r="A278" s="55"/>
      <c r="B278" s="55"/>
      <c r="C278" s="55"/>
      <c r="D278" s="55"/>
      <c r="E278" s="55"/>
      <c r="F278" s="55"/>
      <c r="G278" s="55"/>
      <c r="H278" s="55"/>
      <c r="I278" s="55"/>
      <c r="J278" s="55"/>
      <c r="K278" s="55"/>
      <c r="L278" s="55"/>
      <c r="M278" s="55"/>
      <c r="N278" s="55"/>
      <c r="O278" s="55"/>
      <c r="P278" s="55"/>
      <c r="Q278" s="55"/>
      <c r="R278" s="55"/>
      <c r="S278" s="55"/>
      <c r="T278" s="55"/>
    </row>
    <row r="279" spans="1:20">
      <c r="A279" s="55"/>
      <c r="B279" s="55"/>
      <c r="C279" s="55"/>
      <c r="D279" s="55"/>
      <c r="E279" s="55"/>
      <c r="F279" s="55"/>
      <c r="G279" s="55"/>
      <c r="H279" s="55"/>
      <c r="I279" s="55"/>
      <c r="J279" s="55"/>
      <c r="K279" s="55"/>
      <c r="L279" s="55"/>
      <c r="M279" s="55"/>
      <c r="N279" s="55"/>
      <c r="O279" s="55"/>
      <c r="P279" s="55"/>
      <c r="Q279" s="55"/>
      <c r="R279" s="55"/>
      <c r="S279" s="55"/>
      <c r="T279" s="55"/>
    </row>
    <row r="280" spans="1:20">
      <c r="A280" s="55"/>
      <c r="B280" s="55"/>
      <c r="C280" s="55"/>
      <c r="D280" s="55"/>
      <c r="E280" s="55"/>
      <c r="F280" s="55"/>
      <c r="G280" s="55"/>
      <c r="H280" s="55"/>
      <c r="I280" s="55"/>
      <c r="J280" s="55"/>
      <c r="K280" s="55"/>
      <c r="L280" s="55"/>
      <c r="M280" s="55"/>
      <c r="N280" s="55"/>
      <c r="O280" s="55"/>
      <c r="P280" s="55"/>
      <c r="Q280" s="55"/>
      <c r="R280" s="55"/>
      <c r="S280" s="55"/>
      <c r="T280" s="55"/>
    </row>
    <row r="281" spans="1:20">
      <c r="A281" s="55"/>
      <c r="B281" s="55"/>
      <c r="C281" s="55"/>
      <c r="D281" s="55"/>
      <c r="E281" s="55"/>
      <c r="F281" s="55"/>
      <c r="G281" s="55"/>
      <c r="H281" s="55"/>
      <c r="I281" s="55"/>
      <c r="J281" s="55"/>
      <c r="K281" s="55"/>
      <c r="L281" s="55"/>
      <c r="M281" s="55"/>
      <c r="N281" s="55"/>
      <c r="O281" s="55"/>
      <c r="P281" s="55"/>
      <c r="Q281" s="55"/>
      <c r="R281" s="55"/>
      <c r="S281" s="55"/>
      <c r="T281" s="55"/>
    </row>
    <row r="282" spans="1:20">
      <c r="A282" s="55"/>
      <c r="B282" s="55"/>
      <c r="C282" s="55"/>
      <c r="D282" s="55"/>
      <c r="E282" s="55"/>
      <c r="F282" s="55"/>
      <c r="G282" s="55"/>
      <c r="H282" s="55"/>
      <c r="I282" s="55"/>
      <c r="J282" s="55"/>
      <c r="K282" s="55"/>
      <c r="L282" s="55"/>
      <c r="M282" s="55"/>
      <c r="N282" s="55"/>
      <c r="O282" s="55"/>
      <c r="P282" s="55"/>
      <c r="Q282" s="55"/>
      <c r="R282" s="55"/>
      <c r="S282" s="55"/>
      <c r="T282" s="55"/>
    </row>
    <row r="283" spans="1:20">
      <c r="A283" s="55"/>
      <c r="B283" s="55"/>
      <c r="C283" s="55"/>
      <c r="D283" s="55"/>
      <c r="E283" s="55"/>
      <c r="F283" s="55"/>
      <c r="G283" s="55"/>
      <c r="H283" s="55"/>
      <c r="I283" s="55"/>
      <c r="J283" s="55"/>
      <c r="K283" s="55"/>
      <c r="L283" s="55"/>
      <c r="M283" s="55"/>
      <c r="N283" s="55"/>
      <c r="O283" s="55"/>
      <c r="P283" s="55"/>
      <c r="Q283" s="55"/>
      <c r="R283" s="55"/>
      <c r="S283" s="55"/>
      <c r="T283" s="55"/>
    </row>
    <row r="284" spans="1:20">
      <c r="A284" s="55"/>
      <c r="B284" s="55"/>
      <c r="C284" s="55"/>
      <c r="D284" s="55"/>
      <c r="E284" s="55"/>
      <c r="F284" s="55"/>
      <c r="G284" s="55"/>
      <c r="H284" s="55"/>
      <c r="I284" s="55"/>
      <c r="J284" s="55"/>
      <c r="K284" s="55"/>
      <c r="L284" s="55"/>
      <c r="M284" s="55"/>
      <c r="N284" s="55"/>
      <c r="O284" s="55"/>
      <c r="P284" s="55"/>
      <c r="Q284" s="55"/>
      <c r="R284" s="55"/>
      <c r="S284" s="55"/>
      <c r="T284" s="55"/>
    </row>
    <row r="285" spans="1:20">
      <c r="A285" s="55"/>
      <c r="B285" s="55"/>
      <c r="C285" s="55"/>
      <c r="D285" s="55"/>
      <c r="E285" s="55"/>
      <c r="F285" s="55"/>
      <c r="G285" s="55"/>
      <c r="H285" s="55"/>
      <c r="I285" s="55"/>
      <c r="J285" s="55"/>
      <c r="K285" s="55"/>
      <c r="L285" s="55"/>
      <c r="M285" s="55"/>
      <c r="N285" s="55"/>
      <c r="O285" s="55"/>
      <c r="P285" s="55"/>
      <c r="Q285" s="55"/>
      <c r="R285" s="55"/>
      <c r="S285" s="55"/>
      <c r="T285" s="55"/>
    </row>
    <row r="286" spans="1:20">
      <c r="A286" s="55"/>
      <c r="B286" s="55"/>
      <c r="C286" s="55"/>
      <c r="D286" s="55"/>
      <c r="E286" s="55"/>
      <c r="F286" s="55"/>
      <c r="G286" s="55"/>
      <c r="H286" s="55"/>
      <c r="I286" s="55"/>
      <c r="J286" s="55"/>
      <c r="K286" s="55"/>
      <c r="L286" s="55"/>
      <c r="M286" s="55"/>
      <c r="N286" s="55"/>
      <c r="O286" s="55"/>
      <c r="P286" s="55"/>
      <c r="Q286" s="55"/>
      <c r="R286" s="55"/>
      <c r="S286" s="55"/>
      <c r="T286" s="55"/>
    </row>
    <row r="287" spans="1:20">
      <c r="A287" s="55"/>
      <c r="B287" s="55"/>
      <c r="C287" s="55"/>
      <c r="D287" s="55"/>
      <c r="E287" s="55"/>
      <c r="F287" s="55"/>
      <c r="G287" s="55"/>
      <c r="H287" s="55"/>
      <c r="I287" s="55"/>
      <c r="J287" s="55"/>
      <c r="K287" s="55"/>
      <c r="L287" s="55"/>
      <c r="M287" s="55"/>
      <c r="N287" s="55"/>
      <c r="O287" s="55"/>
      <c r="P287" s="55"/>
      <c r="Q287" s="55"/>
      <c r="R287" s="55"/>
      <c r="S287" s="55"/>
      <c r="T287" s="55"/>
    </row>
    <row r="288" spans="1:20">
      <c r="A288" s="55"/>
      <c r="B288" s="55"/>
      <c r="C288" s="55"/>
      <c r="D288" s="55"/>
      <c r="E288" s="55"/>
      <c r="F288" s="55"/>
      <c r="G288" s="55"/>
      <c r="H288" s="55"/>
      <c r="I288" s="55"/>
      <c r="J288" s="55"/>
      <c r="K288" s="55"/>
      <c r="L288" s="55"/>
      <c r="M288" s="55"/>
      <c r="N288" s="55"/>
      <c r="O288" s="55"/>
      <c r="P288" s="55"/>
      <c r="Q288" s="55"/>
      <c r="R288" s="55"/>
      <c r="S288" s="55"/>
      <c r="T288" s="55"/>
    </row>
    <row r="289" spans="1:20">
      <c r="A289" s="55"/>
      <c r="B289" s="55"/>
      <c r="C289" s="55"/>
      <c r="D289" s="55"/>
      <c r="E289" s="55"/>
      <c r="F289" s="55"/>
      <c r="G289" s="55"/>
      <c r="H289" s="55"/>
      <c r="I289" s="55"/>
      <c r="J289" s="55"/>
      <c r="K289" s="55"/>
      <c r="L289" s="55"/>
      <c r="M289" s="55"/>
      <c r="N289" s="55"/>
      <c r="O289" s="55"/>
      <c r="P289" s="55"/>
      <c r="Q289" s="55"/>
      <c r="R289" s="55"/>
      <c r="S289" s="55"/>
      <c r="T289" s="55"/>
    </row>
    <row r="290" spans="1:20">
      <c r="A290" s="55"/>
      <c r="B290" s="55"/>
      <c r="C290" s="55"/>
      <c r="D290" s="55"/>
      <c r="E290" s="55"/>
      <c r="F290" s="55"/>
      <c r="G290" s="55"/>
      <c r="H290" s="55"/>
      <c r="I290" s="55"/>
      <c r="J290" s="55"/>
      <c r="K290" s="55"/>
      <c r="L290" s="55"/>
      <c r="M290" s="55"/>
      <c r="N290" s="55"/>
      <c r="O290" s="55"/>
      <c r="P290" s="55"/>
      <c r="Q290" s="55"/>
      <c r="R290" s="55"/>
      <c r="S290" s="55"/>
      <c r="T290" s="55"/>
    </row>
    <row r="291" spans="1:20">
      <c r="A291" s="55"/>
      <c r="B291" s="55"/>
      <c r="C291" s="55"/>
      <c r="D291" s="55"/>
      <c r="E291" s="55"/>
      <c r="F291" s="55"/>
      <c r="G291" s="55"/>
      <c r="H291" s="55"/>
      <c r="I291" s="55"/>
      <c r="J291" s="55"/>
      <c r="K291" s="55"/>
      <c r="L291" s="55"/>
      <c r="M291" s="55"/>
      <c r="N291" s="55"/>
      <c r="O291" s="55"/>
      <c r="P291" s="55"/>
      <c r="Q291" s="55"/>
      <c r="R291" s="55"/>
      <c r="S291" s="55"/>
      <c r="T291" s="55"/>
    </row>
    <row r="292" spans="1:20">
      <c r="A292" s="55"/>
      <c r="B292" s="55"/>
      <c r="C292" s="55"/>
      <c r="D292" s="55"/>
      <c r="E292" s="55"/>
      <c r="F292" s="55"/>
      <c r="G292" s="55"/>
      <c r="H292" s="55"/>
      <c r="I292" s="55"/>
      <c r="J292" s="55"/>
      <c r="K292" s="55"/>
      <c r="L292" s="55"/>
      <c r="M292" s="55"/>
      <c r="N292" s="55"/>
      <c r="O292" s="55"/>
      <c r="P292" s="55"/>
      <c r="Q292" s="55"/>
      <c r="R292" s="55"/>
      <c r="S292" s="55"/>
      <c r="T292" s="55"/>
    </row>
    <row r="293" spans="1:20">
      <c r="A293" s="55"/>
      <c r="B293" s="55"/>
      <c r="C293" s="55"/>
      <c r="D293" s="55"/>
      <c r="E293" s="55"/>
      <c r="F293" s="55"/>
      <c r="G293" s="55"/>
      <c r="H293" s="55"/>
      <c r="I293" s="55"/>
      <c r="J293" s="55"/>
      <c r="K293" s="55"/>
      <c r="L293" s="55"/>
      <c r="M293" s="55"/>
      <c r="N293" s="55"/>
      <c r="O293" s="55"/>
      <c r="P293" s="55"/>
      <c r="Q293" s="55"/>
      <c r="R293" s="55"/>
      <c r="S293" s="55"/>
      <c r="T293" s="55"/>
    </row>
    <row r="294" spans="1:20">
      <c r="A294" s="55"/>
      <c r="B294" s="55"/>
      <c r="C294" s="55"/>
      <c r="D294" s="55"/>
      <c r="E294" s="55"/>
      <c r="F294" s="55"/>
      <c r="G294" s="55"/>
      <c r="H294" s="55"/>
      <c r="I294" s="55"/>
      <c r="J294" s="55"/>
      <c r="K294" s="55"/>
      <c r="L294" s="55"/>
      <c r="M294" s="55"/>
      <c r="N294" s="55"/>
      <c r="O294" s="55"/>
      <c r="P294" s="55"/>
      <c r="Q294" s="55"/>
      <c r="R294" s="55"/>
      <c r="S294" s="55"/>
      <c r="T294" s="55"/>
    </row>
    <row r="295" spans="1:20">
      <c r="A295" s="55"/>
      <c r="B295" s="55"/>
      <c r="C295" s="55"/>
      <c r="D295" s="55"/>
      <c r="E295" s="55"/>
      <c r="F295" s="55"/>
      <c r="G295" s="55"/>
      <c r="H295" s="55"/>
      <c r="I295" s="55"/>
      <c r="J295" s="55"/>
      <c r="K295" s="55"/>
      <c r="L295" s="55"/>
      <c r="M295" s="55"/>
      <c r="N295" s="55"/>
      <c r="O295" s="55"/>
      <c r="P295" s="55"/>
      <c r="Q295" s="55"/>
      <c r="R295" s="55"/>
      <c r="S295" s="55"/>
      <c r="T295" s="55"/>
    </row>
    <row r="296" spans="1:20">
      <c r="A296" s="55"/>
      <c r="B296" s="55"/>
      <c r="C296" s="55"/>
      <c r="D296" s="55"/>
      <c r="E296" s="55"/>
      <c r="F296" s="55"/>
      <c r="G296" s="55"/>
      <c r="H296" s="55"/>
      <c r="I296" s="55"/>
      <c r="J296" s="55"/>
      <c r="K296" s="55"/>
      <c r="L296" s="55"/>
      <c r="M296" s="55"/>
      <c r="N296" s="55"/>
      <c r="O296" s="55"/>
      <c r="P296" s="55"/>
      <c r="Q296" s="55"/>
      <c r="R296" s="55"/>
      <c r="S296" s="55"/>
      <c r="T296" s="55"/>
    </row>
    <row r="297" spans="1:20">
      <c r="A297" s="55"/>
      <c r="B297" s="55"/>
      <c r="C297" s="55"/>
      <c r="D297" s="55"/>
      <c r="E297" s="55"/>
      <c r="F297" s="55"/>
      <c r="G297" s="55"/>
      <c r="H297" s="55"/>
      <c r="I297" s="55"/>
      <c r="J297" s="55"/>
      <c r="K297" s="55"/>
      <c r="L297" s="55"/>
      <c r="M297" s="55"/>
      <c r="N297" s="55"/>
      <c r="O297" s="55"/>
      <c r="P297" s="55"/>
      <c r="Q297" s="55"/>
      <c r="R297" s="55"/>
      <c r="S297" s="55"/>
      <c r="T297" s="55"/>
    </row>
    <row r="298" spans="1:20">
      <c r="A298" s="55"/>
      <c r="B298" s="55"/>
      <c r="C298" s="55"/>
      <c r="D298" s="55"/>
      <c r="E298" s="55"/>
      <c r="F298" s="55"/>
      <c r="G298" s="55"/>
      <c r="H298" s="55"/>
      <c r="I298" s="55"/>
      <c r="J298" s="55"/>
      <c r="K298" s="55"/>
      <c r="L298" s="55"/>
      <c r="M298" s="55"/>
      <c r="N298" s="55"/>
      <c r="O298" s="55"/>
      <c r="P298" s="55"/>
      <c r="Q298" s="55"/>
      <c r="R298" s="55"/>
      <c r="S298" s="55"/>
      <c r="T298" s="55"/>
    </row>
    <row r="299" spans="1:20">
      <c r="A299" s="55"/>
      <c r="B299" s="55"/>
      <c r="C299" s="55"/>
      <c r="D299" s="55"/>
      <c r="E299" s="55"/>
      <c r="F299" s="55"/>
      <c r="G299" s="55"/>
      <c r="H299" s="55"/>
      <c r="I299" s="55"/>
      <c r="J299" s="55"/>
      <c r="K299" s="55"/>
      <c r="L299" s="55"/>
      <c r="M299" s="55"/>
      <c r="N299" s="55"/>
      <c r="O299" s="55"/>
      <c r="P299" s="55"/>
      <c r="Q299" s="55"/>
      <c r="R299" s="55"/>
      <c r="S299" s="55"/>
      <c r="T299" s="55"/>
    </row>
    <row r="300" spans="1:20">
      <c r="A300" s="55"/>
      <c r="B300" s="55"/>
      <c r="C300" s="55"/>
      <c r="D300" s="55"/>
      <c r="E300" s="55"/>
      <c r="F300" s="55"/>
      <c r="G300" s="55"/>
      <c r="H300" s="55"/>
      <c r="I300" s="55"/>
      <c r="J300" s="55"/>
      <c r="K300" s="55"/>
      <c r="L300" s="55"/>
      <c r="M300" s="55"/>
      <c r="N300" s="55"/>
      <c r="O300" s="55"/>
      <c r="P300" s="55"/>
      <c r="Q300" s="55"/>
      <c r="R300" s="55"/>
      <c r="S300" s="55"/>
      <c r="T300" s="55"/>
    </row>
    <row r="301" spans="1:20">
      <c r="A301" s="55"/>
      <c r="B301" s="55"/>
      <c r="C301" s="55"/>
      <c r="D301" s="55"/>
      <c r="E301" s="55"/>
      <c r="F301" s="55"/>
      <c r="G301" s="55"/>
      <c r="H301" s="55"/>
      <c r="I301" s="55"/>
      <c r="J301" s="55"/>
      <c r="K301" s="55"/>
      <c r="L301" s="55"/>
      <c r="M301" s="55"/>
      <c r="N301" s="55"/>
      <c r="O301" s="55"/>
      <c r="P301" s="55"/>
      <c r="Q301" s="55"/>
      <c r="R301" s="55"/>
      <c r="S301" s="55"/>
      <c r="T301" s="55"/>
    </row>
    <row r="302" spans="1:20">
      <c r="A302" s="55"/>
      <c r="B302" s="55"/>
      <c r="C302" s="55"/>
      <c r="D302" s="55"/>
      <c r="E302" s="55"/>
      <c r="F302" s="55"/>
      <c r="G302" s="55"/>
      <c r="H302" s="55"/>
      <c r="I302" s="55"/>
      <c r="J302" s="55"/>
      <c r="K302" s="55"/>
      <c r="L302" s="55"/>
      <c r="M302" s="55"/>
      <c r="N302" s="55"/>
      <c r="O302" s="55"/>
      <c r="P302" s="55"/>
      <c r="Q302" s="55"/>
      <c r="R302" s="55"/>
      <c r="S302" s="55"/>
      <c r="T302" s="55"/>
    </row>
    <row r="303" spans="1:20">
      <c r="A303" s="55"/>
      <c r="B303" s="55"/>
      <c r="C303" s="55"/>
      <c r="D303" s="55"/>
      <c r="E303" s="55"/>
      <c r="F303" s="55"/>
      <c r="G303" s="55"/>
      <c r="H303" s="55"/>
      <c r="I303" s="55"/>
      <c r="J303" s="55"/>
      <c r="K303" s="55"/>
      <c r="L303" s="55"/>
      <c r="M303" s="55"/>
      <c r="N303" s="55"/>
      <c r="O303" s="55"/>
      <c r="P303" s="55"/>
      <c r="Q303" s="55"/>
      <c r="R303" s="55"/>
      <c r="S303" s="55"/>
      <c r="T303" s="55"/>
    </row>
    <row r="304" spans="1:20">
      <c r="A304" s="55"/>
      <c r="B304" s="55"/>
      <c r="C304" s="55"/>
      <c r="D304" s="55"/>
      <c r="E304" s="55"/>
      <c r="F304" s="55"/>
      <c r="G304" s="55"/>
      <c r="H304" s="55"/>
      <c r="I304" s="55"/>
      <c r="J304" s="55"/>
      <c r="K304" s="55"/>
      <c r="L304" s="55"/>
      <c r="M304" s="55"/>
      <c r="N304" s="55"/>
      <c r="O304" s="55"/>
      <c r="P304" s="55"/>
      <c r="Q304" s="55"/>
      <c r="R304" s="55"/>
      <c r="S304" s="55"/>
      <c r="T304" s="55"/>
    </row>
    <row r="305" spans="1:20">
      <c r="A305" s="55"/>
      <c r="B305" s="55"/>
      <c r="C305" s="55"/>
      <c r="D305" s="55"/>
      <c r="E305" s="55"/>
      <c r="F305" s="55"/>
      <c r="G305" s="55"/>
      <c r="H305" s="55"/>
      <c r="I305" s="55"/>
      <c r="J305" s="55"/>
      <c r="K305" s="55"/>
      <c r="L305" s="55"/>
      <c r="M305" s="55"/>
      <c r="N305" s="55"/>
      <c r="O305" s="55"/>
      <c r="P305" s="55"/>
      <c r="Q305" s="55"/>
      <c r="R305" s="55"/>
      <c r="S305" s="55"/>
      <c r="T305" s="55"/>
    </row>
    <row r="306" spans="1:20">
      <c r="A306" s="55"/>
      <c r="B306" s="55"/>
      <c r="C306" s="55"/>
      <c r="D306" s="55"/>
      <c r="E306" s="55"/>
      <c r="F306" s="55"/>
      <c r="G306" s="55"/>
      <c r="H306" s="55"/>
      <c r="I306" s="55"/>
      <c r="J306" s="55"/>
      <c r="K306" s="55"/>
      <c r="L306" s="55"/>
      <c r="M306" s="55"/>
      <c r="N306" s="55"/>
      <c r="O306" s="55"/>
      <c r="P306" s="55"/>
      <c r="Q306" s="55"/>
      <c r="R306" s="55"/>
      <c r="S306" s="55"/>
      <c r="T306" s="55"/>
    </row>
    <row r="307" spans="1:20">
      <c r="A307" s="55"/>
      <c r="B307" s="55"/>
      <c r="C307" s="55"/>
      <c r="D307" s="55"/>
      <c r="E307" s="55"/>
      <c r="F307" s="55"/>
      <c r="G307" s="55"/>
      <c r="H307" s="55"/>
      <c r="I307" s="55"/>
      <c r="J307" s="55"/>
      <c r="K307" s="55"/>
      <c r="L307" s="55"/>
      <c r="M307" s="55"/>
      <c r="N307" s="55"/>
      <c r="O307" s="55"/>
      <c r="P307" s="55"/>
      <c r="Q307" s="55"/>
      <c r="R307" s="55"/>
      <c r="S307" s="55"/>
      <c r="T307" s="55"/>
    </row>
    <row r="308" spans="1:20">
      <c r="A308" s="55"/>
      <c r="B308" s="55"/>
      <c r="C308" s="55"/>
      <c r="D308" s="55"/>
      <c r="E308" s="55"/>
      <c r="F308" s="55"/>
      <c r="G308" s="55"/>
      <c r="H308" s="55"/>
      <c r="I308" s="55"/>
      <c r="J308" s="55"/>
      <c r="K308" s="55"/>
      <c r="L308" s="55"/>
      <c r="M308" s="55"/>
      <c r="N308" s="55"/>
      <c r="O308" s="55"/>
      <c r="P308" s="55"/>
      <c r="Q308" s="55"/>
      <c r="R308" s="55"/>
      <c r="S308" s="55"/>
      <c r="T308" s="55"/>
    </row>
    <row r="309" spans="1:20">
      <c r="A309" s="55"/>
      <c r="B309" s="55"/>
      <c r="C309" s="55"/>
      <c r="D309" s="55"/>
      <c r="E309" s="55"/>
      <c r="F309" s="55"/>
      <c r="G309" s="55"/>
      <c r="H309" s="55"/>
      <c r="I309" s="55"/>
      <c r="J309" s="55"/>
      <c r="K309" s="55"/>
      <c r="L309" s="55"/>
      <c r="M309" s="55"/>
      <c r="N309" s="55"/>
      <c r="O309" s="55"/>
      <c r="P309" s="55"/>
      <c r="Q309" s="55"/>
      <c r="R309" s="55"/>
      <c r="S309" s="55"/>
      <c r="T309" s="55"/>
    </row>
    <row r="310" spans="1:20">
      <c r="A310" s="55"/>
      <c r="B310" s="55"/>
      <c r="C310" s="55"/>
      <c r="D310" s="55"/>
      <c r="E310" s="55"/>
      <c r="F310" s="55"/>
      <c r="G310" s="55"/>
      <c r="H310" s="55"/>
      <c r="I310" s="55"/>
      <c r="J310" s="55"/>
      <c r="K310" s="55"/>
      <c r="L310" s="55"/>
      <c r="M310" s="55"/>
      <c r="N310" s="55"/>
      <c r="O310" s="55"/>
      <c r="P310" s="55"/>
      <c r="Q310" s="55"/>
      <c r="R310" s="55"/>
      <c r="S310" s="55"/>
      <c r="T310" s="55"/>
    </row>
    <row r="311" spans="1:20">
      <c r="A311" s="55"/>
      <c r="B311" s="55"/>
      <c r="C311" s="55"/>
      <c r="D311" s="55"/>
      <c r="E311" s="55"/>
      <c r="F311" s="55"/>
      <c r="G311" s="55"/>
      <c r="H311" s="55"/>
      <c r="I311" s="55"/>
      <c r="J311" s="55"/>
      <c r="K311" s="55"/>
      <c r="L311" s="55"/>
      <c r="M311" s="55"/>
      <c r="N311" s="55"/>
      <c r="O311" s="55"/>
      <c r="P311" s="55"/>
      <c r="Q311" s="55"/>
      <c r="R311" s="55"/>
      <c r="S311" s="55"/>
      <c r="T311" s="55"/>
    </row>
    <row r="312" spans="1:20">
      <c r="A312" s="55"/>
      <c r="B312" s="55"/>
      <c r="C312" s="55"/>
      <c r="D312" s="55"/>
      <c r="E312" s="55"/>
      <c r="F312" s="55"/>
      <c r="G312" s="55"/>
      <c r="H312" s="55"/>
      <c r="I312" s="55"/>
      <c r="J312" s="55"/>
      <c r="K312" s="55"/>
      <c r="L312" s="55"/>
      <c r="M312" s="55"/>
      <c r="N312" s="55"/>
      <c r="O312" s="55"/>
      <c r="P312" s="55"/>
      <c r="Q312" s="55"/>
      <c r="R312" s="55"/>
      <c r="S312" s="55"/>
      <c r="T312" s="55"/>
    </row>
    <row r="313" spans="1:20">
      <c r="A313" s="55"/>
      <c r="B313" s="55"/>
      <c r="C313" s="55"/>
      <c r="D313" s="55"/>
      <c r="E313" s="55"/>
      <c r="F313" s="55"/>
      <c r="G313" s="55"/>
      <c r="H313" s="55"/>
      <c r="I313" s="55"/>
      <c r="J313" s="55"/>
      <c r="K313" s="55"/>
      <c r="L313" s="55"/>
      <c r="M313" s="55"/>
      <c r="N313" s="55"/>
      <c r="O313" s="55"/>
      <c r="P313" s="55"/>
      <c r="Q313" s="55"/>
      <c r="R313" s="55"/>
      <c r="S313" s="55"/>
      <c r="T313" s="55"/>
    </row>
    <row r="314" spans="1:20">
      <c r="A314" s="55"/>
      <c r="B314" s="55"/>
      <c r="C314" s="55"/>
      <c r="D314" s="55"/>
      <c r="E314" s="55"/>
      <c r="F314" s="55"/>
      <c r="G314" s="55"/>
      <c r="H314" s="55"/>
      <c r="I314" s="55"/>
      <c r="J314" s="55"/>
      <c r="K314" s="55"/>
      <c r="L314" s="55"/>
      <c r="M314" s="55"/>
      <c r="N314" s="55"/>
      <c r="O314" s="55"/>
      <c r="P314" s="55"/>
      <c r="Q314" s="55"/>
      <c r="R314" s="55"/>
      <c r="S314" s="55"/>
      <c r="T314" s="55"/>
    </row>
    <row r="315" spans="1:20">
      <c r="A315" s="55"/>
      <c r="B315" s="55"/>
      <c r="C315" s="55"/>
      <c r="D315" s="55"/>
      <c r="E315" s="55"/>
      <c r="F315" s="55"/>
      <c r="G315" s="55"/>
      <c r="H315" s="55"/>
      <c r="I315" s="55"/>
      <c r="J315" s="55"/>
      <c r="K315" s="55"/>
      <c r="L315" s="55"/>
      <c r="M315" s="55"/>
      <c r="N315" s="55"/>
      <c r="O315" s="55"/>
      <c r="P315" s="55"/>
      <c r="Q315" s="55"/>
      <c r="R315" s="55"/>
      <c r="S315" s="55"/>
      <c r="T315" s="55"/>
    </row>
    <row r="316" spans="1:20">
      <c r="A316" s="55"/>
      <c r="B316" s="55"/>
      <c r="C316" s="55"/>
      <c r="D316" s="55"/>
      <c r="E316" s="55"/>
      <c r="F316" s="55"/>
      <c r="G316" s="55"/>
      <c r="H316" s="55"/>
      <c r="I316" s="55"/>
      <c r="J316" s="55"/>
      <c r="K316" s="55"/>
      <c r="L316" s="55"/>
      <c r="M316" s="55"/>
      <c r="N316" s="55"/>
      <c r="O316" s="55"/>
      <c r="P316" s="55"/>
      <c r="Q316" s="55"/>
      <c r="R316" s="55"/>
      <c r="S316" s="55"/>
      <c r="T316" s="55"/>
    </row>
    <row r="317" spans="1:20">
      <c r="A317" s="55"/>
      <c r="B317" s="55"/>
      <c r="C317" s="55"/>
      <c r="D317" s="55"/>
      <c r="E317" s="55"/>
      <c r="F317" s="55"/>
      <c r="G317" s="55"/>
      <c r="H317" s="55"/>
      <c r="I317" s="55"/>
      <c r="J317" s="55"/>
      <c r="K317" s="55"/>
      <c r="L317" s="55"/>
      <c r="M317" s="55"/>
      <c r="N317" s="55"/>
      <c r="O317" s="55"/>
      <c r="P317" s="55"/>
      <c r="Q317" s="55"/>
      <c r="R317" s="55"/>
      <c r="S317" s="55"/>
      <c r="T317" s="55"/>
    </row>
    <row r="318" spans="1:20">
      <c r="A318" s="55"/>
      <c r="B318" s="55"/>
      <c r="C318" s="55"/>
      <c r="D318" s="55"/>
      <c r="E318" s="55"/>
      <c r="F318" s="55"/>
      <c r="G318" s="55"/>
      <c r="H318" s="55"/>
      <c r="I318" s="55"/>
      <c r="J318" s="55"/>
      <c r="K318" s="55"/>
      <c r="L318" s="55"/>
      <c r="M318" s="55"/>
      <c r="N318" s="55"/>
      <c r="O318" s="55"/>
      <c r="P318" s="55"/>
      <c r="Q318" s="55"/>
      <c r="R318" s="55"/>
      <c r="S318" s="55"/>
      <c r="T318" s="55"/>
    </row>
    <row r="319" spans="1:20">
      <c r="A319" s="55"/>
      <c r="B319" s="55"/>
      <c r="C319" s="55"/>
      <c r="D319" s="55"/>
      <c r="E319" s="55"/>
      <c r="F319" s="55"/>
      <c r="G319" s="55"/>
      <c r="H319" s="55"/>
      <c r="I319" s="55"/>
      <c r="J319" s="55"/>
      <c r="K319" s="55"/>
      <c r="L319" s="55"/>
      <c r="M319" s="55"/>
      <c r="N319" s="55"/>
      <c r="O319" s="55"/>
      <c r="P319" s="55"/>
      <c r="Q319" s="55"/>
      <c r="R319" s="55"/>
      <c r="S319" s="55"/>
      <c r="T319" s="55"/>
    </row>
    <row r="320" spans="1:20">
      <c r="A320" s="55"/>
      <c r="B320" s="55"/>
      <c r="C320" s="55"/>
      <c r="D320" s="55"/>
      <c r="E320" s="55"/>
      <c r="F320" s="55"/>
      <c r="G320" s="55"/>
      <c r="H320" s="55"/>
      <c r="I320" s="55"/>
      <c r="J320" s="55"/>
      <c r="K320" s="55"/>
      <c r="L320" s="55"/>
      <c r="M320" s="55"/>
      <c r="N320" s="55"/>
      <c r="O320" s="55"/>
      <c r="P320" s="55"/>
      <c r="Q320" s="55"/>
      <c r="R320" s="55"/>
      <c r="S320" s="55"/>
      <c r="T320" s="55"/>
    </row>
    <row r="321" spans="1:20">
      <c r="A321" s="55"/>
      <c r="B321" s="55"/>
      <c r="C321" s="55"/>
      <c r="D321" s="55"/>
      <c r="E321" s="55"/>
      <c r="F321" s="55"/>
      <c r="G321" s="55"/>
      <c r="H321" s="55"/>
      <c r="I321" s="55"/>
      <c r="J321" s="55"/>
      <c r="K321" s="55"/>
      <c r="L321" s="55"/>
      <c r="M321" s="55"/>
      <c r="N321" s="55"/>
      <c r="O321" s="55"/>
      <c r="P321" s="55"/>
      <c r="Q321" s="55"/>
      <c r="R321" s="55"/>
      <c r="S321" s="55"/>
      <c r="T321" s="55"/>
    </row>
    <row r="322" spans="1:20">
      <c r="A322" s="55"/>
      <c r="B322" s="55"/>
      <c r="C322" s="55"/>
      <c r="D322" s="55"/>
      <c r="E322" s="55"/>
      <c r="F322" s="55"/>
      <c r="G322" s="55"/>
      <c r="H322" s="55"/>
      <c r="I322" s="55"/>
      <c r="J322" s="55"/>
      <c r="K322" s="55"/>
      <c r="L322" s="55"/>
      <c r="M322" s="55"/>
      <c r="N322" s="55"/>
      <c r="O322" s="55"/>
      <c r="P322" s="55"/>
      <c r="Q322" s="55"/>
      <c r="R322" s="55"/>
      <c r="S322" s="55"/>
      <c r="T322" s="55"/>
    </row>
    <row r="323" spans="1:20">
      <c r="A323" s="55"/>
      <c r="B323" s="55"/>
      <c r="C323" s="55"/>
      <c r="D323" s="55"/>
      <c r="E323" s="55"/>
      <c r="F323" s="55"/>
      <c r="G323" s="55"/>
      <c r="H323" s="55"/>
      <c r="I323" s="55"/>
      <c r="J323" s="55"/>
      <c r="K323" s="55"/>
      <c r="L323" s="55"/>
      <c r="M323" s="55"/>
      <c r="N323" s="55"/>
      <c r="O323" s="55"/>
      <c r="P323" s="55"/>
      <c r="Q323" s="55"/>
      <c r="R323" s="55"/>
      <c r="S323" s="55"/>
      <c r="T323" s="55"/>
    </row>
    <row r="324" spans="1:20">
      <c r="A324" s="55"/>
      <c r="B324" s="55"/>
      <c r="C324" s="55"/>
      <c r="D324" s="55"/>
      <c r="E324" s="55"/>
      <c r="F324" s="55"/>
      <c r="G324" s="55"/>
      <c r="H324" s="55"/>
      <c r="I324" s="55"/>
      <c r="J324" s="55"/>
      <c r="K324" s="55"/>
      <c r="L324" s="55"/>
      <c r="M324" s="55"/>
      <c r="N324" s="55"/>
      <c r="O324" s="55"/>
      <c r="P324" s="55"/>
      <c r="Q324" s="55"/>
      <c r="R324" s="55"/>
      <c r="S324" s="55"/>
      <c r="T324" s="55"/>
    </row>
    <row r="325" spans="1:20">
      <c r="A325" s="55"/>
      <c r="B325" s="55"/>
      <c r="C325" s="55"/>
      <c r="D325" s="55"/>
      <c r="E325" s="55"/>
      <c r="F325" s="55"/>
      <c r="G325" s="55"/>
      <c r="H325" s="55"/>
      <c r="I325" s="55"/>
      <c r="J325" s="55"/>
      <c r="K325" s="55"/>
      <c r="L325" s="55"/>
      <c r="M325" s="55"/>
      <c r="N325" s="55"/>
      <c r="O325" s="55"/>
      <c r="P325" s="55"/>
      <c r="Q325" s="55"/>
      <c r="R325" s="55"/>
      <c r="S325" s="55"/>
      <c r="T325" s="55"/>
    </row>
    <row r="326" spans="1:20">
      <c r="A326" s="55"/>
      <c r="B326" s="55"/>
      <c r="C326" s="55"/>
      <c r="D326" s="55"/>
      <c r="E326" s="55"/>
      <c r="F326" s="55"/>
      <c r="G326" s="55"/>
      <c r="H326" s="55"/>
      <c r="I326" s="55"/>
      <c r="J326" s="55"/>
      <c r="K326" s="55"/>
      <c r="L326" s="55"/>
      <c r="M326" s="55"/>
      <c r="N326" s="55"/>
      <c r="O326" s="55"/>
      <c r="P326" s="55"/>
      <c r="Q326" s="55"/>
      <c r="R326" s="55"/>
      <c r="S326" s="55"/>
      <c r="T326" s="55"/>
    </row>
    <row r="327" spans="1:20">
      <c r="A327" s="55"/>
      <c r="B327" s="55"/>
      <c r="C327" s="55"/>
      <c r="D327" s="55"/>
      <c r="E327" s="55"/>
      <c r="F327" s="55"/>
      <c r="G327" s="55"/>
      <c r="H327" s="55"/>
      <c r="I327" s="55"/>
      <c r="J327" s="55"/>
      <c r="K327" s="55"/>
      <c r="L327" s="55"/>
      <c r="M327" s="55"/>
      <c r="N327" s="55"/>
      <c r="O327" s="55"/>
      <c r="P327" s="55"/>
      <c r="Q327" s="55"/>
      <c r="R327" s="55"/>
      <c r="S327" s="55"/>
      <c r="T327" s="55"/>
    </row>
    <row r="328" spans="1:20">
      <c r="A328" s="55"/>
      <c r="B328" s="55"/>
      <c r="C328" s="55"/>
      <c r="D328" s="55"/>
      <c r="E328" s="55"/>
      <c r="F328" s="55"/>
      <c r="G328" s="55"/>
      <c r="H328" s="55"/>
      <c r="I328" s="55"/>
      <c r="J328" s="55"/>
      <c r="K328" s="55"/>
      <c r="L328" s="55"/>
      <c r="M328" s="55"/>
      <c r="N328" s="55"/>
      <c r="O328" s="55"/>
      <c r="P328" s="55"/>
      <c r="Q328" s="55"/>
      <c r="R328" s="55"/>
      <c r="S328" s="55"/>
      <c r="T328" s="55"/>
    </row>
    <row r="329" spans="1:20">
      <c r="A329" s="55"/>
      <c r="B329" s="55"/>
      <c r="C329" s="55"/>
      <c r="D329" s="55"/>
      <c r="E329" s="55"/>
      <c r="F329" s="55"/>
      <c r="G329" s="55"/>
      <c r="H329" s="55"/>
      <c r="I329" s="55"/>
      <c r="J329" s="55"/>
      <c r="K329" s="55"/>
      <c r="L329" s="55"/>
      <c r="M329" s="55"/>
      <c r="N329" s="55"/>
      <c r="O329" s="55"/>
      <c r="P329" s="55"/>
      <c r="Q329" s="55"/>
      <c r="R329" s="55"/>
      <c r="S329" s="55"/>
      <c r="T329" s="55"/>
    </row>
    <row r="330" spans="1:20">
      <c r="A330" s="55"/>
      <c r="B330" s="55"/>
      <c r="C330" s="55"/>
      <c r="D330" s="55"/>
      <c r="E330" s="55"/>
      <c r="F330" s="55"/>
      <c r="G330" s="55"/>
      <c r="H330" s="55"/>
      <c r="I330" s="55"/>
      <c r="J330" s="55"/>
      <c r="K330" s="55"/>
      <c r="L330" s="55"/>
      <c r="M330" s="55"/>
      <c r="N330" s="55"/>
      <c r="O330" s="55"/>
      <c r="P330" s="55"/>
      <c r="Q330" s="55"/>
      <c r="R330" s="55"/>
      <c r="S330" s="55"/>
      <c r="T330" s="55"/>
    </row>
    <row r="331" spans="1:20">
      <c r="A331" s="55"/>
      <c r="B331" s="55"/>
      <c r="C331" s="55"/>
      <c r="D331" s="55"/>
      <c r="E331" s="55"/>
      <c r="F331" s="55"/>
      <c r="G331" s="55"/>
      <c r="H331" s="55"/>
      <c r="I331" s="55"/>
      <c r="J331" s="55"/>
      <c r="K331" s="55"/>
      <c r="L331" s="55"/>
      <c r="M331" s="55"/>
      <c r="N331" s="55"/>
      <c r="O331" s="55"/>
      <c r="P331" s="55"/>
      <c r="Q331" s="55"/>
      <c r="R331" s="55"/>
      <c r="S331" s="55"/>
      <c r="T331" s="55"/>
    </row>
    <row r="332" spans="1:20">
      <c r="A332" s="55"/>
      <c r="B332" s="55"/>
      <c r="C332" s="55"/>
      <c r="D332" s="55"/>
      <c r="E332" s="55"/>
      <c r="F332" s="55"/>
      <c r="G332" s="55"/>
      <c r="H332" s="55"/>
      <c r="I332" s="55"/>
      <c r="J332" s="55"/>
      <c r="K332" s="55"/>
      <c r="L332" s="55"/>
      <c r="M332" s="55"/>
      <c r="N332" s="55"/>
      <c r="O332" s="55"/>
      <c r="P332" s="55"/>
      <c r="Q332" s="55"/>
      <c r="R332" s="55"/>
      <c r="S332" s="55"/>
      <c r="T332" s="55"/>
    </row>
    <row r="333" spans="1:20">
      <c r="A333" s="55"/>
      <c r="B333" s="55"/>
      <c r="C333" s="55"/>
      <c r="D333" s="55"/>
      <c r="E333" s="55"/>
      <c r="F333" s="55"/>
      <c r="G333" s="55"/>
      <c r="H333" s="55"/>
      <c r="I333" s="55"/>
      <c r="J333" s="55"/>
      <c r="K333" s="55"/>
      <c r="L333" s="55"/>
      <c r="M333" s="55"/>
      <c r="N333" s="55"/>
      <c r="O333" s="55"/>
      <c r="P333" s="55"/>
      <c r="Q333" s="55"/>
      <c r="R333" s="55"/>
      <c r="S333" s="55"/>
      <c r="T333" s="55"/>
    </row>
    <row r="334" spans="1:20">
      <c r="A334" s="55"/>
      <c r="B334" s="55"/>
      <c r="C334" s="55"/>
      <c r="D334" s="55"/>
      <c r="E334" s="55"/>
      <c r="F334" s="55"/>
      <c r="G334" s="55"/>
      <c r="H334" s="55"/>
      <c r="I334" s="55"/>
      <c r="J334" s="55"/>
      <c r="K334" s="55"/>
      <c r="L334" s="55"/>
      <c r="M334" s="55"/>
      <c r="N334" s="55"/>
      <c r="O334" s="55"/>
      <c r="P334" s="55"/>
      <c r="Q334" s="55"/>
      <c r="R334" s="55"/>
      <c r="S334" s="55"/>
      <c r="T334" s="55"/>
    </row>
    <row r="335" spans="1:20">
      <c r="A335" s="55"/>
      <c r="B335" s="55"/>
      <c r="C335" s="55"/>
      <c r="D335" s="55"/>
      <c r="E335" s="55"/>
      <c r="F335" s="55"/>
      <c r="G335" s="55"/>
      <c r="H335" s="55"/>
      <c r="I335" s="55"/>
      <c r="J335" s="55"/>
      <c r="K335" s="55"/>
      <c r="L335" s="55"/>
      <c r="M335" s="55"/>
      <c r="N335" s="55"/>
      <c r="O335" s="55"/>
      <c r="P335" s="55"/>
      <c r="Q335" s="55"/>
      <c r="R335" s="55"/>
      <c r="S335" s="55"/>
      <c r="T335" s="55"/>
    </row>
    <row r="336" spans="1:20">
      <c r="A336" s="55"/>
      <c r="B336" s="55"/>
      <c r="C336" s="55"/>
      <c r="D336" s="55"/>
      <c r="E336" s="55"/>
      <c r="F336" s="55"/>
      <c r="G336" s="55"/>
      <c r="H336" s="55"/>
      <c r="I336" s="55"/>
      <c r="J336" s="55"/>
      <c r="K336" s="55"/>
      <c r="L336" s="55"/>
      <c r="M336" s="55"/>
      <c r="N336" s="55"/>
      <c r="O336" s="55"/>
      <c r="P336" s="55"/>
      <c r="Q336" s="55"/>
      <c r="R336" s="55"/>
      <c r="S336" s="55"/>
      <c r="T336" s="55"/>
    </row>
    <row r="337" spans="1:20">
      <c r="A337" s="55"/>
      <c r="B337" s="55"/>
      <c r="C337" s="55"/>
      <c r="D337" s="55"/>
      <c r="E337" s="55"/>
      <c r="F337" s="55"/>
      <c r="G337" s="55"/>
      <c r="H337" s="55"/>
      <c r="I337" s="55"/>
      <c r="J337" s="55"/>
      <c r="K337" s="55"/>
      <c r="L337" s="55"/>
      <c r="M337" s="55"/>
      <c r="N337" s="55"/>
      <c r="O337" s="55"/>
      <c r="P337" s="55"/>
      <c r="Q337" s="55"/>
      <c r="R337" s="55"/>
      <c r="S337" s="55"/>
      <c r="T337" s="55"/>
    </row>
    <row r="338" spans="1:20">
      <c r="A338" s="55"/>
      <c r="B338" s="55"/>
      <c r="C338" s="55"/>
      <c r="D338" s="55"/>
      <c r="E338" s="55"/>
      <c r="F338" s="55"/>
      <c r="G338" s="55"/>
      <c r="H338" s="55"/>
      <c r="I338" s="55"/>
      <c r="J338" s="55"/>
      <c r="K338" s="55"/>
      <c r="L338" s="55"/>
      <c r="M338" s="55"/>
      <c r="N338" s="55"/>
      <c r="O338" s="55"/>
      <c r="P338" s="55"/>
      <c r="Q338" s="55"/>
      <c r="R338" s="55"/>
      <c r="S338" s="55"/>
      <c r="T338" s="55"/>
    </row>
    <row r="339" spans="1:20">
      <c r="A339" s="55"/>
      <c r="B339" s="55"/>
      <c r="C339" s="55"/>
      <c r="D339" s="55"/>
      <c r="E339" s="55"/>
      <c r="F339" s="55"/>
      <c r="G339" s="55"/>
      <c r="H339" s="55"/>
      <c r="I339" s="55"/>
      <c r="J339" s="55"/>
      <c r="K339" s="55"/>
      <c r="L339" s="55"/>
      <c r="M339" s="55"/>
      <c r="N339" s="55"/>
      <c r="O339" s="55"/>
      <c r="P339" s="55"/>
      <c r="Q339" s="55"/>
      <c r="R339" s="55"/>
      <c r="S339" s="55"/>
      <c r="T339" s="55"/>
    </row>
    <row r="340" spans="1:20">
      <c r="A340" s="55"/>
      <c r="B340" s="55"/>
      <c r="C340" s="55"/>
      <c r="D340" s="55"/>
      <c r="E340" s="55"/>
      <c r="F340" s="55"/>
      <c r="G340" s="55"/>
      <c r="H340" s="55"/>
      <c r="I340" s="55"/>
      <c r="J340" s="55"/>
      <c r="K340" s="55"/>
      <c r="L340" s="55"/>
      <c r="M340" s="55"/>
      <c r="N340" s="55"/>
      <c r="O340" s="55"/>
      <c r="P340" s="55"/>
      <c r="Q340" s="55"/>
      <c r="R340" s="55"/>
      <c r="S340" s="55"/>
      <c r="T340" s="55"/>
    </row>
    <row r="341" spans="1:20">
      <c r="A341" s="55"/>
      <c r="B341" s="55"/>
      <c r="C341" s="55"/>
      <c r="D341" s="55"/>
      <c r="E341" s="55"/>
      <c r="F341" s="55"/>
      <c r="G341" s="55"/>
      <c r="H341" s="55"/>
      <c r="I341" s="55"/>
      <c r="J341" s="55"/>
      <c r="K341" s="55"/>
      <c r="L341" s="55"/>
      <c r="M341" s="55"/>
      <c r="N341" s="55"/>
      <c r="O341" s="55"/>
      <c r="P341" s="55"/>
      <c r="Q341" s="55"/>
      <c r="R341" s="55"/>
      <c r="S341" s="55"/>
      <c r="T341" s="55"/>
    </row>
    <row r="342" spans="1:20">
      <c r="A342" s="55"/>
      <c r="B342" s="55"/>
      <c r="C342" s="55"/>
      <c r="D342" s="55"/>
      <c r="E342" s="55"/>
      <c r="F342" s="55"/>
      <c r="G342" s="55"/>
      <c r="H342" s="55"/>
      <c r="I342" s="55"/>
      <c r="J342" s="55"/>
      <c r="K342" s="55"/>
      <c r="L342" s="55"/>
      <c r="M342" s="55"/>
      <c r="N342" s="55"/>
      <c r="O342" s="55"/>
      <c r="P342" s="55"/>
      <c r="Q342" s="55"/>
      <c r="R342" s="55"/>
      <c r="S342" s="55"/>
      <c r="T342" s="55"/>
    </row>
    <row r="343" spans="1:20">
      <c r="A343" s="55"/>
      <c r="B343" s="55"/>
      <c r="C343" s="55"/>
      <c r="D343" s="55"/>
      <c r="E343" s="55"/>
      <c r="F343" s="55"/>
      <c r="G343" s="55"/>
      <c r="H343" s="55"/>
      <c r="I343" s="55"/>
      <c r="J343" s="55"/>
      <c r="K343" s="55"/>
      <c r="L343" s="55"/>
      <c r="M343" s="55"/>
      <c r="N343" s="55"/>
      <c r="O343" s="55"/>
      <c r="P343" s="55"/>
      <c r="Q343" s="55"/>
      <c r="R343" s="55"/>
      <c r="S343" s="55"/>
      <c r="T343" s="55"/>
    </row>
    <row r="344" spans="1:20">
      <c r="A344" s="55"/>
      <c r="B344" s="55"/>
      <c r="C344" s="55"/>
      <c r="D344" s="55"/>
      <c r="E344" s="55"/>
      <c r="F344" s="55"/>
      <c r="G344" s="55"/>
      <c r="H344" s="55"/>
      <c r="I344" s="55"/>
      <c r="J344" s="55"/>
      <c r="K344" s="55"/>
      <c r="L344" s="55"/>
      <c r="M344" s="55"/>
      <c r="N344" s="55"/>
      <c r="O344" s="55"/>
      <c r="P344" s="55"/>
      <c r="Q344" s="55"/>
      <c r="R344" s="55"/>
      <c r="S344" s="55"/>
      <c r="T344" s="55"/>
    </row>
    <row r="345" spans="1:20">
      <c r="A345" s="55"/>
      <c r="B345" s="55"/>
      <c r="C345" s="55"/>
      <c r="D345" s="55"/>
      <c r="E345" s="55"/>
      <c r="F345" s="55"/>
      <c r="G345" s="55"/>
      <c r="H345" s="55"/>
      <c r="I345" s="55"/>
      <c r="J345" s="55"/>
      <c r="K345" s="55"/>
      <c r="L345" s="55"/>
      <c r="M345" s="55"/>
      <c r="N345" s="55"/>
      <c r="O345" s="55"/>
      <c r="P345" s="55"/>
      <c r="Q345" s="55"/>
      <c r="R345" s="55"/>
      <c r="S345" s="55"/>
      <c r="T345" s="55"/>
    </row>
    <row r="346" spans="1:20">
      <c r="A346" s="55"/>
      <c r="B346" s="55"/>
      <c r="C346" s="55"/>
      <c r="D346" s="55"/>
      <c r="E346" s="55"/>
      <c r="F346" s="55"/>
      <c r="G346" s="55"/>
      <c r="H346" s="55"/>
      <c r="I346" s="55"/>
      <c r="J346" s="55"/>
      <c r="K346" s="55"/>
      <c r="L346" s="55"/>
      <c r="M346" s="55"/>
      <c r="N346" s="55"/>
      <c r="O346" s="55"/>
      <c r="P346" s="55"/>
      <c r="Q346" s="55"/>
      <c r="R346" s="55"/>
      <c r="S346" s="55"/>
      <c r="T346" s="55"/>
    </row>
    <row r="347" spans="1:20">
      <c r="A347" s="55"/>
      <c r="B347" s="55"/>
      <c r="C347" s="55"/>
      <c r="D347" s="55"/>
      <c r="E347" s="55"/>
      <c r="F347" s="55"/>
      <c r="G347" s="55"/>
      <c r="H347" s="55"/>
      <c r="I347" s="55"/>
      <c r="J347" s="55"/>
      <c r="K347" s="55"/>
      <c r="L347" s="55"/>
      <c r="M347" s="55"/>
      <c r="N347" s="55"/>
      <c r="O347" s="55"/>
      <c r="P347" s="55"/>
      <c r="Q347" s="55"/>
      <c r="R347" s="55"/>
      <c r="S347" s="55"/>
      <c r="T347" s="55"/>
    </row>
    <row r="348" spans="1:20">
      <c r="A348" s="55"/>
      <c r="B348" s="55"/>
      <c r="C348" s="55"/>
      <c r="D348" s="55"/>
      <c r="E348" s="55"/>
      <c r="F348" s="55"/>
      <c r="G348" s="55"/>
      <c r="H348" s="55"/>
      <c r="I348" s="55"/>
      <c r="J348" s="55"/>
      <c r="K348" s="55"/>
      <c r="L348" s="55"/>
      <c r="M348" s="55"/>
      <c r="N348" s="55"/>
      <c r="O348" s="55"/>
      <c r="P348" s="55"/>
      <c r="Q348" s="55"/>
      <c r="R348" s="55"/>
      <c r="S348" s="55"/>
      <c r="T348" s="55"/>
    </row>
    <row r="349" spans="1:20">
      <c r="A349" s="55"/>
      <c r="B349" s="55"/>
      <c r="C349" s="55"/>
      <c r="D349" s="55"/>
      <c r="E349" s="55"/>
      <c r="F349" s="55"/>
      <c r="G349" s="55"/>
      <c r="H349" s="55"/>
      <c r="I349" s="55"/>
      <c r="J349" s="55"/>
      <c r="K349" s="55"/>
      <c r="L349" s="55"/>
      <c r="M349" s="55"/>
      <c r="N349" s="55"/>
      <c r="O349" s="55"/>
      <c r="P349" s="55"/>
      <c r="Q349" s="55"/>
      <c r="R349" s="55"/>
      <c r="S349" s="55"/>
      <c r="T349" s="55"/>
    </row>
    <row r="350" spans="1:20">
      <c r="A350" s="55"/>
      <c r="B350" s="55"/>
      <c r="C350" s="55"/>
      <c r="D350" s="55"/>
      <c r="E350" s="55"/>
      <c r="F350" s="55"/>
      <c r="G350" s="55"/>
      <c r="H350" s="55"/>
      <c r="I350" s="55"/>
      <c r="J350" s="55"/>
      <c r="K350" s="55"/>
      <c r="L350" s="55"/>
      <c r="M350" s="55"/>
      <c r="N350" s="55"/>
      <c r="O350" s="55"/>
      <c r="P350" s="55"/>
      <c r="Q350" s="55"/>
      <c r="R350" s="55"/>
      <c r="S350" s="55"/>
      <c r="T350" s="55"/>
    </row>
    <row r="351" spans="1:20">
      <c r="A351" s="55"/>
      <c r="B351" s="55"/>
      <c r="C351" s="55"/>
      <c r="D351" s="55"/>
      <c r="E351" s="55"/>
      <c r="F351" s="55"/>
      <c r="G351" s="55"/>
      <c r="H351" s="55"/>
      <c r="I351" s="55"/>
      <c r="J351" s="55"/>
      <c r="K351" s="55"/>
      <c r="L351" s="55"/>
      <c r="M351" s="55"/>
      <c r="N351" s="55"/>
      <c r="O351" s="55"/>
      <c r="P351" s="55"/>
      <c r="Q351" s="55"/>
      <c r="R351" s="55"/>
      <c r="S351" s="55"/>
      <c r="T351" s="55"/>
    </row>
    <row r="352" spans="1:20">
      <c r="A352" s="55"/>
      <c r="B352" s="55"/>
      <c r="C352" s="55"/>
      <c r="D352" s="55"/>
      <c r="E352" s="55"/>
      <c r="F352" s="55"/>
      <c r="G352" s="55"/>
      <c r="H352" s="55"/>
      <c r="I352" s="55"/>
      <c r="J352" s="55"/>
      <c r="K352" s="55"/>
      <c r="L352" s="55"/>
      <c r="M352" s="55"/>
      <c r="N352" s="55"/>
      <c r="O352" s="55"/>
      <c r="P352" s="55"/>
      <c r="Q352" s="55"/>
      <c r="R352" s="55"/>
      <c r="S352" s="55"/>
      <c r="T352" s="55"/>
    </row>
    <row r="353" spans="1:20">
      <c r="A353" s="55"/>
      <c r="B353" s="55"/>
      <c r="C353" s="55"/>
      <c r="D353" s="55"/>
      <c r="E353" s="55"/>
      <c r="F353" s="55"/>
      <c r="G353" s="55"/>
      <c r="H353" s="55"/>
      <c r="I353" s="55"/>
      <c r="J353" s="55"/>
      <c r="K353" s="55"/>
      <c r="L353" s="55"/>
      <c r="M353" s="55"/>
      <c r="N353" s="55"/>
      <c r="O353" s="55"/>
      <c r="P353" s="55"/>
      <c r="Q353" s="55"/>
      <c r="R353" s="55"/>
      <c r="S353" s="55"/>
      <c r="T353" s="55"/>
    </row>
    <row r="354" spans="1:20">
      <c r="A354" s="55"/>
      <c r="B354" s="55"/>
      <c r="C354" s="55"/>
      <c r="D354" s="55"/>
      <c r="E354" s="55"/>
      <c r="F354" s="55"/>
      <c r="G354" s="55"/>
      <c r="H354" s="55"/>
      <c r="I354" s="55"/>
      <c r="J354" s="55"/>
      <c r="K354" s="55"/>
      <c r="L354" s="55"/>
      <c r="M354" s="55"/>
      <c r="N354" s="55"/>
      <c r="O354" s="55"/>
      <c r="P354" s="55"/>
      <c r="Q354" s="55"/>
      <c r="R354" s="55"/>
      <c r="S354" s="55"/>
      <c r="T354" s="55"/>
    </row>
    <row r="355" spans="1:20">
      <c r="A355" s="55"/>
      <c r="B355" s="55"/>
      <c r="C355" s="55"/>
      <c r="D355" s="55"/>
      <c r="E355" s="55"/>
      <c r="F355" s="55"/>
      <c r="G355" s="55"/>
      <c r="H355" s="55"/>
      <c r="I355" s="55"/>
      <c r="J355" s="55"/>
      <c r="K355" s="55"/>
      <c r="L355" s="55"/>
      <c r="M355" s="55"/>
      <c r="N355" s="55"/>
      <c r="O355" s="55"/>
      <c r="P355" s="55"/>
      <c r="Q355" s="55"/>
      <c r="R355" s="55"/>
      <c r="S355" s="55"/>
      <c r="T355" s="55"/>
    </row>
    <row r="356" spans="1:20">
      <c r="A356" s="55"/>
      <c r="B356" s="55"/>
      <c r="C356" s="55"/>
      <c r="D356" s="55"/>
      <c r="E356" s="55"/>
      <c r="F356" s="55"/>
      <c r="G356" s="55"/>
      <c r="H356" s="55"/>
      <c r="I356" s="55"/>
      <c r="J356" s="55"/>
      <c r="K356" s="55"/>
      <c r="L356" s="55"/>
      <c r="M356" s="55"/>
      <c r="N356" s="55"/>
      <c r="O356" s="55"/>
      <c r="P356" s="55"/>
      <c r="Q356" s="55"/>
      <c r="R356" s="55"/>
      <c r="S356" s="55"/>
      <c r="T356" s="55"/>
    </row>
    <row r="357" spans="1:20">
      <c r="A357" s="55"/>
      <c r="B357" s="55"/>
      <c r="C357" s="55"/>
      <c r="D357" s="55"/>
      <c r="E357" s="55"/>
      <c r="F357" s="55"/>
      <c r="G357" s="55"/>
      <c r="H357" s="55"/>
      <c r="I357" s="55"/>
      <c r="J357" s="55"/>
      <c r="K357" s="55"/>
      <c r="L357" s="55"/>
      <c r="M357" s="55"/>
      <c r="N357" s="55"/>
      <c r="O357" s="55"/>
      <c r="P357" s="55"/>
      <c r="Q357" s="55"/>
      <c r="R357" s="55"/>
      <c r="S357" s="55"/>
      <c r="T357" s="55"/>
    </row>
    <row r="358" spans="1:20">
      <c r="A358" s="55"/>
      <c r="B358" s="55"/>
      <c r="C358" s="55"/>
      <c r="D358" s="55"/>
      <c r="E358" s="55"/>
      <c r="F358" s="55"/>
      <c r="G358" s="55"/>
      <c r="H358" s="55"/>
      <c r="I358" s="55"/>
      <c r="J358" s="55"/>
      <c r="K358" s="55"/>
      <c r="L358" s="55"/>
      <c r="M358" s="55"/>
      <c r="N358" s="55"/>
      <c r="O358" s="55"/>
      <c r="P358" s="55"/>
      <c r="Q358" s="55"/>
      <c r="R358" s="55"/>
      <c r="S358" s="55"/>
      <c r="T358" s="55"/>
    </row>
    <row r="359" spans="1:20">
      <c r="A359" s="55"/>
      <c r="B359" s="55"/>
      <c r="C359" s="55"/>
      <c r="D359" s="55"/>
      <c r="E359" s="55"/>
      <c r="F359" s="55"/>
      <c r="G359" s="55"/>
      <c r="H359" s="55"/>
      <c r="I359" s="55"/>
      <c r="J359" s="55"/>
      <c r="K359" s="55"/>
      <c r="L359" s="55"/>
      <c r="M359" s="55"/>
      <c r="N359" s="55"/>
      <c r="O359" s="55"/>
      <c r="P359" s="55"/>
      <c r="Q359" s="55"/>
      <c r="R359" s="55"/>
      <c r="S359" s="55"/>
      <c r="T359" s="55"/>
    </row>
    <row r="360" spans="1:20">
      <c r="A360" s="55"/>
      <c r="B360" s="55"/>
      <c r="C360" s="55"/>
      <c r="D360" s="55"/>
      <c r="E360" s="55"/>
      <c r="F360" s="55"/>
      <c r="G360" s="55"/>
      <c r="H360" s="55"/>
      <c r="I360" s="55"/>
      <c r="J360" s="55"/>
      <c r="K360" s="55"/>
      <c r="L360" s="55"/>
      <c r="M360" s="55"/>
      <c r="N360" s="55"/>
      <c r="O360" s="55"/>
      <c r="P360" s="55"/>
      <c r="Q360" s="55"/>
      <c r="R360" s="55"/>
      <c r="S360" s="55"/>
      <c r="T360" s="55"/>
    </row>
    <row r="361" spans="1:20">
      <c r="A361" s="55"/>
      <c r="B361" s="55"/>
      <c r="C361" s="55"/>
      <c r="D361" s="55"/>
      <c r="E361" s="55"/>
      <c r="F361" s="55"/>
      <c r="G361" s="55"/>
      <c r="H361" s="55"/>
      <c r="I361" s="55"/>
      <c r="J361" s="55"/>
      <c r="K361" s="55"/>
      <c r="L361" s="55"/>
      <c r="M361" s="55"/>
      <c r="N361" s="55"/>
      <c r="O361" s="55"/>
      <c r="P361" s="55"/>
      <c r="Q361" s="55"/>
      <c r="R361" s="55"/>
      <c r="S361" s="55"/>
      <c r="T361" s="55"/>
    </row>
    <row r="362" spans="1:20">
      <c r="A362" s="55"/>
      <c r="B362" s="55"/>
      <c r="C362" s="55"/>
      <c r="D362" s="55"/>
      <c r="E362" s="55"/>
      <c r="F362" s="55"/>
      <c r="G362" s="55"/>
      <c r="H362" s="55"/>
      <c r="I362" s="55"/>
      <c r="J362" s="55"/>
      <c r="K362" s="55"/>
      <c r="L362" s="55"/>
      <c r="M362" s="55"/>
      <c r="N362" s="55"/>
      <c r="O362" s="55"/>
      <c r="P362" s="55"/>
      <c r="Q362" s="55"/>
      <c r="R362" s="55"/>
      <c r="S362" s="55"/>
      <c r="T362" s="55"/>
    </row>
    <row r="363" spans="1:20">
      <c r="A363" s="55"/>
      <c r="B363" s="55"/>
      <c r="C363" s="55"/>
      <c r="D363" s="55"/>
      <c r="E363" s="55"/>
      <c r="F363" s="55"/>
      <c r="G363" s="55"/>
      <c r="H363" s="55"/>
      <c r="I363" s="55"/>
      <c r="J363" s="55"/>
      <c r="K363" s="55"/>
      <c r="L363" s="55"/>
      <c r="M363" s="55"/>
      <c r="N363" s="55"/>
      <c r="O363" s="55"/>
      <c r="P363" s="55"/>
      <c r="Q363" s="55"/>
      <c r="R363" s="55"/>
      <c r="S363" s="55"/>
      <c r="T363" s="55"/>
    </row>
    <row r="364" spans="1:20">
      <c r="A364" s="55"/>
      <c r="B364" s="55"/>
      <c r="C364" s="55"/>
      <c r="D364" s="55"/>
      <c r="E364" s="55"/>
      <c r="F364" s="55"/>
      <c r="G364" s="55"/>
      <c r="H364" s="55"/>
      <c r="I364" s="55"/>
      <c r="J364" s="55"/>
      <c r="K364" s="55"/>
      <c r="L364" s="55"/>
      <c r="M364" s="55"/>
      <c r="N364" s="55"/>
      <c r="O364" s="55"/>
      <c r="P364" s="55"/>
      <c r="Q364" s="55"/>
      <c r="R364" s="55"/>
      <c r="S364" s="55"/>
      <c r="T364" s="55"/>
    </row>
    <row r="365" spans="1:20">
      <c r="A365" s="55"/>
      <c r="B365" s="55"/>
      <c r="C365" s="55"/>
      <c r="D365" s="55"/>
      <c r="E365" s="55"/>
      <c r="F365" s="55"/>
      <c r="G365" s="55"/>
      <c r="H365" s="55"/>
      <c r="I365" s="55"/>
      <c r="J365" s="55"/>
      <c r="K365" s="55"/>
      <c r="L365" s="55"/>
      <c r="M365" s="55"/>
      <c r="N365" s="55"/>
      <c r="O365" s="55"/>
      <c r="P365" s="55"/>
      <c r="Q365" s="55"/>
      <c r="R365" s="55"/>
      <c r="S365" s="55"/>
      <c r="T365" s="55"/>
    </row>
    <row r="366" spans="1:20">
      <c r="A366" s="55"/>
      <c r="B366" s="55"/>
      <c r="C366" s="55"/>
      <c r="D366" s="55"/>
      <c r="E366" s="55"/>
      <c r="F366" s="55"/>
      <c r="G366" s="55"/>
      <c r="H366" s="55"/>
      <c r="I366" s="55"/>
      <c r="J366" s="55"/>
      <c r="K366" s="55"/>
      <c r="L366" s="55"/>
      <c r="M366" s="55"/>
      <c r="N366" s="55"/>
      <c r="O366" s="55"/>
      <c r="P366" s="55"/>
      <c r="Q366" s="55"/>
      <c r="R366" s="55"/>
      <c r="S366" s="55"/>
      <c r="T366" s="55"/>
    </row>
    <row r="367" spans="1:20">
      <c r="A367" s="55"/>
      <c r="B367" s="55"/>
      <c r="C367" s="55"/>
      <c r="D367" s="55"/>
      <c r="E367" s="55"/>
      <c r="F367" s="55"/>
      <c r="G367" s="55"/>
      <c r="H367" s="55"/>
      <c r="I367" s="55"/>
      <c r="J367" s="55"/>
      <c r="K367" s="55"/>
      <c r="L367" s="55"/>
      <c r="M367" s="55"/>
      <c r="N367" s="55"/>
      <c r="O367" s="55"/>
      <c r="P367" s="55"/>
      <c r="Q367" s="55"/>
      <c r="R367" s="55"/>
      <c r="S367" s="55"/>
      <c r="T367" s="55"/>
    </row>
    <row r="368" spans="1:20">
      <c r="A368" s="55"/>
      <c r="B368" s="55"/>
      <c r="C368" s="55"/>
      <c r="D368" s="55"/>
      <c r="E368" s="55"/>
      <c r="F368" s="55"/>
      <c r="G368" s="55"/>
      <c r="H368" s="55"/>
      <c r="I368" s="55"/>
      <c r="J368" s="55"/>
      <c r="K368" s="55"/>
      <c r="L368" s="55"/>
      <c r="M368" s="55"/>
      <c r="N368" s="55"/>
      <c r="O368" s="55"/>
      <c r="P368" s="55"/>
      <c r="Q368" s="55"/>
      <c r="R368" s="55"/>
      <c r="S368" s="55"/>
      <c r="T368" s="55"/>
    </row>
    <row r="369" spans="1:20">
      <c r="A369" s="55"/>
      <c r="B369" s="55"/>
      <c r="C369" s="55"/>
      <c r="D369" s="55"/>
      <c r="E369" s="55"/>
      <c r="F369" s="55"/>
      <c r="G369" s="55"/>
      <c r="H369" s="55"/>
      <c r="I369" s="55"/>
      <c r="J369" s="55"/>
      <c r="K369" s="55"/>
      <c r="L369" s="55"/>
      <c r="M369" s="55"/>
      <c r="N369" s="55"/>
      <c r="O369" s="55"/>
      <c r="P369" s="55"/>
      <c r="Q369" s="55"/>
      <c r="R369" s="55"/>
      <c r="S369" s="55"/>
      <c r="T369" s="55"/>
    </row>
    <row r="370" spans="1:20">
      <c r="A370" s="55"/>
      <c r="B370" s="55"/>
      <c r="C370" s="55"/>
      <c r="D370" s="55"/>
      <c r="E370" s="55"/>
      <c r="F370" s="55"/>
      <c r="G370" s="55"/>
      <c r="H370" s="55"/>
      <c r="I370" s="55"/>
      <c r="J370" s="55"/>
      <c r="K370" s="55"/>
      <c r="L370" s="55"/>
      <c r="M370" s="55"/>
      <c r="N370" s="55"/>
      <c r="O370" s="55"/>
      <c r="P370" s="55"/>
      <c r="Q370" s="55"/>
      <c r="R370" s="55"/>
      <c r="S370" s="55"/>
      <c r="T370" s="55"/>
    </row>
    <row r="371" spans="1:20">
      <c r="A371" s="55"/>
      <c r="B371" s="55"/>
      <c r="C371" s="55"/>
      <c r="D371" s="55"/>
      <c r="E371" s="55"/>
      <c r="F371" s="55"/>
      <c r="G371" s="55"/>
      <c r="H371" s="55"/>
      <c r="I371" s="55"/>
      <c r="J371" s="55"/>
      <c r="K371" s="55"/>
      <c r="L371" s="55"/>
      <c r="M371" s="55"/>
      <c r="N371" s="55"/>
      <c r="O371" s="55"/>
      <c r="P371" s="55"/>
      <c r="Q371" s="55"/>
      <c r="R371" s="55"/>
      <c r="S371" s="55"/>
      <c r="T371" s="55"/>
    </row>
    <row r="372" spans="1:20">
      <c r="A372" s="55"/>
      <c r="B372" s="55"/>
      <c r="C372" s="55"/>
      <c r="D372" s="55"/>
      <c r="E372" s="55"/>
      <c r="F372" s="55"/>
      <c r="G372" s="55"/>
      <c r="H372" s="55"/>
      <c r="I372" s="55"/>
      <c r="J372" s="55"/>
      <c r="K372" s="55"/>
      <c r="L372" s="55"/>
      <c r="M372" s="55"/>
      <c r="N372" s="55"/>
      <c r="O372" s="55"/>
      <c r="P372" s="55"/>
      <c r="Q372" s="55"/>
      <c r="R372" s="55"/>
      <c r="S372" s="55"/>
      <c r="T372" s="55"/>
    </row>
    <row r="373" spans="1:20">
      <c r="A373" s="55"/>
      <c r="B373" s="55"/>
      <c r="C373" s="55"/>
      <c r="D373" s="55"/>
      <c r="E373" s="55"/>
      <c r="F373" s="55"/>
      <c r="G373" s="55"/>
      <c r="H373" s="55"/>
      <c r="I373" s="55"/>
      <c r="J373" s="55"/>
      <c r="K373" s="55"/>
      <c r="L373" s="55"/>
      <c r="M373" s="55"/>
      <c r="N373" s="55"/>
      <c r="O373" s="55"/>
      <c r="P373" s="55"/>
      <c r="Q373" s="55"/>
      <c r="R373" s="55"/>
      <c r="S373" s="55"/>
      <c r="T373" s="55"/>
    </row>
    <row r="374" spans="1:20">
      <c r="A374" s="55"/>
      <c r="B374" s="55"/>
      <c r="C374" s="55"/>
      <c r="D374" s="55"/>
      <c r="E374" s="55"/>
      <c r="F374" s="55"/>
      <c r="G374" s="55"/>
      <c r="H374" s="55"/>
      <c r="I374" s="55"/>
      <c r="J374" s="55"/>
      <c r="K374" s="55"/>
      <c r="L374" s="55"/>
      <c r="M374" s="55"/>
      <c r="N374" s="55"/>
      <c r="O374" s="55"/>
      <c r="P374" s="55"/>
      <c r="Q374" s="55"/>
      <c r="R374" s="55"/>
      <c r="S374" s="55"/>
      <c r="T374" s="55"/>
    </row>
    <row r="375" spans="1:20">
      <c r="A375" s="55"/>
      <c r="B375" s="55"/>
      <c r="C375" s="55"/>
      <c r="D375" s="55"/>
      <c r="E375" s="55"/>
      <c r="F375" s="55"/>
      <c r="G375" s="55"/>
      <c r="H375" s="55"/>
      <c r="I375" s="55"/>
      <c r="J375" s="55"/>
      <c r="K375" s="55"/>
      <c r="L375" s="55"/>
      <c r="M375" s="55"/>
      <c r="N375" s="55"/>
      <c r="O375" s="55"/>
      <c r="P375" s="55"/>
      <c r="Q375" s="55"/>
      <c r="R375" s="55"/>
      <c r="S375" s="55"/>
      <c r="T375" s="55"/>
    </row>
    <row r="376" spans="1:20">
      <c r="A376" s="55"/>
      <c r="B376" s="55"/>
      <c r="C376" s="55"/>
      <c r="D376" s="55"/>
      <c r="E376" s="55"/>
      <c r="F376" s="55"/>
      <c r="G376" s="55"/>
      <c r="H376" s="55"/>
      <c r="I376" s="55"/>
      <c r="J376" s="55"/>
      <c r="K376" s="55"/>
      <c r="L376" s="55"/>
      <c r="M376" s="55"/>
      <c r="N376" s="55"/>
      <c r="O376" s="55"/>
      <c r="P376" s="55"/>
      <c r="Q376" s="55"/>
      <c r="R376" s="55"/>
      <c r="S376" s="55"/>
      <c r="T376" s="55"/>
    </row>
    <row r="377" spans="1:20">
      <c r="A377" s="55"/>
      <c r="B377" s="55"/>
      <c r="C377" s="55"/>
      <c r="D377" s="55"/>
      <c r="E377" s="55"/>
      <c r="F377" s="55"/>
      <c r="G377" s="55"/>
      <c r="H377" s="55"/>
      <c r="I377" s="55"/>
      <c r="J377" s="55"/>
      <c r="K377" s="55"/>
      <c r="L377" s="55"/>
      <c r="M377" s="55"/>
      <c r="N377" s="55"/>
      <c r="O377" s="55"/>
      <c r="P377" s="55"/>
      <c r="Q377" s="55"/>
      <c r="R377" s="55"/>
      <c r="S377" s="55"/>
      <c r="T377" s="55"/>
    </row>
    <row r="378" spans="1:20">
      <c r="A378" s="55"/>
      <c r="B378" s="55"/>
      <c r="C378" s="55"/>
      <c r="D378" s="55"/>
      <c r="E378" s="55"/>
      <c r="F378" s="55"/>
      <c r="G378" s="55"/>
      <c r="H378" s="55"/>
      <c r="I378" s="55"/>
      <c r="J378" s="55"/>
      <c r="K378" s="55"/>
      <c r="L378" s="55"/>
      <c r="M378" s="55"/>
      <c r="N378" s="55"/>
      <c r="O378" s="55"/>
      <c r="P378" s="55"/>
      <c r="Q378" s="55"/>
      <c r="R378" s="55"/>
      <c r="S378" s="55"/>
      <c r="T378" s="55"/>
    </row>
    <row r="379" spans="1:20">
      <c r="A379" s="55"/>
      <c r="B379" s="55"/>
      <c r="C379" s="55"/>
      <c r="D379" s="55"/>
      <c r="E379" s="55"/>
      <c r="F379" s="55"/>
      <c r="G379" s="55"/>
      <c r="H379" s="55"/>
      <c r="I379" s="55"/>
      <c r="J379" s="55"/>
      <c r="K379" s="55"/>
      <c r="L379" s="55"/>
      <c r="M379" s="55"/>
      <c r="N379" s="55"/>
      <c r="O379" s="55"/>
      <c r="P379" s="55"/>
      <c r="Q379" s="55"/>
      <c r="R379" s="55"/>
      <c r="S379" s="55"/>
      <c r="T379" s="55"/>
    </row>
    <row r="380" spans="1:20">
      <c r="A380" s="55"/>
      <c r="B380" s="55"/>
      <c r="C380" s="55"/>
      <c r="D380" s="55"/>
      <c r="E380" s="55"/>
      <c r="F380" s="55"/>
      <c r="G380" s="55"/>
      <c r="H380" s="55"/>
      <c r="I380" s="55"/>
      <c r="J380" s="55"/>
      <c r="K380" s="55"/>
      <c r="L380" s="55"/>
      <c r="M380" s="55"/>
      <c r="N380" s="55"/>
      <c r="O380" s="55"/>
      <c r="P380" s="55"/>
      <c r="Q380" s="55"/>
      <c r="R380" s="55"/>
      <c r="S380" s="55"/>
      <c r="T380" s="55"/>
    </row>
    <row r="381" spans="1:20">
      <c r="A381" s="55"/>
      <c r="B381" s="55"/>
      <c r="C381" s="55"/>
      <c r="D381" s="55"/>
      <c r="E381" s="55"/>
      <c r="F381" s="55"/>
      <c r="G381" s="55"/>
      <c r="H381" s="55"/>
      <c r="I381" s="55"/>
      <c r="J381" s="55"/>
      <c r="K381" s="55"/>
      <c r="L381" s="55"/>
      <c r="M381" s="55"/>
      <c r="N381" s="55"/>
      <c r="O381" s="55"/>
      <c r="P381" s="55"/>
      <c r="Q381" s="55"/>
      <c r="R381" s="55"/>
      <c r="S381" s="55"/>
      <c r="T381" s="55"/>
    </row>
    <row r="382" spans="1:20">
      <c r="A382" s="55"/>
      <c r="B382" s="55"/>
      <c r="C382" s="55"/>
      <c r="D382" s="55"/>
      <c r="E382" s="55"/>
      <c r="F382" s="55"/>
      <c r="G382" s="55"/>
      <c r="H382" s="55"/>
      <c r="I382" s="55"/>
      <c r="J382" s="55"/>
      <c r="K382" s="55"/>
      <c r="L382" s="55"/>
      <c r="M382" s="55"/>
      <c r="N382" s="55"/>
      <c r="O382" s="55"/>
      <c r="P382" s="55"/>
      <c r="Q382" s="55"/>
      <c r="R382" s="55"/>
      <c r="S382" s="55"/>
      <c r="T382" s="55"/>
    </row>
    <row r="383" spans="1:20">
      <c r="A383" s="55"/>
      <c r="B383" s="55"/>
      <c r="C383" s="55"/>
      <c r="D383" s="55"/>
      <c r="E383" s="55"/>
      <c r="F383" s="55"/>
      <c r="G383" s="55"/>
      <c r="H383" s="55"/>
      <c r="I383" s="55"/>
      <c r="J383" s="55"/>
      <c r="K383" s="55"/>
      <c r="L383" s="55"/>
      <c r="M383" s="55"/>
      <c r="N383" s="55"/>
      <c r="O383" s="55"/>
      <c r="P383" s="55"/>
      <c r="Q383" s="55"/>
      <c r="R383" s="55"/>
      <c r="S383" s="55"/>
      <c r="T383" s="55"/>
    </row>
    <row r="384" spans="1:20">
      <c r="A384" s="55"/>
      <c r="B384" s="55"/>
      <c r="C384" s="55"/>
      <c r="D384" s="55"/>
      <c r="E384" s="55"/>
      <c r="F384" s="55"/>
      <c r="G384" s="55"/>
      <c r="H384" s="55"/>
      <c r="I384" s="55"/>
      <c r="J384" s="55"/>
      <c r="K384" s="55"/>
      <c r="L384" s="55"/>
      <c r="M384" s="55"/>
      <c r="N384" s="55"/>
      <c r="O384" s="55"/>
      <c r="P384" s="55"/>
      <c r="Q384" s="55"/>
      <c r="R384" s="55"/>
      <c r="S384" s="55"/>
      <c r="T384" s="55"/>
    </row>
    <row r="385" spans="1:20">
      <c r="A385" s="55"/>
      <c r="B385" s="55"/>
      <c r="C385" s="55"/>
      <c r="D385" s="55"/>
      <c r="E385" s="55"/>
      <c r="F385" s="55"/>
      <c r="G385" s="55"/>
      <c r="H385" s="55"/>
      <c r="I385" s="55"/>
      <c r="J385" s="55"/>
      <c r="K385" s="55"/>
      <c r="L385" s="55"/>
      <c r="M385" s="55"/>
      <c r="N385" s="55"/>
      <c r="O385" s="55"/>
      <c r="P385" s="55"/>
      <c r="Q385" s="55"/>
      <c r="R385" s="55"/>
      <c r="S385" s="55"/>
      <c r="T385" s="55"/>
    </row>
    <row r="386" spans="1:20">
      <c r="A386" s="55"/>
      <c r="B386" s="55"/>
      <c r="C386" s="55"/>
      <c r="D386" s="55"/>
      <c r="E386" s="55"/>
      <c r="F386" s="55"/>
      <c r="G386" s="55"/>
      <c r="H386" s="55"/>
      <c r="I386" s="55"/>
      <c r="J386" s="55"/>
      <c r="K386" s="55"/>
      <c r="L386" s="55"/>
      <c r="M386" s="55"/>
      <c r="N386" s="55"/>
      <c r="O386" s="55"/>
      <c r="P386" s="55"/>
      <c r="Q386" s="55"/>
      <c r="R386" s="55"/>
      <c r="S386" s="55"/>
      <c r="T386" s="55"/>
    </row>
    <row r="387" spans="1:20">
      <c r="A387" s="55"/>
      <c r="B387" s="55"/>
      <c r="C387" s="55"/>
      <c r="D387" s="55"/>
      <c r="E387" s="55"/>
      <c r="F387" s="55"/>
      <c r="G387" s="55"/>
      <c r="H387" s="55"/>
      <c r="I387" s="55"/>
      <c r="J387" s="55"/>
      <c r="K387" s="55"/>
      <c r="L387" s="55"/>
      <c r="M387" s="55"/>
      <c r="N387" s="55"/>
      <c r="O387" s="55"/>
      <c r="P387" s="55"/>
      <c r="Q387" s="55"/>
      <c r="R387" s="55"/>
      <c r="S387" s="55"/>
      <c r="T387" s="55"/>
    </row>
    <row r="388" spans="1:20">
      <c r="A388" s="55"/>
      <c r="B388" s="55"/>
      <c r="C388" s="55"/>
      <c r="D388" s="55"/>
      <c r="E388" s="55"/>
      <c r="F388" s="55"/>
      <c r="G388" s="55"/>
      <c r="H388" s="55"/>
      <c r="I388" s="55"/>
      <c r="J388" s="55"/>
      <c r="K388" s="55"/>
      <c r="L388" s="55"/>
      <c r="M388" s="55"/>
      <c r="N388" s="55"/>
      <c r="O388" s="55"/>
      <c r="P388" s="55"/>
      <c r="Q388" s="55"/>
      <c r="R388" s="55"/>
      <c r="S388" s="55"/>
      <c r="T388" s="55"/>
    </row>
    <row r="389" spans="1:20">
      <c r="A389" s="55"/>
      <c r="B389" s="55"/>
      <c r="C389" s="55"/>
      <c r="D389" s="55"/>
      <c r="E389" s="55"/>
      <c r="F389" s="55"/>
      <c r="G389" s="55"/>
      <c r="H389" s="55"/>
      <c r="I389" s="55"/>
      <c r="J389" s="55"/>
      <c r="K389" s="55"/>
      <c r="L389" s="55"/>
      <c r="M389" s="55"/>
      <c r="N389" s="55"/>
      <c r="O389" s="55"/>
      <c r="P389" s="55"/>
      <c r="Q389" s="55"/>
      <c r="R389" s="55"/>
      <c r="S389" s="55"/>
      <c r="T389" s="55"/>
    </row>
    <row r="390" spans="1:20">
      <c r="A390" s="55"/>
      <c r="B390" s="55"/>
      <c r="C390" s="55"/>
      <c r="D390" s="55"/>
      <c r="E390" s="55"/>
      <c r="F390" s="55"/>
      <c r="G390" s="55"/>
      <c r="H390" s="55"/>
      <c r="I390" s="55"/>
      <c r="J390" s="55"/>
      <c r="K390" s="55"/>
      <c r="L390" s="55"/>
      <c r="M390" s="55"/>
      <c r="N390" s="55"/>
      <c r="O390" s="55"/>
      <c r="P390" s="55"/>
      <c r="Q390" s="55"/>
      <c r="R390" s="55"/>
      <c r="S390" s="55"/>
      <c r="T390" s="55"/>
    </row>
    <row r="391" spans="1:20">
      <c r="A391" s="55"/>
      <c r="B391" s="55"/>
      <c r="C391" s="55"/>
      <c r="D391" s="55"/>
      <c r="E391" s="55"/>
      <c r="F391" s="55"/>
      <c r="G391" s="55"/>
      <c r="H391" s="55"/>
      <c r="I391" s="55"/>
      <c r="J391" s="55"/>
      <c r="K391" s="55"/>
      <c r="L391" s="55"/>
      <c r="M391" s="55"/>
      <c r="N391" s="55"/>
      <c r="O391" s="55"/>
      <c r="P391" s="55"/>
      <c r="Q391" s="55"/>
      <c r="R391" s="55"/>
      <c r="S391" s="55"/>
      <c r="T391" s="55"/>
    </row>
    <row r="392" spans="1:20">
      <c r="A392" s="55"/>
      <c r="B392" s="55"/>
      <c r="C392" s="55"/>
      <c r="D392" s="55"/>
      <c r="E392" s="55"/>
      <c r="F392" s="55"/>
      <c r="G392" s="55"/>
      <c r="H392" s="55"/>
      <c r="I392" s="55"/>
      <c r="J392" s="55"/>
      <c r="K392" s="55"/>
      <c r="L392" s="55"/>
      <c r="M392" s="55"/>
      <c r="N392" s="55"/>
      <c r="O392" s="55"/>
      <c r="P392" s="55"/>
      <c r="Q392" s="55"/>
      <c r="R392" s="55"/>
      <c r="S392" s="55"/>
      <c r="T392" s="55"/>
    </row>
    <row r="393" spans="1:20">
      <c r="A393" s="55"/>
      <c r="B393" s="55"/>
      <c r="C393" s="55"/>
      <c r="D393" s="55"/>
      <c r="E393" s="55"/>
      <c r="F393" s="55"/>
      <c r="G393" s="55"/>
      <c r="H393" s="55"/>
      <c r="I393" s="55"/>
      <c r="J393" s="55"/>
      <c r="K393" s="55"/>
      <c r="L393" s="55"/>
      <c r="M393" s="55"/>
      <c r="N393" s="55"/>
      <c r="O393" s="55"/>
      <c r="P393" s="55"/>
      <c r="Q393" s="55"/>
      <c r="R393" s="55"/>
      <c r="S393" s="55"/>
      <c r="T393" s="55"/>
    </row>
    <row r="394" spans="1:20">
      <c r="A394" s="55"/>
      <c r="B394" s="55"/>
      <c r="C394" s="55"/>
      <c r="D394" s="55"/>
      <c r="E394" s="55"/>
      <c r="F394" s="55"/>
      <c r="G394" s="55"/>
      <c r="H394" s="55"/>
      <c r="I394" s="55"/>
      <c r="J394" s="55"/>
      <c r="K394" s="55"/>
      <c r="L394" s="55"/>
      <c r="M394" s="55"/>
      <c r="N394" s="55"/>
      <c r="O394" s="55"/>
      <c r="P394" s="55"/>
      <c r="Q394" s="55"/>
      <c r="R394" s="55"/>
      <c r="S394" s="55"/>
      <c r="T394" s="55"/>
    </row>
    <row r="395" spans="1:20">
      <c r="A395" s="55"/>
      <c r="B395" s="55"/>
      <c r="C395" s="55"/>
      <c r="D395" s="55"/>
      <c r="E395" s="55"/>
      <c r="F395" s="55"/>
      <c r="G395" s="55"/>
      <c r="H395" s="55"/>
      <c r="I395" s="55"/>
      <c r="J395" s="55"/>
      <c r="K395" s="55"/>
      <c r="L395" s="55"/>
      <c r="M395" s="55"/>
      <c r="N395" s="55"/>
      <c r="O395" s="55"/>
      <c r="P395" s="55"/>
      <c r="Q395" s="55"/>
      <c r="R395" s="55"/>
      <c r="S395" s="55"/>
      <c r="T395" s="55"/>
    </row>
    <row r="396" spans="1:20">
      <c r="A396" s="55"/>
      <c r="B396" s="55"/>
      <c r="C396" s="55"/>
      <c r="D396" s="55"/>
      <c r="E396" s="55"/>
      <c r="F396" s="55"/>
      <c r="G396" s="55"/>
      <c r="H396" s="55"/>
      <c r="I396" s="55"/>
      <c r="J396" s="55"/>
      <c r="K396" s="55"/>
      <c r="L396" s="55"/>
      <c r="M396" s="55"/>
      <c r="N396" s="55"/>
      <c r="O396" s="55"/>
      <c r="P396" s="55"/>
      <c r="Q396" s="55"/>
      <c r="R396" s="55"/>
      <c r="S396" s="55"/>
      <c r="T396" s="55"/>
    </row>
    <row r="397" spans="1:20">
      <c r="A397" s="55"/>
      <c r="B397" s="55"/>
      <c r="C397" s="55"/>
      <c r="D397" s="55"/>
      <c r="E397" s="55"/>
      <c r="F397" s="55"/>
      <c r="G397" s="55"/>
      <c r="H397" s="55"/>
      <c r="I397" s="55"/>
      <c r="J397" s="55"/>
      <c r="K397" s="55"/>
      <c r="L397" s="55"/>
      <c r="M397" s="55"/>
      <c r="N397" s="55"/>
      <c r="O397" s="55"/>
      <c r="P397" s="55"/>
      <c r="Q397" s="55"/>
      <c r="R397" s="55"/>
      <c r="S397" s="55"/>
      <c r="T397" s="55"/>
    </row>
    <row r="398" spans="1:20">
      <c r="A398" s="55"/>
      <c r="B398" s="55"/>
      <c r="C398" s="55"/>
      <c r="D398" s="55"/>
      <c r="E398" s="55"/>
      <c r="F398" s="55"/>
      <c r="G398" s="55"/>
      <c r="H398" s="55"/>
      <c r="I398" s="55"/>
      <c r="J398" s="55"/>
      <c r="K398" s="55"/>
      <c r="L398" s="55"/>
      <c r="M398" s="55"/>
      <c r="N398" s="55"/>
      <c r="O398" s="55"/>
      <c r="P398" s="55"/>
      <c r="Q398" s="55"/>
      <c r="R398" s="55"/>
      <c r="S398" s="55"/>
      <c r="T398" s="55"/>
    </row>
    <row r="399" spans="1:20">
      <c r="A399" s="55"/>
      <c r="B399" s="55"/>
      <c r="C399" s="55"/>
      <c r="D399" s="55"/>
      <c r="E399" s="55"/>
      <c r="F399" s="55"/>
      <c r="G399" s="55"/>
      <c r="H399" s="55"/>
      <c r="I399" s="55"/>
      <c r="J399" s="55"/>
      <c r="K399" s="55"/>
      <c r="L399" s="55"/>
      <c r="M399" s="55"/>
      <c r="N399" s="55"/>
      <c r="O399" s="55"/>
      <c r="P399" s="55"/>
      <c r="Q399" s="55"/>
      <c r="R399" s="55"/>
      <c r="S399" s="55"/>
      <c r="T399" s="55"/>
    </row>
    <row r="400" spans="1:20">
      <c r="A400" s="55"/>
      <c r="B400" s="55"/>
      <c r="C400" s="55"/>
      <c r="D400" s="55"/>
      <c r="E400" s="55"/>
      <c r="F400" s="55"/>
      <c r="G400" s="55"/>
      <c r="H400" s="55"/>
      <c r="I400" s="55"/>
      <c r="J400" s="55"/>
      <c r="K400" s="55"/>
      <c r="L400" s="55"/>
      <c r="M400" s="55"/>
      <c r="N400" s="55"/>
      <c r="O400" s="55"/>
      <c r="P400" s="55"/>
      <c r="Q400" s="55"/>
      <c r="R400" s="55"/>
      <c r="S400" s="55"/>
      <c r="T400" s="55"/>
    </row>
    <row r="401" spans="1:20">
      <c r="A401" s="55"/>
      <c r="B401" s="55"/>
      <c r="C401" s="55"/>
      <c r="D401" s="55"/>
      <c r="E401" s="55"/>
      <c r="F401" s="55"/>
      <c r="G401" s="55"/>
      <c r="H401" s="55"/>
      <c r="I401" s="55"/>
      <c r="J401" s="55"/>
      <c r="K401" s="55"/>
      <c r="L401" s="55"/>
      <c r="M401" s="55"/>
      <c r="N401" s="55"/>
      <c r="O401" s="55"/>
      <c r="P401" s="55"/>
      <c r="Q401" s="55"/>
      <c r="R401" s="55"/>
      <c r="S401" s="55"/>
      <c r="T401" s="55"/>
    </row>
    <row r="402" spans="1:20">
      <c r="A402" s="55"/>
      <c r="B402" s="55"/>
      <c r="C402" s="55"/>
      <c r="D402" s="55"/>
      <c r="E402" s="55"/>
      <c r="F402" s="55"/>
      <c r="G402" s="55"/>
      <c r="H402" s="55"/>
      <c r="I402" s="55"/>
      <c r="J402" s="55"/>
      <c r="K402" s="55"/>
      <c r="L402" s="55"/>
      <c r="M402" s="55"/>
      <c r="N402" s="55"/>
      <c r="O402" s="55"/>
      <c r="P402" s="55"/>
      <c r="Q402" s="55"/>
      <c r="R402" s="55"/>
      <c r="S402" s="55"/>
      <c r="T402" s="55"/>
    </row>
    <row r="403" spans="1:20">
      <c r="A403" s="55"/>
      <c r="B403" s="55"/>
      <c r="C403" s="55"/>
      <c r="D403" s="55"/>
      <c r="E403" s="55"/>
      <c r="F403" s="55"/>
      <c r="G403" s="55"/>
      <c r="H403" s="55"/>
      <c r="I403" s="55"/>
      <c r="J403" s="55"/>
      <c r="K403" s="55"/>
      <c r="L403" s="55"/>
      <c r="M403" s="55"/>
      <c r="N403" s="55"/>
      <c r="O403" s="55"/>
      <c r="P403" s="55"/>
      <c r="Q403" s="55"/>
      <c r="R403" s="55"/>
      <c r="S403" s="55"/>
      <c r="T403" s="55"/>
    </row>
    <row r="404" spans="1:20">
      <c r="A404" s="55"/>
      <c r="B404" s="55"/>
      <c r="C404" s="55"/>
      <c r="D404" s="55"/>
      <c r="E404" s="55"/>
      <c r="F404" s="55"/>
      <c r="G404" s="55"/>
      <c r="H404" s="55"/>
      <c r="I404" s="55"/>
      <c r="J404" s="55"/>
      <c r="K404" s="55"/>
      <c r="L404" s="55"/>
      <c r="M404" s="55"/>
      <c r="N404" s="55"/>
      <c r="O404" s="55"/>
      <c r="P404" s="55"/>
      <c r="Q404" s="55"/>
      <c r="R404" s="55"/>
      <c r="S404" s="55"/>
      <c r="T404" s="55"/>
    </row>
    <row r="405" spans="1:20">
      <c r="A405" s="55"/>
      <c r="B405" s="55"/>
      <c r="C405" s="55"/>
      <c r="D405" s="55"/>
      <c r="E405" s="55"/>
      <c r="F405" s="55"/>
      <c r="G405" s="55"/>
      <c r="H405" s="55"/>
      <c r="I405" s="55"/>
      <c r="J405" s="55"/>
      <c r="K405" s="55"/>
      <c r="L405" s="55"/>
      <c r="M405" s="55"/>
      <c r="N405" s="55"/>
      <c r="O405" s="55"/>
      <c r="P405" s="55"/>
      <c r="Q405" s="55"/>
      <c r="R405" s="55"/>
      <c r="S405" s="55"/>
      <c r="T405" s="55"/>
    </row>
    <row r="406" spans="1:20">
      <c r="A406" s="55"/>
      <c r="B406" s="55"/>
      <c r="C406" s="55"/>
      <c r="D406" s="55"/>
      <c r="E406" s="55"/>
      <c r="F406" s="55"/>
      <c r="G406" s="55"/>
      <c r="H406" s="55"/>
      <c r="I406" s="55"/>
      <c r="J406" s="55"/>
      <c r="K406" s="55"/>
      <c r="L406" s="55"/>
      <c r="M406" s="55"/>
      <c r="N406" s="55"/>
      <c r="O406" s="55"/>
      <c r="P406" s="55"/>
      <c r="Q406" s="55"/>
      <c r="R406" s="55"/>
      <c r="S406" s="55"/>
      <c r="T406" s="55"/>
    </row>
    <row r="407" spans="1:20">
      <c r="A407" s="55"/>
      <c r="B407" s="55"/>
      <c r="C407" s="55"/>
      <c r="D407" s="55"/>
      <c r="E407" s="55"/>
      <c r="F407" s="55"/>
      <c r="G407" s="55"/>
      <c r="H407" s="55"/>
      <c r="I407" s="55"/>
      <c r="J407" s="55"/>
      <c r="K407" s="55"/>
      <c r="L407" s="55"/>
      <c r="M407" s="55"/>
      <c r="N407" s="55"/>
      <c r="O407" s="55"/>
      <c r="P407" s="55"/>
      <c r="Q407" s="55"/>
      <c r="R407" s="55"/>
      <c r="S407" s="55"/>
      <c r="T407" s="55"/>
    </row>
    <row r="408" spans="1:20">
      <c r="A408" s="55"/>
      <c r="B408" s="55"/>
      <c r="C408" s="55"/>
      <c r="D408" s="55"/>
      <c r="E408" s="55"/>
      <c r="F408" s="55"/>
      <c r="G408" s="55"/>
      <c r="H408" s="55"/>
      <c r="I408" s="55"/>
      <c r="J408" s="55"/>
      <c r="K408" s="55"/>
      <c r="L408" s="55"/>
      <c r="M408" s="55"/>
      <c r="N408" s="55"/>
      <c r="O408" s="55"/>
      <c r="P408" s="55"/>
      <c r="Q408" s="55"/>
      <c r="R408" s="55"/>
      <c r="S408" s="55"/>
      <c r="T408" s="55"/>
    </row>
    <row r="409" spans="1:20">
      <c r="A409" s="55"/>
      <c r="B409" s="55"/>
      <c r="C409" s="55"/>
      <c r="D409" s="55"/>
      <c r="E409" s="55"/>
      <c r="F409" s="55"/>
      <c r="G409" s="55"/>
      <c r="H409" s="55"/>
      <c r="I409" s="55"/>
      <c r="J409" s="55"/>
      <c r="K409" s="55"/>
      <c r="L409" s="55"/>
      <c r="M409" s="55"/>
      <c r="N409" s="55"/>
      <c r="O409" s="55"/>
      <c r="P409" s="55"/>
      <c r="Q409" s="55"/>
      <c r="R409" s="55"/>
      <c r="S409" s="55"/>
      <c r="T409" s="55"/>
    </row>
    <row r="410" spans="1:20">
      <c r="A410" s="55"/>
      <c r="B410" s="55"/>
      <c r="C410" s="55"/>
      <c r="D410" s="55"/>
      <c r="E410" s="55"/>
      <c r="F410" s="55"/>
      <c r="G410" s="55"/>
      <c r="H410" s="55"/>
      <c r="I410" s="55"/>
      <c r="J410" s="55"/>
      <c r="K410" s="55"/>
      <c r="L410" s="55"/>
      <c r="M410" s="55"/>
      <c r="N410" s="55"/>
      <c r="O410" s="55"/>
      <c r="P410" s="55"/>
      <c r="Q410" s="55"/>
      <c r="R410" s="55"/>
      <c r="S410" s="55"/>
      <c r="T410" s="55"/>
    </row>
    <row r="411" spans="1:20">
      <c r="A411" s="55"/>
      <c r="B411" s="55"/>
      <c r="C411" s="55"/>
      <c r="D411" s="55"/>
      <c r="E411" s="55"/>
      <c r="F411" s="55"/>
      <c r="G411" s="55"/>
      <c r="H411" s="55"/>
      <c r="I411" s="55"/>
      <c r="J411" s="55"/>
      <c r="K411" s="55"/>
      <c r="L411" s="55"/>
      <c r="M411" s="55"/>
      <c r="N411" s="55"/>
      <c r="O411" s="55"/>
      <c r="P411" s="55"/>
      <c r="Q411" s="55"/>
      <c r="R411" s="55"/>
      <c r="S411" s="55"/>
      <c r="T411" s="55"/>
    </row>
    <row r="412" spans="1:20">
      <c r="A412" s="55"/>
      <c r="B412" s="55"/>
      <c r="C412" s="55"/>
      <c r="D412" s="55"/>
      <c r="E412" s="55"/>
      <c r="F412" s="55"/>
      <c r="G412" s="55"/>
      <c r="H412" s="55"/>
      <c r="I412" s="55"/>
      <c r="J412" s="55"/>
      <c r="K412" s="55"/>
      <c r="L412" s="55"/>
      <c r="M412" s="55"/>
      <c r="N412" s="55"/>
      <c r="O412" s="55"/>
      <c r="P412" s="55"/>
      <c r="Q412" s="55"/>
      <c r="R412" s="55"/>
      <c r="S412" s="55"/>
      <c r="T412" s="55"/>
    </row>
    <row r="413" spans="1:20">
      <c r="A413" s="55"/>
      <c r="B413" s="55"/>
      <c r="C413" s="55"/>
      <c r="D413" s="55"/>
      <c r="E413" s="55"/>
      <c r="F413" s="55"/>
      <c r="G413" s="55"/>
      <c r="H413" s="55"/>
      <c r="I413" s="55"/>
      <c r="J413" s="55"/>
      <c r="K413" s="55"/>
      <c r="L413" s="55"/>
      <c r="M413" s="55"/>
      <c r="N413" s="55"/>
      <c r="O413" s="55"/>
      <c r="P413" s="55"/>
      <c r="Q413" s="55"/>
      <c r="R413" s="55"/>
      <c r="S413" s="55"/>
      <c r="T413" s="55"/>
    </row>
    <row r="414" spans="1:20">
      <c r="A414" s="55"/>
      <c r="B414" s="55"/>
      <c r="C414" s="55"/>
      <c r="D414" s="55"/>
      <c r="E414" s="55"/>
      <c r="F414" s="55"/>
      <c r="G414" s="55"/>
      <c r="H414" s="55"/>
      <c r="I414" s="55"/>
      <c r="J414" s="55"/>
      <c r="K414" s="55"/>
      <c r="L414" s="55"/>
      <c r="M414" s="55"/>
      <c r="N414" s="55"/>
      <c r="O414" s="55"/>
      <c r="P414" s="55"/>
      <c r="Q414" s="55"/>
      <c r="R414" s="55"/>
      <c r="S414" s="55"/>
      <c r="T414" s="55"/>
    </row>
    <row r="415" spans="1:20">
      <c r="A415" s="55"/>
      <c r="B415" s="55"/>
      <c r="C415" s="55"/>
      <c r="D415" s="55"/>
      <c r="E415" s="55"/>
      <c r="F415" s="55"/>
      <c r="G415" s="55"/>
      <c r="H415" s="55"/>
      <c r="I415" s="55"/>
      <c r="J415" s="55"/>
      <c r="K415" s="55"/>
      <c r="L415" s="55"/>
      <c r="M415" s="55"/>
      <c r="N415" s="55"/>
      <c r="O415" s="55"/>
      <c r="P415" s="55"/>
      <c r="Q415" s="55"/>
      <c r="R415" s="55"/>
      <c r="S415" s="55"/>
      <c r="T415" s="55"/>
    </row>
    <row r="416" spans="1:20">
      <c r="A416" s="55"/>
      <c r="B416" s="55"/>
      <c r="C416" s="55"/>
      <c r="D416" s="55"/>
      <c r="E416" s="55"/>
      <c r="F416" s="55"/>
      <c r="G416" s="55"/>
      <c r="H416" s="55"/>
      <c r="I416" s="55"/>
      <c r="J416" s="55"/>
      <c r="K416" s="55"/>
      <c r="L416" s="55"/>
      <c r="M416" s="55"/>
      <c r="N416" s="55"/>
      <c r="O416" s="55"/>
      <c r="P416" s="55"/>
      <c r="Q416" s="55"/>
      <c r="R416" s="55"/>
      <c r="S416" s="55"/>
      <c r="T416" s="55"/>
    </row>
    <row r="417" spans="1:20">
      <c r="A417" s="55"/>
      <c r="B417" s="55"/>
      <c r="C417" s="55"/>
      <c r="D417" s="55"/>
      <c r="E417" s="55"/>
      <c r="F417" s="55"/>
      <c r="G417" s="55"/>
      <c r="H417" s="55"/>
      <c r="I417" s="55"/>
      <c r="J417" s="55"/>
      <c r="K417" s="55"/>
      <c r="L417" s="55"/>
      <c r="M417" s="55"/>
      <c r="N417" s="55"/>
      <c r="O417" s="55"/>
      <c r="P417" s="55"/>
      <c r="Q417" s="55"/>
      <c r="R417" s="55"/>
      <c r="S417" s="55"/>
      <c r="T417" s="55"/>
    </row>
    <row r="418" spans="1:20">
      <c r="A418" s="55"/>
      <c r="B418" s="55"/>
      <c r="C418" s="55"/>
      <c r="D418" s="55"/>
      <c r="E418" s="55"/>
      <c r="F418" s="55"/>
      <c r="G418" s="55"/>
      <c r="H418" s="55"/>
      <c r="I418" s="55"/>
      <c r="J418" s="55"/>
      <c r="K418" s="55"/>
      <c r="L418" s="55"/>
      <c r="M418" s="55"/>
      <c r="N418" s="55"/>
      <c r="O418" s="55"/>
      <c r="P418" s="55"/>
      <c r="Q418" s="55"/>
      <c r="R418" s="55"/>
      <c r="S418" s="55"/>
      <c r="T418" s="55"/>
    </row>
    <row r="419" spans="1:20">
      <c r="A419" s="55"/>
      <c r="B419" s="55"/>
      <c r="C419" s="55"/>
      <c r="D419" s="55"/>
      <c r="E419" s="55"/>
      <c r="F419" s="55"/>
      <c r="G419" s="55"/>
      <c r="H419" s="55"/>
      <c r="I419" s="55"/>
      <c r="J419" s="55"/>
      <c r="K419" s="55"/>
      <c r="L419" s="55"/>
      <c r="M419" s="55"/>
      <c r="N419" s="55"/>
      <c r="O419" s="55"/>
      <c r="P419" s="55"/>
      <c r="Q419" s="55"/>
      <c r="R419" s="55"/>
      <c r="S419" s="55"/>
      <c r="T419" s="55"/>
    </row>
    <row r="420" spans="1:20">
      <c r="A420" s="55"/>
      <c r="B420" s="55"/>
      <c r="C420" s="55"/>
      <c r="D420" s="55"/>
      <c r="E420" s="55"/>
      <c r="F420" s="55"/>
      <c r="G420" s="55"/>
      <c r="H420" s="55"/>
      <c r="I420" s="55"/>
      <c r="J420" s="55"/>
      <c r="K420" s="55"/>
      <c r="L420" s="55"/>
      <c r="M420" s="55"/>
      <c r="N420" s="55"/>
      <c r="O420" s="55"/>
      <c r="P420" s="55"/>
      <c r="Q420" s="55"/>
      <c r="R420" s="55"/>
      <c r="S420" s="55"/>
      <c r="T420" s="55"/>
    </row>
    <row r="421" spans="1:20">
      <c r="A421" s="55"/>
      <c r="B421" s="55"/>
      <c r="C421" s="55"/>
      <c r="D421" s="55"/>
      <c r="E421" s="55"/>
      <c r="F421" s="55"/>
      <c r="G421" s="55"/>
      <c r="H421" s="55"/>
      <c r="I421" s="55"/>
      <c r="J421" s="55"/>
      <c r="K421" s="55"/>
      <c r="L421" s="55"/>
      <c r="M421" s="55"/>
      <c r="N421" s="55"/>
      <c r="O421" s="55"/>
      <c r="P421" s="55"/>
      <c r="Q421" s="55"/>
      <c r="R421" s="55"/>
      <c r="S421" s="55"/>
      <c r="T421" s="55"/>
    </row>
    <row r="422" spans="1:20">
      <c r="A422" s="55"/>
      <c r="B422" s="55"/>
      <c r="C422" s="55"/>
      <c r="D422" s="55"/>
      <c r="E422" s="55"/>
      <c r="F422" s="55"/>
      <c r="G422" s="55"/>
      <c r="H422" s="55"/>
      <c r="I422" s="55"/>
      <c r="J422" s="55"/>
      <c r="K422" s="55"/>
      <c r="L422" s="55"/>
      <c r="M422" s="55"/>
      <c r="N422" s="55"/>
      <c r="O422" s="55"/>
      <c r="P422" s="55"/>
      <c r="Q422" s="55"/>
      <c r="R422" s="55"/>
      <c r="S422" s="55"/>
      <c r="T422" s="55"/>
    </row>
    <row r="423" spans="1:20">
      <c r="A423" s="55"/>
      <c r="B423" s="55"/>
      <c r="C423" s="55"/>
      <c r="D423" s="55"/>
      <c r="E423" s="55"/>
      <c r="F423" s="55"/>
      <c r="G423" s="55"/>
      <c r="H423" s="55"/>
      <c r="I423" s="55"/>
      <c r="J423" s="55"/>
      <c r="K423" s="55"/>
      <c r="L423" s="55"/>
      <c r="M423" s="55"/>
      <c r="N423" s="55"/>
      <c r="O423" s="55"/>
      <c r="P423" s="55"/>
      <c r="Q423" s="55"/>
      <c r="R423" s="55"/>
      <c r="S423" s="55"/>
      <c r="T423" s="55"/>
    </row>
    <row r="424" spans="1:20">
      <c r="A424" s="55"/>
      <c r="B424" s="55"/>
      <c r="C424" s="55"/>
      <c r="D424" s="55"/>
      <c r="E424" s="55"/>
      <c r="F424" s="55"/>
      <c r="G424" s="55"/>
      <c r="H424" s="55"/>
      <c r="I424" s="55"/>
      <c r="J424" s="55"/>
      <c r="K424" s="55"/>
      <c r="L424" s="55"/>
      <c r="M424" s="55"/>
      <c r="N424" s="55"/>
      <c r="O424" s="55"/>
      <c r="P424" s="55"/>
      <c r="Q424" s="55"/>
      <c r="R424" s="55"/>
      <c r="S424" s="55"/>
      <c r="T424" s="55"/>
    </row>
    <row r="425" spans="1:20">
      <c r="A425" s="55"/>
      <c r="B425" s="55"/>
      <c r="C425" s="55"/>
      <c r="D425" s="55"/>
      <c r="E425" s="55"/>
      <c r="F425" s="55"/>
      <c r="G425" s="55"/>
      <c r="H425" s="55"/>
      <c r="I425" s="55"/>
      <c r="J425" s="55"/>
      <c r="K425" s="55"/>
      <c r="L425" s="55"/>
      <c r="M425" s="55"/>
      <c r="N425" s="55"/>
      <c r="O425" s="55"/>
      <c r="P425" s="55"/>
      <c r="Q425" s="55"/>
      <c r="R425" s="55"/>
      <c r="S425" s="55"/>
      <c r="T425" s="55"/>
    </row>
    <row r="426" spans="1:20">
      <c r="A426" s="55"/>
      <c r="B426" s="55"/>
      <c r="C426" s="55"/>
      <c r="D426" s="55"/>
      <c r="E426" s="55"/>
      <c r="F426" s="55"/>
      <c r="G426" s="55"/>
      <c r="H426" s="55"/>
      <c r="I426" s="55"/>
      <c r="J426" s="55"/>
      <c r="K426" s="55"/>
      <c r="L426" s="55"/>
      <c r="M426" s="55"/>
      <c r="N426" s="55"/>
      <c r="O426" s="55"/>
      <c r="P426" s="55"/>
      <c r="Q426" s="55"/>
      <c r="R426" s="55"/>
      <c r="S426" s="55"/>
      <c r="T426" s="55"/>
    </row>
    <row r="427" spans="1:20">
      <c r="A427" s="55"/>
      <c r="B427" s="55"/>
      <c r="C427" s="55"/>
      <c r="D427" s="55"/>
      <c r="E427" s="55"/>
      <c r="F427" s="55"/>
      <c r="G427" s="55"/>
      <c r="H427" s="55"/>
      <c r="I427" s="55"/>
      <c r="J427" s="55"/>
      <c r="K427" s="55"/>
      <c r="L427" s="55"/>
      <c r="M427" s="55"/>
      <c r="N427" s="55"/>
      <c r="O427" s="55"/>
      <c r="P427" s="55"/>
      <c r="Q427" s="55"/>
      <c r="R427" s="55"/>
      <c r="S427" s="55"/>
      <c r="T427" s="55"/>
    </row>
    <row r="428" spans="1:20">
      <c r="A428" s="55"/>
      <c r="B428" s="55"/>
      <c r="C428" s="55"/>
      <c r="D428" s="55"/>
      <c r="E428" s="55"/>
      <c r="F428" s="55"/>
      <c r="G428" s="55"/>
      <c r="H428" s="55"/>
      <c r="I428" s="55"/>
      <c r="J428" s="55"/>
      <c r="K428" s="55"/>
      <c r="L428" s="55"/>
      <c r="M428" s="55"/>
      <c r="N428" s="55"/>
      <c r="O428" s="55"/>
      <c r="P428" s="55"/>
      <c r="Q428" s="55"/>
      <c r="R428" s="55"/>
      <c r="S428" s="55"/>
      <c r="T428" s="55"/>
    </row>
    <row r="429" spans="1:20">
      <c r="A429" s="55"/>
      <c r="B429" s="55"/>
      <c r="C429" s="55"/>
      <c r="D429" s="55"/>
      <c r="E429" s="55"/>
      <c r="F429" s="55"/>
      <c r="G429" s="55"/>
      <c r="H429" s="55"/>
      <c r="I429" s="55"/>
      <c r="J429" s="55"/>
      <c r="K429" s="55"/>
      <c r="L429" s="55"/>
      <c r="M429" s="55"/>
      <c r="N429" s="55"/>
      <c r="O429" s="55"/>
      <c r="P429" s="55"/>
      <c r="Q429" s="55"/>
      <c r="R429" s="55"/>
      <c r="S429" s="55"/>
      <c r="T429" s="55"/>
    </row>
    <row r="430" spans="1:20">
      <c r="A430" s="55"/>
      <c r="B430" s="55"/>
      <c r="C430" s="55"/>
      <c r="D430" s="55"/>
      <c r="E430" s="55"/>
      <c r="F430" s="55"/>
      <c r="G430" s="55"/>
      <c r="H430" s="55"/>
      <c r="I430" s="55"/>
      <c r="J430" s="55"/>
      <c r="K430" s="55"/>
      <c r="L430" s="55"/>
      <c r="M430" s="55"/>
      <c r="N430" s="55"/>
      <c r="O430" s="55"/>
      <c r="P430" s="55"/>
      <c r="Q430" s="55"/>
      <c r="R430" s="55"/>
      <c r="S430" s="55"/>
      <c r="T430" s="55"/>
    </row>
    <row r="431" spans="1:20">
      <c r="A431" s="55"/>
      <c r="B431" s="55"/>
      <c r="C431" s="55"/>
      <c r="D431" s="55"/>
      <c r="E431" s="55"/>
      <c r="F431" s="55"/>
      <c r="G431" s="55"/>
      <c r="H431" s="55"/>
      <c r="I431" s="55"/>
      <c r="J431" s="55"/>
      <c r="K431" s="55"/>
      <c r="L431" s="55"/>
      <c r="M431" s="55"/>
      <c r="N431" s="55"/>
      <c r="O431" s="55"/>
      <c r="P431" s="55"/>
      <c r="Q431" s="55"/>
      <c r="R431" s="55"/>
      <c r="S431" s="55"/>
      <c r="T431" s="55"/>
    </row>
    <row r="432" spans="1:20">
      <c r="A432" s="55"/>
      <c r="B432" s="55"/>
      <c r="C432" s="55"/>
      <c r="D432" s="55"/>
      <c r="E432" s="55"/>
      <c r="F432" s="55"/>
      <c r="G432" s="55"/>
      <c r="H432" s="55"/>
      <c r="I432" s="55"/>
      <c r="J432" s="55"/>
      <c r="K432" s="55"/>
      <c r="L432" s="55"/>
      <c r="M432" s="55"/>
      <c r="N432" s="55"/>
      <c r="O432" s="55"/>
      <c r="P432" s="55"/>
      <c r="Q432" s="55"/>
      <c r="R432" s="55"/>
      <c r="S432" s="55"/>
      <c r="T432" s="55"/>
    </row>
    <row r="433" spans="1:20">
      <c r="A433" s="55"/>
      <c r="B433" s="55"/>
      <c r="C433" s="55"/>
      <c r="D433" s="55"/>
      <c r="E433" s="55"/>
      <c r="F433" s="55"/>
      <c r="G433" s="55"/>
      <c r="H433" s="55"/>
      <c r="I433" s="55"/>
      <c r="J433" s="55"/>
      <c r="K433" s="55"/>
      <c r="L433" s="55"/>
      <c r="M433" s="55"/>
      <c r="N433" s="55"/>
      <c r="O433" s="55"/>
      <c r="P433" s="55"/>
      <c r="Q433" s="55"/>
      <c r="R433" s="55"/>
      <c r="S433" s="55"/>
      <c r="T433" s="55"/>
    </row>
    <row r="434" spans="1:20">
      <c r="A434" s="55"/>
      <c r="B434" s="55"/>
      <c r="C434" s="55"/>
      <c r="D434" s="55"/>
      <c r="E434" s="55"/>
      <c r="F434" s="55"/>
      <c r="G434" s="55"/>
      <c r="H434" s="55"/>
      <c r="I434" s="55"/>
      <c r="J434" s="55"/>
      <c r="K434" s="55"/>
      <c r="L434" s="55"/>
      <c r="M434" s="55"/>
      <c r="N434" s="55"/>
      <c r="O434" s="55"/>
      <c r="P434" s="55"/>
      <c r="Q434" s="55"/>
      <c r="R434" s="55"/>
      <c r="S434" s="55"/>
      <c r="T434" s="55"/>
    </row>
    <row r="435" spans="1:20">
      <c r="A435" s="55"/>
      <c r="B435" s="55"/>
      <c r="C435" s="55"/>
      <c r="D435" s="55"/>
      <c r="E435" s="55"/>
      <c r="F435" s="55"/>
      <c r="G435" s="55"/>
      <c r="H435" s="55"/>
      <c r="I435" s="55"/>
      <c r="J435" s="55"/>
      <c r="K435" s="55"/>
      <c r="L435" s="55"/>
      <c r="M435" s="55"/>
      <c r="N435" s="55"/>
      <c r="O435" s="55"/>
      <c r="P435" s="55"/>
      <c r="Q435" s="55"/>
      <c r="R435" s="55"/>
      <c r="S435" s="55"/>
      <c r="T435" s="55"/>
    </row>
    <row r="436" spans="1:20">
      <c r="A436" s="55"/>
      <c r="B436" s="55"/>
      <c r="C436" s="55"/>
      <c r="D436" s="55"/>
      <c r="E436" s="55"/>
      <c r="F436" s="55"/>
      <c r="G436" s="55"/>
      <c r="H436" s="55"/>
      <c r="I436" s="55"/>
      <c r="J436" s="55"/>
      <c r="K436" s="55"/>
      <c r="L436" s="55"/>
      <c r="M436" s="55"/>
      <c r="N436" s="55"/>
      <c r="O436" s="55"/>
      <c r="P436" s="55"/>
      <c r="Q436" s="55"/>
      <c r="R436" s="55"/>
      <c r="S436" s="55"/>
      <c r="T436" s="55"/>
    </row>
    <row r="437" spans="1:20">
      <c r="A437" s="55"/>
      <c r="B437" s="55"/>
      <c r="C437" s="55"/>
      <c r="D437" s="55"/>
      <c r="E437" s="55"/>
      <c r="F437" s="55"/>
      <c r="G437" s="55"/>
      <c r="H437" s="55"/>
      <c r="I437" s="55"/>
      <c r="J437" s="55"/>
      <c r="K437" s="55"/>
      <c r="L437" s="55"/>
      <c r="M437" s="55"/>
      <c r="N437" s="55"/>
      <c r="O437" s="55"/>
      <c r="P437" s="55"/>
      <c r="Q437" s="55"/>
      <c r="R437" s="55"/>
      <c r="S437" s="55"/>
      <c r="T437" s="55"/>
    </row>
    <row r="438" spans="1:20">
      <c r="A438" s="55"/>
      <c r="B438" s="55"/>
      <c r="C438" s="55"/>
      <c r="D438" s="55"/>
      <c r="E438" s="55"/>
      <c r="F438" s="55"/>
      <c r="G438" s="55"/>
      <c r="H438" s="55"/>
      <c r="I438" s="55"/>
      <c r="J438" s="55"/>
      <c r="K438" s="55"/>
      <c r="L438" s="55"/>
      <c r="M438" s="55"/>
      <c r="N438" s="55"/>
      <c r="O438" s="55"/>
      <c r="P438" s="55"/>
      <c r="Q438" s="55"/>
      <c r="R438" s="55"/>
      <c r="S438" s="55"/>
      <c r="T438" s="55"/>
    </row>
    <row r="439" spans="1:20">
      <c r="A439" s="55"/>
      <c r="B439" s="55"/>
      <c r="C439" s="55"/>
      <c r="D439" s="55"/>
      <c r="E439" s="55"/>
      <c r="F439" s="55"/>
      <c r="G439" s="55"/>
      <c r="H439" s="55"/>
      <c r="I439" s="55"/>
      <c r="J439" s="55"/>
      <c r="K439" s="55"/>
      <c r="L439" s="55"/>
      <c r="M439" s="55"/>
      <c r="N439" s="55"/>
      <c r="O439" s="55"/>
      <c r="P439" s="55"/>
      <c r="Q439" s="55"/>
      <c r="R439" s="55"/>
      <c r="S439" s="55"/>
      <c r="T439" s="55"/>
    </row>
    <row r="440" spans="1:20">
      <c r="A440" s="55"/>
      <c r="B440" s="55"/>
      <c r="C440" s="55"/>
      <c r="D440" s="55"/>
      <c r="E440" s="55"/>
      <c r="F440" s="55"/>
      <c r="G440" s="55"/>
      <c r="H440" s="55"/>
      <c r="I440" s="55"/>
      <c r="J440" s="55"/>
      <c r="K440" s="55"/>
      <c r="L440" s="55"/>
      <c r="M440" s="55"/>
      <c r="N440" s="55"/>
      <c r="O440" s="55"/>
      <c r="P440" s="55"/>
      <c r="Q440" s="55"/>
      <c r="R440" s="55"/>
      <c r="S440" s="55"/>
      <c r="T440" s="55"/>
    </row>
    <row r="441" spans="1:20">
      <c r="A441" s="55"/>
      <c r="B441" s="55"/>
      <c r="C441" s="55"/>
      <c r="D441" s="55"/>
      <c r="E441" s="55"/>
      <c r="F441" s="55"/>
      <c r="G441" s="55"/>
      <c r="H441" s="55"/>
      <c r="I441" s="55"/>
      <c r="J441" s="55"/>
      <c r="K441" s="55"/>
      <c r="L441" s="55"/>
      <c r="M441" s="55"/>
      <c r="N441" s="55"/>
      <c r="O441" s="55"/>
      <c r="P441" s="55"/>
      <c r="Q441" s="55"/>
      <c r="R441" s="55"/>
      <c r="S441" s="55"/>
      <c r="T441" s="55"/>
    </row>
    <row r="442" spans="1:20">
      <c r="A442" s="55"/>
      <c r="B442" s="55"/>
      <c r="C442" s="55"/>
      <c r="D442" s="55"/>
      <c r="E442" s="55"/>
      <c r="F442" s="55"/>
      <c r="G442" s="55"/>
      <c r="H442" s="55"/>
      <c r="I442" s="55"/>
      <c r="J442" s="55"/>
      <c r="K442" s="55"/>
      <c r="L442" s="55"/>
      <c r="M442" s="55"/>
      <c r="N442" s="55"/>
      <c r="O442" s="55"/>
      <c r="P442" s="55"/>
      <c r="Q442" s="55"/>
      <c r="R442" s="55"/>
      <c r="S442" s="55"/>
      <c r="T442" s="55"/>
    </row>
    <row r="443" spans="1:20">
      <c r="A443" s="55"/>
      <c r="B443" s="55"/>
      <c r="C443" s="55"/>
      <c r="D443" s="55"/>
      <c r="E443" s="55"/>
      <c r="F443" s="55"/>
      <c r="G443" s="55"/>
      <c r="H443" s="55"/>
      <c r="I443" s="55"/>
      <c r="J443" s="55"/>
      <c r="K443" s="55"/>
      <c r="L443" s="55"/>
      <c r="M443" s="55"/>
      <c r="N443" s="55"/>
      <c r="O443" s="55"/>
      <c r="P443" s="55"/>
      <c r="Q443" s="55"/>
      <c r="R443" s="55"/>
      <c r="S443" s="55"/>
      <c r="T443" s="55"/>
    </row>
    <row r="444" spans="1:20">
      <c r="A444" s="55"/>
      <c r="B444" s="55"/>
      <c r="C444" s="55"/>
      <c r="D444" s="55"/>
      <c r="E444" s="55"/>
      <c r="F444" s="55"/>
      <c r="G444" s="55"/>
      <c r="H444" s="55"/>
      <c r="I444" s="55"/>
      <c r="J444" s="55"/>
      <c r="K444" s="55"/>
      <c r="L444" s="55"/>
      <c r="M444" s="55"/>
      <c r="N444" s="55"/>
      <c r="O444" s="55"/>
      <c r="P444" s="55"/>
      <c r="Q444" s="55"/>
      <c r="R444" s="55"/>
      <c r="S444" s="55"/>
      <c r="T444" s="55"/>
    </row>
    <row r="445" spans="1:20">
      <c r="A445" s="55"/>
      <c r="B445" s="55"/>
      <c r="C445" s="55"/>
      <c r="D445" s="55"/>
      <c r="E445" s="55"/>
      <c r="F445" s="55"/>
      <c r="G445" s="55"/>
      <c r="H445" s="55"/>
      <c r="I445" s="55"/>
      <c r="J445" s="55"/>
      <c r="K445" s="55"/>
      <c r="L445" s="55"/>
      <c r="M445" s="55"/>
      <c r="N445" s="55"/>
      <c r="O445" s="55"/>
      <c r="P445" s="55"/>
      <c r="Q445" s="55"/>
      <c r="R445" s="55"/>
      <c r="S445" s="55"/>
      <c r="T445" s="55"/>
    </row>
    <row r="446" spans="1:20">
      <c r="A446" s="55"/>
      <c r="B446" s="55"/>
      <c r="C446" s="55"/>
      <c r="D446" s="55"/>
      <c r="E446" s="55"/>
      <c r="F446" s="55"/>
      <c r="G446" s="55"/>
      <c r="H446" s="55"/>
      <c r="I446" s="55"/>
      <c r="J446" s="55"/>
      <c r="K446" s="55"/>
      <c r="L446" s="55"/>
      <c r="M446" s="55"/>
      <c r="N446" s="55"/>
      <c r="O446" s="55"/>
      <c r="P446" s="55"/>
      <c r="Q446" s="55"/>
      <c r="R446" s="55"/>
      <c r="S446" s="55"/>
      <c r="T446" s="55"/>
    </row>
    <row r="447" spans="1:20">
      <c r="A447" s="55"/>
      <c r="B447" s="55"/>
      <c r="C447" s="55"/>
      <c r="D447" s="55"/>
      <c r="E447" s="55"/>
      <c r="F447" s="55"/>
      <c r="G447" s="55"/>
      <c r="H447" s="55"/>
      <c r="I447" s="55"/>
      <c r="J447" s="55"/>
      <c r="K447" s="55"/>
      <c r="L447" s="55"/>
      <c r="M447" s="55"/>
      <c r="N447" s="55"/>
      <c r="O447" s="55"/>
      <c r="P447" s="55"/>
      <c r="Q447" s="55"/>
      <c r="R447" s="55"/>
      <c r="S447" s="55"/>
      <c r="T447" s="55"/>
    </row>
    <row r="448" spans="1:20">
      <c r="A448" s="55"/>
      <c r="B448" s="55"/>
      <c r="C448" s="55"/>
      <c r="D448" s="55"/>
      <c r="E448" s="55"/>
      <c r="F448" s="55"/>
      <c r="G448" s="55"/>
      <c r="H448" s="55"/>
      <c r="I448" s="55"/>
      <c r="J448" s="55"/>
      <c r="K448" s="55"/>
      <c r="L448" s="55"/>
      <c r="M448" s="55"/>
      <c r="N448" s="55"/>
      <c r="O448" s="55"/>
      <c r="P448" s="55"/>
      <c r="Q448" s="55"/>
      <c r="R448" s="55"/>
      <c r="S448" s="55"/>
      <c r="T448" s="55"/>
    </row>
    <row r="449" spans="1:20">
      <c r="A449" s="55"/>
      <c r="B449" s="55"/>
      <c r="C449" s="55"/>
      <c r="D449" s="55"/>
      <c r="E449" s="55"/>
      <c r="F449" s="55"/>
      <c r="G449" s="55"/>
      <c r="H449" s="55"/>
      <c r="I449" s="55"/>
      <c r="J449" s="55"/>
      <c r="K449" s="55"/>
      <c r="L449" s="55"/>
      <c r="M449" s="55"/>
      <c r="N449" s="55"/>
      <c r="O449" s="55"/>
      <c r="P449" s="55"/>
      <c r="Q449" s="55"/>
      <c r="R449" s="55"/>
      <c r="S449" s="55"/>
      <c r="T449" s="55"/>
    </row>
    <row r="450" spans="1:20">
      <c r="A450" s="55"/>
      <c r="B450" s="55"/>
      <c r="C450" s="55"/>
      <c r="D450" s="55"/>
      <c r="E450" s="55"/>
      <c r="F450" s="55"/>
      <c r="G450" s="55"/>
      <c r="H450" s="55"/>
      <c r="I450" s="55"/>
      <c r="J450" s="55"/>
      <c r="K450" s="55"/>
      <c r="L450" s="55"/>
      <c r="M450" s="55"/>
      <c r="N450" s="55"/>
      <c r="O450" s="55"/>
      <c r="P450" s="55"/>
      <c r="Q450" s="55"/>
      <c r="R450" s="55"/>
      <c r="S450" s="55"/>
      <c r="T450" s="55"/>
    </row>
    <row r="451" spans="1:20">
      <c r="A451" s="55"/>
      <c r="B451" s="55"/>
      <c r="C451" s="55"/>
      <c r="D451" s="55"/>
      <c r="E451" s="55"/>
      <c r="F451" s="55"/>
      <c r="G451" s="55"/>
      <c r="H451" s="55"/>
      <c r="I451" s="55"/>
      <c r="J451" s="55"/>
      <c r="K451" s="55"/>
      <c r="L451" s="55"/>
      <c r="M451" s="55"/>
      <c r="N451" s="55"/>
      <c r="O451" s="55"/>
      <c r="P451" s="55"/>
      <c r="Q451" s="55"/>
      <c r="R451" s="55"/>
      <c r="S451" s="55"/>
      <c r="T451" s="55"/>
    </row>
    <row r="452" spans="1:20">
      <c r="A452" s="55"/>
      <c r="B452" s="55"/>
      <c r="C452" s="55"/>
      <c r="D452" s="55"/>
      <c r="E452" s="55"/>
      <c r="F452" s="55"/>
      <c r="G452" s="55"/>
      <c r="H452" s="55"/>
      <c r="I452" s="55"/>
      <c r="J452" s="55"/>
      <c r="K452" s="55"/>
      <c r="L452" s="55"/>
      <c r="M452" s="55"/>
      <c r="N452" s="55"/>
      <c r="O452" s="55"/>
      <c r="P452" s="55"/>
      <c r="Q452" s="55"/>
      <c r="R452" s="55"/>
      <c r="S452" s="55"/>
      <c r="T452" s="55"/>
    </row>
    <row r="453" spans="1:20">
      <c r="A453" s="55"/>
      <c r="B453" s="55"/>
      <c r="C453" s="55"/>
      <c r="D453" s="55"/>
      <c r="E453" s="55"/>
      <c r="F453" s="55"/>
      <c r="G453" s="55"/>
      <c r="H453" s="55"/>
      <c r="I453" s="55"/>
      <c r="J453" s="55"/>
      <c r="K453" s="55"/>
      <c r="L453" s="55"/>
      <c r="M453" s="55"/>
      <c r="N453" s="55"/>
      <c r="O453" s="55"/>
      <c r="P453" s="55"/>
      <c r="Q453" s="55"/>
      <c r="R453" s="55"/>
      <c r="S453" s="55"/>
      <c r="T453" s="55"/>
    </row>
    <row r="454" spans="1:20">
      <c r="A454" s="55"/>
      <c r="B454" s="55"/>
      <c r="C454" s="55"/>
      <c r="D454" s="55"/>
      <c r="E454" s="55"/>
      <c r="F454" s="55"/>
      <c r="G454" s="55"/>
      <c r="H454" s="55"/>
      <c r="I454" s="55"/>
      <c r="J454" s="55"/>
      <c r="K454" s="55"/>
      <c r="L454" s="55"/>
      <c r="M454" s="55"/>
      <c r="N454" s="55"/>
      <c r="O454" s="55"/>
      <c r="P454" s="55"/>
      <c r="Q454" s="55"/>
      <c r="R454" s="55"/>
      <c r="S454" s="55"/>
      <c r="T454" s="55"/>
    </row>
    <row r="455" spans="1:20">
      <c r="A455" s="55"/>
      <c r="B455" s="55"/>
      <c r="C455" s="55"/>
      <c r="D455" s="55"/>
      <c r="E455" s="55"/>
      <c r="F455" s="55"/>
      <c r="G455" s="55"/>
      <c r="H455" s="55"/>
      <c r="I455" s="55"/>
      <c r="J455" s="55"/>
      <c r="K455" s="55"/>
      <c r="L455" s="55"/>
      <c r="M455" s="55"/>
      <c r="N455" s="55"/>
      <c r="O455" s="55"/>
      <c r="P455" s="55"/>
      <c r="Q455" s="55"/>
      <c r="R455" s="55"/>
      <c r="S455" s="55"/>
      <c r="T455" s="55"/>
    </row>
    <row r="456" spans="1:20">
      <c r="A456" s="55"/>
      <c r="B456" s="55"/>
      <c r="C456" s="55"/>
      <c r="D456" s="55"/>
      <c r="E456" s="55"/>
      <c r="F456" s="55"/>
      <c r="G456" s="55"/>
      <c r="H456" s="55"/>
      <c r="I456" s="55"/>
      <c r="J456" s="55"/>
      <c r="K456" s="55"/>
      <c r="L456" s="55"/>
      <c r="M456" s="55"/>
      <c r="N456" s="55"/>
      <c r="O456" s="55"/>
      <c r="P456" s="55"/>
      <c r="Q456" s="55"/>
      <c r="R456" s="55"/>
      <c r="S456" s="55"/>
      <c r="T456" s="55"/>
    </row>
    <row r="457" spans="1:20">
      <c r="A457" s="55"/>
      <c r="B457" s="55"/>
      <c r="C457" s="55"/>
      <c r="D457" s="55"/>
      <c r="E457" s="55"/>
      <c r="F457" s="55"/>
      <c r="G457" s="55"/>
      <c r="H457" s="55"/>
      <c r="I457" s="55"/>
      <c r="J457" s="55"/>
      <c r="K457" s="55"/>
      <c r="L457" s="55"/>
      <c r="M457" s="55"/>
      <c r="N457" s="55"/>
      <c r="O457" s="55"/>
      <c r="P457" s="55"/>
      <c r="Q457" s="55"/>
      <c r="R457" s="55"/>
      <c r="S457" s="55"/>
      <c r="T457" s="55"/>
    </row>
    <row r="458" spans="1:20">
      <c r="A458" s="55"/>
      <c r="B458" s="55"/>
      <c r="C458" s="55"/>
      <c r="D458" s="55"/>
      <c r="E458" s="55"/>
      <c r="F458" s="55"/>
      <c r="G458" s="55"/>
      <c r="H458" s="55"/>
      <c r="I458" s="55"/>
      <c r="J458" s="55"/>
      <c r="K458" s="55"/>
      <c r="L458" s="55"/>
      <c r="M458" s="55"/>
      <c r="N458" s="55"/>
      <c r="O458" s="55"/>
      <c r="P458" s="55"/>
      <c r="Q458" s="55"/>
      <c r="R458" s="55"/>
      <c r="S458" s="55"/>
      <c r="T458" s="55"/>
    </row>
    <row r="459" spans="1:20">
      <c r="A459" s="55"/>
      <c r="B459" s="55"/>
      <c r="C459" s="55"/>
      <c r="D459" s="55"/>
      <c r="E459" s="55"/>
      <c r="F459" s="55"/>
      <c r="G459" s="55"/>
      <c r="H459" s="55"/>
      <c r="I459" s="55"/>
      <c r="J459" s="55"/>
      <c r="K459" s="55"/>
      <c r="L459" s="55"/>
      <c r="M459" s="55"/>
      <c r="N459" s="55"/>
      <c r="O459" s="55"/>
      <c r="P459" s="55"/>
      <c r="Q459" s="55"/>
      <c r="R459" s="55"/>
      <c r="S459" s="55"/>
      <c r="T459" s="55"/>
    </row>
    <row r="460" spans="1:20">
      <c r="A460" s="55"/>
      <c r="B460" s="55"/>
      <c r="C460" s="55"/>
      <c r="D460" s="55"/>
      <c r="E460" s="55"/>
      <c r="F460" s="55"/>
      <c r="G460" s="55"/>
      <c r="H460" s="55"/>
      <c r="I460" s="55"/>
      <c r="J460" s="55"/>
      <c r="K460" s="55"/>
      <c r="L460" s="55"/>
      <c r="M460" s="55"/>
      <c r="N460" s="55"/>
      <c r="O460" s="55"/>
      <c r="P460" s="55"/>
      <c r="Q460" s="55"/>
      <c r="R460" s="55"/>
      <c r="S460" s="55"/>
      <c r="T460" s="55"/>
    </row>
    <row r="461" spans="1:20">
      <c r="A461" s="55"/>
      <c r="B461" s="55"/>
      <c r="C461" s="55"/>
      <c r="D461" s="55"/>
      <c r="E461" s="55"/>
      <c r="F461" s="55"/>
      <c r="G461" s="55"/>
      <c r="H461" s="55"/>
      <c r="I461" s="55"/>
      <c r="J461" s="55"/>
      <c r="K461" s="55"/>
      <c r="L461" s="55"/>
      <c r="M461" s="55"/>
      <c r="N461" s="55"/>
      <c r="O461" s="55"/>
      <c r="P461" s="55"/>
      <c r="Q461" s="55"/>
      <c r="R461" s="55"/>
      <c r="S461" s="55"/>
      <c r="T461" s="55"/>
    </row>
    <row r="462" spans="1:20">
      <c r="A462" s="55"/>
      <c r="B462" s="55"/>
      <c r="C462" s="55"/>
      <c r="D462" s="55"/>
      <c r="E462" s="55"/>
      <c r="F462" s="55"/>
      <c r="G462" s="55"/>
      <c r="H462" s="55"/>
      <c r="I462" s="55"/>
      <c r="J462" s="55"/>
      <c r="K462" s="55"/>
      <c r="L462" s="55"/>
      <c r="M462" s="55"/>
      <c r="N462" s="55"/>
      <c r="O462" s="55"/>
      <c r="P462" s="55"/>
      <c r="Q462" s="55"/>
      <c r="R462" s="55"/>
      <c r="S462" s="55"/>
      <c r="T462" s="55"/>
    </row>
    <row r="463" spans="1:20">
      <c r="A463" s="55"/>
      <c r="B463" s="55"/>
      <c r="C463" s="55"/>
      <c r="D463" s="55"/>
      <c r="E463" s="55"/>
      <c r="F463" s="55"/>
      <c r="G463" s="55"/>
      <c r="H463" s="55"/>
      <c r="I463" s="55"/>
      <c r="J463" s="55"/>
      <c r="K463" s="55"/>
      <c r="L463" s="55"/>
      <c r="M463" s="55"/>
      <c r="N463" s="55"/>
      <c r="O463" s="55"/>
      <c r="P463" s="55"/>
      <c r="Q463" s="55"/>
      <c r="R463" s="55"/>
      <c r="S463" s="55"/>
      <c r="T463" s="55"/>
    </row>
    <row r="464" spans="1:20">
      <c r="A464" s="55"/>
      <c r="B464" s="55"/>
      <c r="C464" s="55"/>
      <c r="D464" s="55"/>
      <c r="E464" s="55"/>
      <c r="F464" s="55"/>
      <c r="G464" s="55"/>
      <c r="H464" s="55"/>
      <c r="I464" s="55"/>
      <c r="J464" s="55"/>
      <c r="K464" s="55"/>
      <c r="L464" s="55"/>
      <c r="M464" s="55"/>
      <c r="N464" s="55"/>
      <c r="O464" s="55"/>
      <c r="P464" s="55"/>
      <c r="Q464" s="55"/>
      <c r="R464" s="55"/>
      <c r="S464" s="55"/>
      <c r="T464" s="55"/>
    </row>
    <row r="465" spans="1:20">
      <c r="A465" s="55"/>
      <c r="B465" s="55"/>
      <c r="C465" s="55"/>
      <c r="D465" s="55"/>
      <c r="E465" s="55"/>
      <c r="F465" s="55"/>
      <c r="G465" s="55"/>
      <c r="H465" s="55"/>
      <c r="I465" s="55"/>
      <c r="J465" s="55"/>
      <c r="K465" s="55"/>
      <c r="L465" s="55"/>
      <c r="M465" s="55"/>
      <c r="N465" s="55"/>
      <c r="O465" s="55"/>
      <c r="P465" s="55"/>
      <c r="Q465" s="55"/>
      <c r="R465" s="55"/>
      <c r="S465" s="55"/>
      <c r="T465" s="55"/>
    </row>
    <row r="466" spans="1:20">
      <c r="A466" s="55"/>
      <c r="B466" s="55"/>
      <c r="C466" s="55"/>
      <c r="D466" s="55"/>
      <c r="E466" s="55"/>
      <c r="F466" s="55"/>
      <c r="G466" s="55"/>
      <c r="H466" s="55"/>
      <c r="I466" s="55"/>
      <c r="J466" s="55"/>
      <c r="K466" s="55"/>
      <c r="L466" s="55"/>
      <c r="M466" s="55"/>
      <c r="N466" s="55"/>
      <c r="O466" s="55"/>
      <c r="P466" s="55"/>
      <c r="Q466" s="55"/>
      <c r="R466" s="55"/>
      <c r="S466" s="55"/>
      <c r="T466" s="55"/>
    </row>
    <row r="467" spans="1:20">
      <c r="A467" s="55"/>
      <c r="B467" s="55"/>
      <c r="C467" s="55"/>
      <c r="D467" s="55"/>
      <c r="E467" s="55"/>
      <c r="F467" s="55"/>
      <c r="G467" s="55"/>
      <c r="H467" s="55"/>
      <c r="I467" s="55"/>
      <c r="J467" s="55"/>
      <c r="K467" s="55"/>
      <c r="L467" s="55"/>
      <c r="M467" s="55"/>
      <c r="N467" s="55"/>
      <c r="O467" s="55"/>
      <c r="P467" s="55"/>
      <c r="Q467" s="55"/>
      <c r="R467" s="55"/>
      <c r="S467" s="55"/>
      <c r="T467" s="55"/>
    </row>
    <row r="468" spans="1:20">
      <c r="A468" s="55"/>
      <c r="B468" s="55"/>
      <c r="C468" s="55"/>
      <c r="D468" s="55"/>
      <c r="E468" s="55"/>
      <c r="F468" s="55"/>
      <c r="G468" s="55"/>
      <c r="H468" s="55"/>
      <c r="I468" s="55"/>
      <c r="J468" s="55"/>
      <c r="K468" s="55"/>
      <c r="L468" s="55"/>
      <c r="M468" s="55"/>
      <c r="N468" s="55"/>
      <c r="O468" s="55"/>
      <c r="P468" s="55"/>
      <c r="Q468" s="55"/>
      <c r="R468" s="55"/>
      <c r="S468" s="55"/>
      <c r="T468" s="55"/>
    </row>
    <row r="469" spans="1:20">
      <c r="A469" s="55"/>
      <c r="B469" s="55"/>
      <c r="C469" s="55"/>
      <c r="D469" s="55"/>
      <c r="E469" s="55"/>
      <c r="F469" s="55"/>
      <c r="G469" s="55"/>
      <c r="H469" s="55"/>
      <c r="I469" s="55"/>
      <c r="J469" s="55"/>
      <c r="K469" s="55"/>
      <c r="L469" s="55"/>
      <c r="M469" s="55"/>
      <c r="N469" s="55"/>
      <c r="O469" s="55"/>
      <c r="P469" s="55"/>
      <c r="Q469" s="55"/>
      <c r="R469" s="55"/>
      <c r="S469" s="55"/>
      <c r="T469" s="55"/>
    </row>
    <row r="470" spans="1:20">
      <c r="A470" s="55"/>
      <c r="B470" s="55"/>
      <c r="C470" s="55"/>
      <c r="D470" s="55"/>
      <c r="E470" s="55"/>
      <c r="F470" s="55"/>
      <c r="G470" s="55"/>
      <c r="H470" s="55"/>
      <c r="I470" s="55"/>
      <c r="J470" s="55"/>
      <c r="K470" s="55"/>
      <c r="L470" s="55"/>
      <c r="M470" s="55"/>
      <c r="N470" s="55"/>
      <c r="O470" s="55"/>
      <c r="P470" s="55"/>
      <c r="Q470" s="55"/>
      <c r="R470" s="55"/>
      <c r="S470" s="55"/>
      <c r="T470" s="55"/>
    </row>
    <row r="471" spans="1:20">
      <c r="A471" s="55"/>
      <c r="B471" s="55"/>
      <c r="C471" s="55"/>
      <c r="D471" s="55"/>
      <c r="E471" s="55"/>
      <c r="F471" s="55"/>
      <c r="G471" s="55"/>
      <c r="H471" s="55"/>
      <c r="I471" s="55"/>
      <c r="J471" s="55"/>
      <c r="K471" s="55"/>
      <c r="L471" s="55"/>
      <c r="M471" s="55"/>
      <c r="N471" s="55"/>
      <c r="O471" s="55"/>
      <c r="P471" s="55"/>
      <c r="Q471" s="55"/>
      <c r="R471" s="55"/>
      <c r="S471" s="55"/>
      <c r="T471" s="55"/>
    </row>
    <row r="472" spans="1:20">
      <c r="A472" s="55"/>
      <c r="B472" s="55"/>
      <c r="C472" s="55"/>
      <c r="D472" s="55"/>
      <c r="E472" s="55"/>
      <c r="F472" s="55"/>
      <c r="G472" s="55"/>
      <c r="H472" s="55"/>
      <c r="I472" s="55"/>
      <c r="J472" s="55"/>
      <c r="K472" s="55"/>
      <c r="L472" s="55"/>
      <c r="M472" s="55"/>
      <c r="N472" s="55"/>
      <c r="O472" s="55"/>
      <c r="P472" s="55"/>
      <c r="Q472" s="55"/>
      <c r="R472" s="55"/>
      <c r="S472" s="55"/>
      <c r="T472" s="55"/>
    </row>
    <row r="473" spans="1:20">
      <c r="A473" s="55"/>
      <c r="B473" s="55"/>
      <c r="C473" s="55"/>
      <c r="D473" s="55"/>
      <c r="E473" s="55"/>
      <c r="F473" s="55"/>
      <c r="G473" s="55"/>
      <c r="H473" s="55"/>
      <c r="I473" s="55"/>
      <c r="J473" s="55"/>
      <c r="K473" s="55"/>
      <c r="L473" s="55"/>
      <c r="M473" s="55"/>
      <c r="N473" s="55"/>
      <c r="O473" s="55"/>
      <c r="P473" s="55"/>
      <c r="Q473" s="55"/>
      <c r="R473" s="55"/>
      <c r="S473" s="55"/>
      <c r="T473" s="55"/>
    </row>
    <row r="474" spans="1:20">
      <c r="A474" s="55"/>
      <c r="B474" s="55"/>
      <c r="C474" s="55"/>
      <c r="D474" s="55"/>
      <c r="E474" s="55"/>
      <c r="F474" s="55"/>
      <c r="G474" s="55"/>
      <c r="H474" s="55"/>
      <c r="I474" s="55"/>
      <c r="J474" s="55"/>
      <c r="K474" s="55"/>
      <c r="L474" s="55"/>
      <c r="M474" s="55"/>
      <c r="N474" s="55"/>
      <c r="O474" s="55"/>
      <c r="P474" s="55"/>
      <c r="Q474" s="55"/>
      <c r="R474" s="55"/>
      <c r="S474" s="55"/>
      <c r="T474" s="55"/>
    </row>
    <row r="475" spans="1:20">
      <c r="A475" s="55"/>
      <c r="B475" s="55"/>
      <c r="C475" s="55"/>
      <c r="D475" s="55"/>
      <c r="E475" s="55"/>
      <c r="F475" s="55"/>
      <c r="G475" s="55"/>
      <c r="H475" s="55"/>
      <c r="I475" s="55"/>
      <c r="J475" s="55"/>
      <c r="K475" s="55"/>
      <c r="L475" s="55"/>
      <c r="M475" s="55"/>
      <c r="N475" s="55"/>
      <c r="O475" s="55"/>
      <c r="P475" s="55"/>
      <c r="Q475" s="55"/>
      <c r="R475" s="55"/>
      <c r="S475" s="55"/>
      <c r="T475" s="55"/>
    </row>
    <row r="476" spans="1:20">
      <c r="A476" s="55"/>
      <c r="B476" s="55"/>
      <c r="C476" s="55"/>
      <c r="D476" s="55"/>
      <c r="E476" s="55"/>
      <c r="F476" s="55"/>
      <c r="G476" s="55"/>
      <c r="H476" s="55"/>
      <c r="I476" s="55"/>
      <c r="J476" s="55"/>
      <c r="K476" s="55"/>
      <c r="L476" s="55"/>
      <c r="M476" s="55"/>
      <c r="N476" s="55"/>
      <c r="O476" s="55"/>
      <c r="P476" s="55"/>
      <c r="Q476" s="55"/>
      <c r="R476" s="55"/>
      <c r="S476" s="55"/>
      <c r="T476" s="55"/>
    </row>
    <row r="477" spans="1:20">
      <c r="A477" s="55"/>
      <c r="B477" s="55"/>
      <c r="C477" s="55"/>
      <c r="D477" s="55"/>
      <c r="E477" s="55"/>
      <c r="F477" s="55"/>
      <c r="G477" s="55"/>
      <c r="H477" s="55"/>
      <c r="I477" s="55"/>
      <c r="J477" s="55"/>
      <c r="K477" s="55"/>
      <c r="L477" s="55"/>
      <c r="M477" s="55"/>
      <c r="N477" s="55"/>
      <c r="O477" s="55"/>
      <c r="P477" s="55"/>
      <c r="Q477" s="55"/>
      <c r="R477" s="55"/>
      <c r="S477" s="55"/>
      <c r="T477" s="55"/>
    </row>
    <row r="478" spans="1:20">
      <c r="A478" s="55"/>
      <c r="B478" s="55"/>
      <c r="C478" s="55"/>
      <c r="D478" s="55"/>
      <c r="E478" s="55"/>
      <c r="F478" s="55"/>
      <c r="G478" s="55"/>
      <c r="H478" s="55"/>
      <c r="I478" s="55"/>
      <c r="J478" s="55"/>
      <c r="K478" s="55"/>
      <c r="L478" s="55"/>
      <c r="M478" s="55"/>
      <c r="N478" s="55"/>
      <c r="O478" s="55"/>
      <c r="P478" s="55"/>
      <c r="Q478" s="55"/>
      <c r="R478" s="55"/>
      <c r="S478" s="55"/>
      <c r="T478" s="55"/>
    </row>
    <row r="479" spans="1:20">
      <c r="A479" s="55"/>
      <c r="B479" s="55"/>
      <c r="C479" s="55"/>
      <c r="D479" s="55"/>
      <c r="E479" s="55"/>
      <c r="F479" s="55"/>
      <c r="G479" s="55"/>
      <c r="H479" s="55"/>
      <c r="I479" s="55"/>
      <c r="J479" s="55"/>
      <c r="K479" s="55"/>
      <c r="L479" s="55"/>
      <c r="M479" s="55"/>
      <c r="N479" s="55"/>
      <c r="O479" s="55"/>
      <c r="P479" s="55"/>
      <c r="Q479" s="55"/>
      <c r="R479" s="55"/>
      <c r="S479" s="55"/>
      <c r="T479" s="55"/>
    </row>
    <row r="480" spans="1:20">
      <c r="A480" s="55"/>
      <c r="B480" s="55"/>
      <c r="C480" s="55"/>
      <c r="D480" s="55"/>
      <c r="E480" s="55"/>
      <c r="F480" s="55"/>
      <c r="G480" s="55"/>
      <c r="H480" s="55"/>
      <c r="I480" s="55"/>
      <c r="J480" s="55"/>
      <c r="K480" s="55"/>
      <c r="L480" s="55"/>
      <c r="M480" s="55"/>
      <c r="N480" s="55"/>
      <c r="O480" s="55"/>
      <c r="P480" s="55"/>
      <c r="Q480" s="55"/>
      <c r="R480" s="55"/>
      <c r="S480" s="55"/>
      <c r="T480" s="55"/>
    </row>
    <row r="481" spans="1:20">
      <c r="A481" s="55"/>
      <c r="B481" s="55"/>
      <c r="C481" s="55"/>
      <c r="D481" s="55"/>
      <c r="E481" s="55"/>
      <c r="F481" s="55"/>
      <c r="G481" s="55"/>
      <c r="H481" s="55"/>
      <c r="I481" s="55"/>
      <c r="J481" s="55"/>
      <c r="K481" s="55"/>
      <c r="L481" s="55"/>
      <c r="M481" s="55"/>
      <c r="N481" s="55"/>
      <c r="O481" s="55"/>
      <c r="P481" s="55"/>
      <c r="Q481" s="55"/>
      <c r="R481" s="55"/>
      <c r="S481" s="55"/>
      <c r="T481" s="55"/>
    </row>
    <row r="482" spans="1:20">
      <c r="A482" s="55"/>
      <c r="B482" s="55"/>
      <c r="C482" s="55"/>
      <c r="D482" s="55"/>
      <c r="E482" s="55"/>
      <c r="F482" s="55"/>
      <c r="G482" s="55"/>
      <c r="H482" s="55"/>
      <c r="I482" s="55"/>
      <c r="J482" s="55"/>
      <c r="K482" s="55"/>
      <c r="L482" s="55"/>
      <c r="M482" s="55"/>
      <c r="N482" s="55"/>
      <c r="O482" s="55"/>
      <c r="P482" s="55"/>
      <c r="Q482" s="55"/>
      <c r="R482" s="55"/>
      <c r="S482" s="55"/>
      <c r="T482" s="55"/>
    </row>
    <row r="483" spans="1:20">
      <c r="A483" s="55"/>
      <c r="B483" s="55"/>
      <c r="C483" s="55"/>
      <c r="D483" s="55"/>
      <c r="E483" s="55"/>
      <c r="F483" s="55"/>
      <c r="G483" s="55"/>
      <c r="H483" s="55"/>
      <c r="I483" s="55"/>
      <c r="J483" s="55"/>
      <c r="K483" s="55"/>
      <c r="L483" s="55"/>
      <c r="M483" s="55"/>
      <c r="N483" s="55"/>
      <c r="O483" s="55"/>
      <c r="P483" s="55"/>
      <c r="Q483" s="55"/>
      <c r="R483" s="55"/>
      <c r="S483" s="55"/>
      <c r="T483" s="55"/>
    </row>
    <row r="484" spans="1:20">
      <c r="A484" s="55"/>
      <c r="B484" s="55"/>
      <c r="C484" s="55"/>
      <c r="D484" s="55"/>
      <c r="E484" s="55"/>
      <c r="F484" s="55"/>
      <c r="G484" s="55"/>
      <c r="H484" s="55"/>
      <c r="I484" s="55"/>
      <c r="J484" s="55"/>
      <c r="K484" s="55"/>
      <c r="L484" s="55"/>
      <c r="M484" s="55"/>
      <c r="N484" s="55"/>
      <c r="O484" s="55"/>
      <c r="P484" s="55"/>
      <c r="Q484" s="55"/>
      <c r="R484" s="55"/>
      <c r="S484" s="55"/>
      <c r="T484" s="55"/>
    </row>
    <row r="485" spans="1:20">
      <c r="A485" s="55"/>
      <c r="B485" s="55"/>
      <c r="C485" s="55"/>
      <c r="D485" s="55"/>
      <c r="E485" s="55"/>
      <c r="F485" s="55"/>
      <c r="G485" s="55"/>
      <c r="H485" s="55"/>
      <c r="I485" s="55"/>
      <c r="J485" s="55"/>
      <c r="K485" s="55"/>
      <c r="L485" s="55"/>
      <c r="M485" s="55"/>
      <c r="N485" s="55"/>
      <c r="O485" s="55"/>
      <c r="P485" s="55"/>
      <c r="Q485" s="55"/>
      <c r="R485" s="55"/>
      <c r="S485" s="55"/>
      <c r="T485" s="55"/>
    </row>
    <row r="486" spans="1:20">
      <c r="A486" s="55"/>
      <c r="B486" s="55"/>
      <c r="C486" s="55"/>
      <c r="D486" s="55"/>
      <c r="E486" s="55"/>
      <c r="F486" s="55"/>
      <c r="G486" s="55"/>
      <c r="H486" s="55"/>
      <c r="I486" s="55"/>
      <c r="J486" s="55"/>
      <c r="K486" s="55"/>
      <c r="L486" s="55"/>
      <c r="M486" s="55"/>
      <c r="N486" s="55"/>
      <c r="O486" s="55"/>
      <c r="P486" s="55"/>
      <c r="Q486" s="55"/>
      <c r="R486" s="55"/>
      <c r="S486" s="55"/>
      <c r="T486" s="55"/>
    </row>
    <row r="487" spans="1:20">
      <c r="A487" s="55"/>
      <c r="B487" s="55"/>
      <c r="C487" s="55"/>
      <c r="D487" s="55"/>
      <c r="E487" s="55"/>
      <c r="F487" s="55"/>
      <c r="G487" s="55"/>
      <c r="H487" s="55"/>
      <c r="I487" s="55"/>
      <c r="J487" s="55"/>
      <c r="K487" s="55"/>
      <c r="L487" s="55"/>
      <c r="M487" s="55"/>
      <c r="N487" s="55"/>
      <c r="O487" s="55"/>
      <c r="P487" s="55"/>
      <c r="Q487" s="55"/>
      <c r="R487" s="55"/>
      <c r="S487" s="55"/>
      <c r="T487" s="55"/>
    </row>
    <row r="488" spans="1:20">
      <c r="A488" s="55"/>
      <c r="B488" s="55"/>
      <c r="C488" s="55"/>
      <c r="D488" s="55"/>
      <c r="E488" s="55"/>
      <c r="F488" s="55"/>
      <c r="G488" s="55"/>
      <c r="H488" s="55"/>
      <c r="I488" s="55"/>
      <c r="J488" s="55"/>
      <c r="K488" s="55"/>
      <c r="L488" s="55"/>
      <c r="M488" s="55"/>
      <c r="N488" s="55"/>
      <c r="O488" s="55"/>
      <c r="P488" s="55"/>
      <c r="Q488" s="55"/>
      <c r="R488" s="55"/>
      <c r="S488" s="55"/>
      <c r="T488" s="55"/>
    </row>
    <row r="489" spans="1:20">
      <c r="A489" s="55"/>
      <c r="B489" s="55"/>
      <c r="C489" s="55"/>
      <c r="D489" s="55"/>
      <c r="E489" s="55"/>
      <c r="F489" s="55"/>
      <c r="G489" s="55"/>
      <c r="H489" s="55"/>
      <c r="I489" s="55"/>
      <c r="J489" s="55"/>
      <c r="K489" s="55"/>
      <c r="L489" s="55"/>
      <c r="M489" s="55"/>
      <c r="N489" s="55"/>
      <c r="O489" s="55"/>
      <c r="P489" s="55"/>
      <c r="Q489" s="55"/>
      <c r="R489" s="55"/>
      <c r="S489" s="55"/>
      <c r="T489" s="55"/>
    </row>
    <row r="490" spans="1:20">
      <c r="A490" s="55"/>
      <c r="B490" s="55"/>
      <c r="C490" s="55"/>
      <c r="D490" s="55"/>
      <c r="E490" s="55"/>
      <c r="F490" s="55"/>
      <c r="G490" s="55"/>
      <c r="H490" s="55"/>
      <c r="I490" s="55"/>
      <c r="J490" s="55"/>
      <c r="K490" s="55"/>
      <c r="L490" s="55"/>
      <c r="M490" s="55"/>
      <c r="N490" s="55"/>
      <c r="O490" s="55"/>
      <c r="P490" s="55"/>
      <c r="Q490" s="55"/>
      <c r="R490" s="55"/>
      <c r="S490" s="55"/>
      <c r="T490" s="55"/>
    </row>
    <row r="491" spans="1:20">
      <c r="A491" s="55"/>
      <c r="B491" s="55"/>
      <c r="C491" s="55"/>
      <c r="D491" s="55"/>
      <c r="E491" s="55"/>
      <c r="F491" s="55"/>
      <c r="G491" s="55"/>
      <c r="H491" s="55"/>
      <c r="I491" s="55"/>
      <c r="J491" s="55"/>
      <c r="K491" s="55"/>
      <c r="L491" s="55"/>
      <c r="M491" s="55"/>
      <c r="N491" s="55"/>
      <c r="O491" s="55"/>
      <c r="P491" s="55"/>
      <c r="Q491" s="55"/>
      <c r="R491" s="55"/>
      <c r="S491" s="55"/>
      <c r="T491" s="55"/>
    </row>
    <row r="492" spans="1:20">
      <c r="A492" s="55"/>
      <c r="B492" s="55"/>
      <c r="C492" s="55"/>
      <c r="D492" s="55"/>
      <c r="E492" s="55"/>
      <c r="F492" s="55"/>
      <c r="G492" s="55"/>
      <c r="H492" s="55"/>
      <c r="I492" s="55"/>
      <c r="J492" s="55"/>
      <c r="K492" s="55"/>
      <c r="L492" s="55"/>
      <c r="M492" s="55"/>
      <c r="N492" s="55"/>
      <c r="O492" s="55"/>
      <c r="P492" s="55"/>
      <c r="Q492" s="55"/>
      <c r="R492" s="55"/>
      <c r="S492" s="55"/>
      <c r="T492" s="55"/>
    </row>
    <row r="493" spans="1:20">
      <c r="A493" s="55"/>
      <c r="B493" s="55"/>
      <c r="C493" s="55"/>
      <c r="D493" s="55"/>
      <c r="E493" s="55"/>
      <c r="F493" s="55"/>
      <c r="G493" s="55"/>
      <c r="H493" s="55"/>
      <c r="I493" s="55"/>
      <c r="J493" s="55"/>
      <c r="K493" s="55"/>
      <c r="L493" s="55"/>
      <c r="M493" s="55"/>
      <c r="N493" s="55"/>
      <c r="O493" s="55"/>
      <c r="P493" s="55"/>
      <c r="Q493" s="55"/>
      <c r="R493" s="55"/>
      <c r="S493" s="55"/>
      <c r="T493" s="55"/>
    </row>
  </sheetData>
  <mergeCells count="14">
    <mergeCell ref="D7:D8"/>
    <mergeCell ref="E7:E8"/>
    <mergeCell ref="F7:F8"/>
    <mergeCell ref="G7:G8"/>
    <mergeCell ref="A7:A8"/>
    <mergeCell ref="B7:B9"/>
    <mergeCell ref="C7:C8"/>
    <mergeCell ref="N7:N8"/>
    <mergeCell ref="K7:K8"/>
    <mergeCell ref="L7:L8"/>
    <mergeCell ref="M7:M8"/>
    <mergeCell ref="H7:H8"/>
    <mergeCell ref="I7:I8"/>
    <mergeCell ref="J7:J8"/>
  </mergeCells>
  <phoneticPr fontId="0" type="noConversion"/>
  <printOptions horizontalCentered="1"/>
  <pageMargins left="0.25" right="0.25" top="0.46" bottom="0.48" header="0.71" footer="0.19"/>
  <pageSetup scale="46" orientation="landscape" r:id="rId1"/>
  <headerFooter alignWithMargins="0">
    <oddFooter>&amp;L&amp;F 
&amp;A&amp;CPage &amp;N of &amp;P&amp;R&amp;D  &amp;T</oddFooter>
  </headerFooter>
  <rowBreaks count="11" manualBreakCount="11">
    <brk id="79" max="65535" man="1"/>
    <brk id="135" max="65535" man="1"/>
    <brk id="191" max="65535" man="1"/>
    <brk id="247" max="65535" man="1"/>
    <brk id="303" max="65535" man="1"/>
    <brk id="359" max="65535" man="1"/>
    <brk id="415" max="65535" man="1"/>
    <brk id="471" max="65535" man="1"/>
    <brk id="527" max="65535" man="1"/>
    <brk id="583" max="65535" man="1"/>
    <brk id="639" max="6553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G480"/>
  <sheetViews>
    <sheetView showRuler="0" defaultGridColor="0" colorId="22" zoomScale="75" zoomScaleNormal="55" zoomScaleSheetLayoutView="55" workbookViewId="0"/>
  </sheetViews>
  <sheetFormatPr defaultColWidth="7" defaultRowHeight="13.2"/>
  <cols>
    <col min="1" max="1" width="48" style="41" customWidth="1"/>
    <col min="2" max="2" width="12.88671875" style="41" customWidth="1"/>
    <col min="3" max="3" width="12.6640625" style="41" customWidth="1"/>
    <col min="4" max="14" width="14.6640625" style="41" customWidth="1"/>
    <col min="15" max="15" width="11.6640625" style="41" customWidth="1"/>
    <col min="16" max="16" width="14.33203125" style="41" customWidth="1"/>
    <col min="17" max="17" width="17.44140625" style="41" customWidth="1"/>
    <col min="18" max="18" width="14" style="41" customWidth="1"/>
    <col min="19" max="19" width="11.33203125" style="41" customWidth="1"/>
    <col min="20" max="20" width="2.44140625" style="41" customWidth="1"/>
    <col min="21" max="21" width="13.88671875" style="259" customWidth="1"/>
    <col min="22" max="33" width="7" style="259"/>
    <col min="34" max="16384" width="7" style="41"/>
  </cols>
  <sheetData>
    <row r="1" spans="1:20" ht="17.399999999999999">
      <c r="A1" s="195" t="s">
        <v>478</v>
      </c>
      <c r="B1" s="195"/>
      <c r="C1" s="190"/>
      <c r="D1" s="190"/>
      <c r="E1" s="190"/>
      <c r="F1" s="190"/>
      <c r="G1" s="190"/>
      <c r="H1" s="190"/>
      <c r="I1" s="190"/>
      <c r="J1" s="190"/>
      <c r="K1" s="190"/>
      <c r="L1" s="190"/>
      <c r="M1" s="190"/>
      <c r="N1" s="190"/>
      <c r="O1" s="190"/>
      <c r="P1" s="190"/>
      <c r="Q1" s="190"/>
      <c r="R1" s="43" t="s">
        <v>440</v>
      </c>
      <c r="S1" s="43"/>
      <c r="T1" s="40"/>
    </row>
    <row r="2" spans="1:20" ht="15.6">
      <c r="B2" s="196"/>
      <c r="C2" s="154"/>
      <c r="D2" s="154"/>
      <c r="E2" s="154"/>
      <c r="F2" s="154"/>
      <c r="G2" s="154"/>
      <c r="H2" s="154"/>
      <c r="I2" s="154"/>
      <c r="J2" s="154"/>
      <c r="K2" s="154"/>
      <c r="L2" s="154"/>
      <c r="M2" s="154"/>
      <c r="N2" s="154"/>
      <c r="O2" s="154"/>
      <c r="P2" s="154"/>
      <c r="Q2" s="154"/>
      <c r="R2" s="40"/>
      <c r="S2" s="40"/>
      <c r="T2" s="40"/>
    </row>
    <row r="3" spans="1:20" ht="18" customHeight="1">
      <c r="A3" s="189" t="s">
        <v>612</v>
      </c>
      <c r="B3" s="154" t="str">
        <f>'Project Information'!B3</f>
        <v>Enter project name &amp; description</v>
      </c>
      <c r="C3" s="155"/>
      <c r="D3" s="190"/>
      <c r="E3" s="190"/>
      <c r="F3" s="154"/>
      <c r="G3" s="190"/>
      <c r="H3" s="190"/>
      <c r="I3" s="190"/>
      <c r="J3" s="190"/>
      <c r="K3" s="190"/>
      <c r="L3" s="190"/>
      <c r="M3" s="190"/>
      <c r="N3" s="212" t="s">
        <v>844</v>
      </c>
      <c r="O3" s="215" t="str">
        <f>'Project Information'!B2</f>
        <v>Enter name of prime or subconsultant</v>
      </c>
      <c r="P3" s="155"/>
      <c r="Q3" s="190"/>
      <c r="R3" s="46"/>
      <c r="S3" s="46"/>
      <c r="T3" s="40"/>
    </row>
    <row r="4" spans="1:20" ht="18" customHeight="1">
      <c r="A4" s="154" t="s">
        <v>615</v>
      </c>
      <c r="B4" s="211" t="str">
        <f>'Project Information'!L2</f>
        <v>enter name of county</v>
      </c>
      <c r="C4" s="155"/>
      <c r="D4" s="154"/>
      <c r="E4" s="154"/>
      <c r="F4" s="154"/>
      <c r="G4" s="154"/>
      <c r="H4" s="154"/>
      <c r="I4" s="154"/>
      <c r="J4" s="154"/>
      <c r="K4" s="154"/>
      <c r="L4" s="154"/>
      <c r="M4" s="154"/>
      <c r="N4" s="212" t="s">
        <v>845</v>
      </c>
      <c r="O4" s="1575" t="s">
        <v>636</v>
      </c>
      <c r="P4" s="155"/>
      <c r="Q4" s="154"/>
      <c r="R4" s="45"/>
      <c r="S4" s="45"/>
      <c r="T4" s="40"/>
    </row>
    <row r="5" spans="1:20" ht="18" customHeight="1">
      <c r="A5" s="159" t="s">
        <v>642</v>
      </c>
      <c r="B5" s="192" t="str">
        <f>'Project Information'!B1</f>
        <v>999999-1-32-01</v>
      </c>
      <c r="C5" s="155"/>
      <c r="D5" s="154"/>
      <c r="E5" s="154"/>
      <c r="F5" s="154"/>
      <c r="G5" s="154"/>
      <c r="I5" s="154"/>
      <c r="J5" s="154"/>
      <c r="K5" s="154"/>
      <c r="L5" s="154"/>
      <c r="M5" s="154"/>
      <c r="N5" s="212" t="s">
        <v>846</v>
      </c>
      <c r="O5" s="193">
        <f ca="1">TODAY()</f>
        <v>44319</v>
      </c>
      <c r="P5" s="155"/>
      <c r="Q5" s="154"/>
      <c r="R5" s="45"/>
      <c r="S5" s="45"/>
      <c r="T5" s="40"/>
    </row>
    <row r="6" spans="1:20" ht="18" customHeight="1" thickBot="1">
      <c r="A6" s="159" t="s">
        <v>643</v>
      </c>
      <c r="B6" s="194" t="str">
        <f>'Project Information'!L1</f>
        <v>54321</v>
      </c>
      <c r="C6" s="155"/>
      <c r="D6" s="155"/>
      <c r="E6" s="155"/>
      <c r="F6" s="155"/>
      <c r="G6" s="155"/>
      <c r="H6" s="155"/>
      <c r="I6" s="155"/>
      <c r="J6" s="155"/>
      <c r="K6" s="155"/>
      <c r="L6" s="155"/>
      <c r="M6" s="155"/>
      <c r="N6" s="213" t="s">
        <v>847</v>
      </c>
      <c r="O6" s="1576" t="s">
        <v>614</v>
      </c>
      <c r="P6" s="191"/>
      <c r="Q6" s="154"/>
      <c r="R6" s="45"/>
      <c r="S6" s="45"/>
      <c r="T6" s="40"/>
    </row>
    <row r="7" spans="1:20" ht="16.5" customHeight="1" thickTop="1">
      <c r="A7" s="1861" t="s">
        <v>580</v>
      </c>
      <c r="B7" s="1863" t="s">
        <v>515</v>
      </c>
      <c r="C7" s="1859" t="str">
        <f>'Staff Hour Summary--Grand Total'!C10</f>
        <v>Project Manager</v>
      </c>
      <c r="D7" s="1859" t="str">
        <f>'Staff Hour Summary--Grand Total'!D10</f>
        <v>Staff Classi- fication 2</v>
      </c>
      <c r="E7" s="1859" t="str">
        <f>'Staff Hour Summary--Grand Total'!E10</f>
        <v>Staff Classi- fication 3</v>
      </c>
      <c r="F7" s="1859" t="str">
        <f>'Staff Hour Summary--Grand Total'!F10</f>
        <v>Staff Classi- fication 4</v>
      </c>
      <c r="G7" s="1859" t="str">
        <f>'Staff Hour Summary--Grand Total'!G10</f>
        <v>Staff Classi- fication 5</v>
      </c>
      <c r="H7" s="1859" t="str">
        <f>'Staff Hour Summary--Grand Total'!H10</f>
        <v>Staff Classi- fication 6</v>
      </c>
      <c r="I7" s="1859" t="str">
        <f>'Staff Hour Summary--Grand Total'!I10</f>
        <v>Staff Classi- fication 7</v>
      </c>
      <c r="J7" s="1859" t="str">
        <f>'Staff Hour Summary--Grand Total'!J10</f>
        <v>Staff Classi- fication 8</v>
      </c>
      <c r="K7" s="1859" t="str">
        <f>'Staff Hour Summary--Grand Total'!K10</f>
        <v>Staff Classi- fication 9</v>
      </c>
      <c r="L7" s="1859" t="str">
        <f>'Staff Hour Summary--Grand Total'!L10</f>
        <v>Staff Classi- fication 10</v>
      </c>
      <c r="M7" s="1859" t="str">
        <f>'Staff Hour Summary--Grand Total'!M10</f>
        <v>Staff Classi- fication 11</v>
      </c>
      <c r="N7" s="1857" t="str">
        <f>'Staff Hour Summary--Grand Total'!N10</f>
        <v>Staff Classi- fication 12</v>
      </c>
      <c r="O7" s="131" t="s">
        <v>557</v>
      </c>
      <c r="P7" s="131" t="s">
        <v>646</v>
      </c>
      <c r="Q7" s="132" t="s">
        <v>647</v>
      </c>
      <c r="R7" s="40"/>
      <c r="S7" s="40"/>
    </row>
    <row r="8" spans="1:20" ht="15.6">
      <c r="A8" s="1862"/>
      <c r="B8" s="1864"/>
      <c r="C8" s="1860"/>
      <c r="D8" s="1860"/>
      <c r="E8" s="1860"/>
      <c r="F8" s="1860"/>
      <c r="G8" s="1860"/>
      <c r="H8" s="1860"/>
      <c r="I8" s="1860"/>
      <c r="J8" s="1860"/>
      <c r="K8" s="1860"/>
      <c r="L8" s="1860"/>
      <c r="M8" s="1860"/>
      <c r="N8" s="1858"/>
      <c r="O8" s="133" t="s">
        <v>651</v>
      </c>
      <c r="P8" s="133" t="s">
        <v>652</v>
      </c>
      <c r="Q8" s="134" t="s">
        <v>653</v>
      </c>
      <c r="R8" s="40"/>
      <c r="S8" s="40"/>
    </row>
    <row r="9" spans="1:20" ht="19.5" customHeight="1" thickBot="1">
      <c r="A9" s="135"/>
      <c r="B9" s="1865"/>
      <c r="C9" s="1579">
        <v>0</v>
      </c>
      <c r="D9" s="1579">
        <v>0</v>
      </c>
      <c r="E9" s="1579">
        <v>0</v>
      </c>
      <c r="F9" s="1579">
        <v>0</v>
      </c>
      <c r="G9" s="1579">
        <v>0</v>
      </c>
      <c r="H9" s="1579">
        <v>0</v>
      </c>
      <c r="I9" s="1579">
        <v>0</v>
      </c>
      <c r="J9" s="1579">
        <v>0</v>
      </c>
      <c r="K9" s="1579">
        <v>0</v>
      </c>
      <c r="L9" s="1579">
        <v>0</v>
      </c>
      <c r="M9" s="1579">
        <v>0</v>
      </c>
      <c r="N9" s="1579">
        <v>0</v>
      </c>
      <c r="O9" s="136" t="s">
        <v>764</v>
      </c>
      <c r="P9" s="137" t="s">
        <v>764</v>
      </c>
      <c r="Q9" s="138" t="s">
        <v>211</v>
      </c>
      <c r="R9" s="40"/>
      <c r="S9" s="40"/>
    </row>
    <row r="10" spans="1:20" ht="18" customHeight="1" thickTop="1">
      <c r="A10" s="256" t="str">
        <f>'Staff Hour Summary - Firm'!A12</f>
        <v>3. Project General and Project Common Tasks</v>
      </c>
      <c r="B10" s="139">
        <f>'Staff Hour Summary - Firm'!B12</f>
        <v>0</v>
      </c>
      <c r="C10" s="139">
        <f>'Staff Hour Summary - Firm'!C12</f>
        <v>0</v>
      </c>
      <c r="D10" s="139">
        <f>'Staff Hour Summary - Firm'!D12</f>
        <v>0</v>
      </c>
      <c r="E10" s="139">
        <f>'Staff Hour Summary - Firm'!E12</f>
        <v>0</v>
      </c>
      <c r="F10" s="139">
        <f>'Staff Hour Summary - Firm'!F12</f>
        <v>0</v>
      </c>
      <c r="G10" s="139">
        <f>'Staff Hour Summary - Firm'!G12</f>
        <v>0</v>
      </c>
      <c r="H10" s="139">
        <f>'Staff Hour Summary - Firm'!H12</f>
        <v>0</v>
      </c>
      <c r="I10" s="139">
        <f>'Staff Hour Summary - Firm'!I12</f>
        <v>0</v>
      </c>
      <c r="J10" s="139">
        <f>'Staff Hour Summary - Firm'!J12</f>
        <v>0</v>
      </c>
      <c r="K10" s="139">
        <f>'Staff Hour Summary - Firm'!K12</f>
        <v>0</v>
      </c>
      <c r="L10" s="139">
        <f>'Staff Hour Summary - Firm'!L12</f>
        <v>0</v>
      </c>
      <c r="M10" s="139">
        <f>'Staff Hour Summary - Firm'!M12</f>
        <v>0</v>
      </c>
      <c r="N10" s="139">
        <f>'Staff Hour Summary - Firm'!N12</f>
        <v>0</v>
      </c>
      <c r="O10" s="140">
        <f t="shared" ref="O10:O39" si="0">SUM(C10:N10)</f>
        <v>0</v>
      </c>
      <c r="P10" s="141">
        <f t="shared" ref="P10:P39" si="1">C10*$C$9+D10*$D$9+E10*$E$9+F10*$F$9+G10*$G$9+H10*$H$9+I10*$I$9+J10*$J$9+K10*$K$9+L10*$L$9+M10*$M$9+N10*$N$9</f>
        <v>0</v>
      </c>
      <c r="Q10" s="142" t="e">
        <f t="shared" ref="Q10:Q39" si="2">ROUND(+P10/O10,2)</f>
        <v>#DIV/0!</v>
      </c>
      <c r="R10" s="40"/>
      <c r="S10" s="40"/>
    </row>
    <row r="11" spans="1:20" ht="18" customHeight="1">
      <c r="A11" s="256" t="str">
        <f>'Staff Hour Summary - Firm'!A13</f>
        <v>4. Roadway Analysis</v>
      </c>
      <c r="B11" s="143">
        <f>'Staff Hour Summary - Firm'!B13</f>
        <v>0</v>
      </c>
      <c r="C11" s="143">
        <f>'Staff Hour Summary - Firm'!C13</f>
        <v>0</v>
      </c>
      <c r="D11" s="143">
        <f>'Staff Hour Summary - Firm'!D13</f>
        <v>0</v>
      </c>
      <c r="E11" s="143">
        <f>'Staff Hour Summary - Firm'!E13</f>
        <v>0</v>
      </c>
      <c r="F11" s="143">
        <f>'Staff Hour Summary - Firm'!F13</f>
        <v>0</v>
      </c>
      <c r="G11" s="143">
        <f>'Staff Hour Summary - Firm'!G13</f>
        <v>0</v>
      </c>
      <c r="H11" s="143">
        <f>'Staff Hour Summary - Firm'!H13</f>
        <v>0</v>
      </c>
      <c r="I11" s="143">
        <f>'Staff Hour Summary - Firm'!I13</f>
        <v>0</v>
      </c>
      <c r="J11" s="143">
        <f>'Staff Hour Summary - Firm'!J13</f>
        <v>0</v>
      </c>
      <c r="K11" s="143">
        <f>'Staff Hour Summary - Firm'!K13</f>
        <v>0</v>
      </c>
      <c r="L11" s="143">
        <f>'Staff Hour Summary - Firm'!L13</f>
        <v>0</v>
      </c>
      <c r="M11" s="143">
        <f>'Staff Hour Summary - Firm'!M13</f>
        <v>0</v>
      </c>
      <c r="N11" s="143">
        <f>'Staff Hour Summary - Firm'!N13</f>
        <v>0</v>
      </c>
      <c r="O11" s="140">
        <f t="shared" si="0"/>
        <v>0</v>
      </c>
      <c r="P11" s="141">
        <f t="shared" si="1"/>
        <v>0</v>
      </c>
      <c r="Q11" s="142" t="e">
        <f t="shared" si="2"/>
        <v>#DIV/0!</v>
      </c>
      <c r="R11" s="40"/>
      <c r="S11" s="40"/>
    </row>
    <row r="12" spans="1:20" ht="18" customHeight="1">
      <c r="A12" s="256" t="str">
        <f>'Staff Hour Summary - Firm'!A14</f>
        <v>5. Roadway Plans</v>
      </c>
      <c r="B12" s="143">
        <f>'Staff Hour Summary - Firm'!B14</f>
        <v>0</v>
      </c>
      <c r="C12" s="143">
        <f>'Staff Hour Summary - Firm'!C14</f>
        <v>0</v>
      </c>
      <c r="D12" s="143">
        <f>'Staff Hour Summary - Firm'!D14</f>
        <v>0</v>
      </c>
      <c r="E12" s="143">
        <f>'Staff Hour Summary - Firm'!E14</f>
        <v>0</v>
      </c>
      <c r="F12" s="143">
        <f>'Staff Hour Summary - Firm'!F14</f>
        <v>0</v>
      </c>
      <c r="G12" s="143">
        <f>'Staff Hour Summary - Firm'!G14</f>
        <v>0</v>
      </c>
      <c r="H12" s="143">
        <f>'Staff Hour Summary - Firm'!H14</f>
        <v>0</v>
      </c>
      <c r="I12" s="143">
        <f>'Staff Hour Summary - Firm'!I14</f>
        <v>0</v>
      </c>
      <c r="J12" s="143">
        <f>'Staff Hour Summary - Firm'!J14</f>
        <v>0</v>
      </c>
      <c r="K12" s="143">
        <f>'Staff Hour Summary - Firm'!K14</f>
        <v>0</v>
      </c>
      <c r="L12" s="143">
        <f>'Staff Hour Summary - Firm'!L14</f>
        <v>0</v>
      </c>
      <c r="M12" s="143">
        <f>'Staff Hour Summary - Firm'!M14</f>
        <v>0</v>
      </c>
      <c r="N12" s="143">
        <f>'Staff Hour Summary - Firm'!N14</f>
        <v>0</v>
      </c>
      <c r="O12" s="140">
        <f t="shared" si="0"/>
        <v>0</v>
      </c>
      <c r="P12" s="141">
        <f t="shared" si="1"/>
        <v>0</v>
      </c>
      <c r="Q12" s="142" t="e">
        <f t="shared" si="2"/>
        <v>#DIV/0!</v>
      </c>
      <c r="R12" s="40"/>
      <c r="S12" s="40"/>
    </row>
    <row r="13" spans="1:20" ht="18" customHeight="1">
      <c r="A13" s="256" t="str">
        <f>'Staff Hour Summary - Firm'!A15</f>
        <v>6a. Drainage Analysis</v>
      </c>
      <c r="B13" s="143">
        <f>'Staff Hour Summary - Firm'!B15</f>
        <v>0</v>
      </c>
      <c r="C13" s="143">
        <f>'Staff Hour Summary - Firm'!C15</f>
        <v>0</v>
      </c>
      <c r="D13" s="143">
        <f>'Staff Hour Summary - Firm'!D15</f>
        <v>0</v>
      </c>
      <c r="E13" s="143">
        <f>'Staff Hour Summary - Firm'!E15</f>
        <v>0</v>
      </c>
      <c r="F13" s="143">
        <f>'Staff Hour Summary - Firm'!F15</f>
        <v>0</v>
      </c>
      <c r="G13" s="143">
        <f>'Staff Hour Summary - Firm'!G15</f>
        <v>0</v>
      </c>
      <c r="H13" s="143">
        <f>'Staff Hour Summary - Firm'!H15</f>
        <v>0</v>
      </c>
      <c r="I13" s="143">
        <f>'Staff Hour Summary - Firm'!I15</f>
        <v>0</v>
      </c>
      <c r="J13" s="143">
        <f>'Staff Hour Summary - Firm'!J15</f>
        <v>0</v>
      </c>
      <c r="K13" s="143">
        <f>'Staff Hour Summary - Firm'!K15</f>
        <v>0</v>
      </c>
      <c r="L13" s="143">
        <f>'Staff Hour Summary - Firm'!L15</f>
        <v>0</v>
      </c>
      <c r="M13" s="143">
        <f>'Staff Hour Summary - Firm'!M15</f>
        <v>0</v>
      </c>
      <c r="N13" s="143">
        <f>'Staff Hour Summary - Firm'!N15</f>
        <v>0</v>
      </c>
      <c r="O13" s="140">
        <f t="shared" si="0"/>
        <v>0</v>
      </c>
      <c r="P13" s="141">
        <f t="shared" si="1"/>
        <v>0</v>
      </c>
      <c r="Q13" s="142" t="e">
        <f t="shared" si="2"/>
        <v>#DIV/0!</v>
      </c>
      <c r="R13" s="40"/>
      <c r="S13" s="40"/>
    </row>
    <row r="14" spans="1:20" ht="18" customHeight="1">
      <c r="A14" s="256" t="str">
        <f>'Staff Hour Summary - Firm'!A16</f>
        <v>6b. Drainage Plans</v>
      </c>
      <c r="B14" s="301">
        <f>'Staff Hour Summary - Firm'!B16</f>
        <v>0</v>
      </c>
      <c r="C14" s="301">
        <f>'Staff Hour Summary - Firm'!C16</f>
        <v>0</v>
      </c>
      <c r="D14" s="301">
        <f>'Staff Hour Summary - Firm'!D16</f>
        <v>0</v>
      </c>
      <c r="E14" s="301">
        <f>'Staff Hour Summary - Firm'!E16</f>
        <v>0</v>
      </c>
      <c r="F14" s="301">
        <f>'Staff Hour Summary - Firm'!F16</f>
        <v>0</v>
      </c>
      <c r="G14" s="301">
        <f>'Staff Hour Summary - Firm'!G16</f>
        <v>0</v>
      </c>
      <c r="H14" s="301">
        <f>'Staff Hour Summary - Firm'!H16</f>
        <v>0</v>
      </c>
      <c r="I14" s="301">
        <f>'Staff Hour Summary - Firm'!I16</f>
        <v>0</v>
      </c>
      <c r="J14" s="301">
        <f>'Staff Hour Summary - Firm'!J16</f>
        <v>0</v>
      </c>
      <c r="K14" s="301">
        <f>'Staff Hour Summary - Firm'!K16</f>
        <v>0</v>
      </c>
      <c r="L14" s="301">
        <f>'Staff Hour Summary - Firm'!L16</f>
        <v>0</v>
      </c>
      <c r="M14" s="301">
        <f>'Staff Hour Summary - Firm'!M16</f>
        <v>0</v>
      </c>
      <c r="N14" s="301">
        <f>'Staff Hour Summary - Firm'!N16</f>
        <v>0</v>
      </c>
      <c r="O14" s="140">
        <f t="shared" si="0"/>
        <v>0</v>
      </c>
      <c r="P14" s="303">
        <f t="shared" ref="P14" si="3">C14*$C$9+D14*$D$9+E14*$E$9+F14*$F$9+G14*$G$9+H14*$H$9+I14*$I$9+J14*$J$9+K14*$K$9+L14*$L$9+M14*$M$9+N14*$N$9</f>
        <v>0</v>
      </c>
      <c r="Q14" s="304" t="e">
        <f t="shared" ref="Q14" si="4">ROUND(+P14/O14,2)</f>
        <v>#DIV/0!</v>
      </c>
      <c r="R14" s="40"/>
      <c r="S14" s="40"/>
    </row>
    <row r="15" spans="1:20" ht="18" customHeight="1">
      <c r="A15" s="256" t="str">
        <f>'Staff Hour Summary - Firm'!A17</f>
        <v>7. Utilities</v>
      </c>
      <c r="B15" s="143">
        <f>'Staff Hour Summary - Firm'!B17</f>
        <v>0</v>
      </c>
      <c r="C15" s="143">
        <f>'Staff Hour Summary - Firm'!C17</f>
        <v>0</v>
      </c>
      <c r="D15" s="143">
        <f>'Staff Hour Summary - Firm'!D17</f>
        <v>0</v>
      </c>
      <c r="E15" s="143">
        <f>'Staff Hour Summary - Firm'!E17</f>
        <v>0</v>
      </c>
      <c r="F15" s="143">
        <f>'Staff Hour Summary - Firm'!F17</f>
        <v>0</v>
      </c>
      <c r="G15" s="143">
        <f>'Staff Hour Summary - Firm'!G17</f>
        <v>0</v>
      </c>
      <c r="H15" s="143">
        <f>'Staff Hour Summary - Firm'!H17</f>
        <v>0</v>
      </c>
      <c r="I15" s="143">
        <f>'Staff Hour Summary - Firm'!I17</f>
        <v>0</v>
      </c>
      <c r="J15" s="143">
        <f>'Staff Hour Summary - Firm'!J17</f>
        <v>0</v>
      </c>
      <c r="K15" s="143">
        <f>'Staff Hour Summary - Firm'!K17</f>
        <v>0</v>
      </c>
      <c r="L15" s="143">
        <f>'Staff Hour Summary - Firm'!L17</f>
        <v>0</v>
      </c>
      <c r="M15" s="143">
        <f>'Staff Hour Summary - Firm'!M17</f>
        <v>0</v>
      </c>
      <c r="N15" s="143">
        <f>'Staff Hour Summary - Firm'!N17</f>
        <v>0</v>
      </c>
      <c r="O15" s="140">
        <f t="shared" si="0"/>
        <v>0</v>
      </c>
      <c r="P15" s="141">
        <f t="shared" si="1"/>
        <v>0</v>
      </c>
      <c r="Q15" s="142" t="e">
        <f t="shared" si="2"/>
        <v>#DIV/0!</v>
      </c>
      <c r="R15" s="40"/>
      <c r="S15" s="40"/>
    </row>
    <row r="16" spans="1:20" ht="18" customHeight="1">
      <c r="A16" s="256" t="str">
        <f>'Staff Hour Summary - Firm'!A18</f>
        <v>8. Environmental Permits,and Env. Clearances</v>
      </c>
      <c r="B16" s="143">
        <f>'Staff Hour Summary - Firm'!B18</f>
        <v>0</v>
      </c>
      <c r="C16" s="143">
        <f>'Staff Hour Summary - Firm'!C18</f>
        <v>0</v>
      </c>
      <c r="D16" s="143">
        <f>'Staff Hour Summary - Firm'!D18</f>
        <v>0</v>
      </c>
      <c r="E16" s="143">
        <f>'Staff Hour Summary - Firm'!E18</f>
        <v>0</v>
      </c>
      <c r="F16" s="143">
        <f>'Staff Hour Summary - Firm'!F18</f>
        <v>0</v>
      </c>
      <c r="G16" s="143">
        <f>'Staff Hour Summary - Firm'!G18</f>
        <v>0</v>
      </c>
      <c r="H16" s="143">
        <f>'Staff Hour Summary - Firm'!H18</f>
        <v>0</v>
      </c>
      <c r="I16" s="143">
        <f>'Staff Hour Summary - Firm'!I18</f>
        <v>0</v>
      </c>
      <c r="J16" s="143">
        <f>'Staff Hour Summary - Firm'!J18</f>
        <v>0</v>
      </c>
      <c r="K16" s="143">
        <f>'Staff Hour Summary - Firm'!K18</f>
        <v>0</v>
      </c>
      <c r="L16" s="143">
        <f>'Staff Hour Summary - Firm'!L18</f>
        <v>0</v>
      </c>
      <c r="M16" s="143">
        <f>'Staff Hour Summary - Firm'!M18</f>
        <v>0</v>
      </c>
      <c r="N16" s="143">
        <f>'Staff Hour Summary - Firm'!N18</f>
        <v>0</v>
      </c>
      <c r="O16" s="140">
        <f t="shared" si="0"/>
        <v>0</v>
      </c>
      <c r="P16" s="141">
        <f t="shared" si="1"/>
        <v>0</v>
      </c>
      <c r="Q16" s="142" t="e">
        <f t="shared" si="2"/>
        <v>#DIV/0!</v>
      </c>
      <c r="R16" s="40"/>
      <c r="S16" s="40"/>
    </row>
    <row r="17" spans="1:19" ht="18" customHeight="1">
      <c r="A17" s="256" t="str">
        <f>'Staff Hour Summary - Firm'!A19</f>
        <v>9. Structures - Misc. Tasks, Dwgs, Non-Tech.</v>
      </c>
      <c r="B17" s="143">
        <f>'Staff Hour Summary - Firm'!B19</f>
        <v>0</v>
      </c>
      <c r="C17" s="143">
        <f>'Staff Hour Summary - Firm'!C19</f>
        <v>0</v>
      </c>
      <c r="D17" s="143">
        <f>'Staff Hour Summary - Firm'!D19</f>
        <v>0</v>
      </c>
      <c r="E17" s="143">
        <f>'Staff Hour Summary - Firm'!E19</f>
        <v>0</v>
      </c>
      <c r="F17" s="143">
        <f>'Staff Hour Summary - Firm'!F19</f>
        <v>0</v>
      </c>
      <c r="G17" s="143">
        <f>'Staff Hour Summary - Firm'!G19</f>
        <v>0</v>
      </c>
      <c r="H17" s="143">
        <f>'Staff Hour Summary - Firm'!H19</f>
        <v>0</v>
      </c>
      <c r="I17" s="143">
        <f>'Staff Hour Summary - Firm'!I19</f>
        <v>0</v>
      </c>
      <c r="J17" s="143">
        <f>'Staff Hour Summary - Firm'!J19</f>
        <v>0</v>
      </c>
      <c r="K17" s="143">
        <f>'Staff Hour Summary - Firm'!K19</f>
        <v>0</v>
      </c>
      <c r="L17" s="143">
        <f>'Staff Hour Summary - Firm'!L19</f>
        <v>0</v>
      </c>
      <c r="M17" s="143">
        <f>'Staff Hour Summary - Firm'!M19</f>
        <v>0</v>
      </c>
      <c r="N17" s="143">
        <f>'Staff Hour Summary - Firm'!N19</f>
        <v>0</v>
      </c>
      <c r="O17" s="140">
        <f t="shared" si="0"/>
        <v>0</v>
      </c>
      <c r="P17" s="141">
        <f t="shared" si="1"/>
        <v>0</v>
      </c>
      <c r="Q17" s="142" t="e">
        <f t="shared" si="2"/>
        <v>#DIV/0!</v>
      </c>
      <c r="R17" s="40"/>
      <c r="S17" s="40"/>
    </row>
    <row r="18" spans="1:19" ht="18" customHeight="1">
      <c r="A18" s="256" t="str">
        <f>'Staff Hour Summary - Firm'!A20</f>
        <v>10. Structures - Bridge Development Report</v>
      </c>
      <c r="B18" s="143">
        <f>'Staff Hour Summary - Firm'!B20</f>
        <v>0</v>
      </c>
      <c r="C18" s="143">
        <f>'Staff Hour Summary - Firm'!C20</f>
        <v>0</v>
      </c>
      <c r="D18" s="143">
        <f>'Staff Hour Summary - Firm'!D20</f>
        <v>0</v>
      </c>
      <c r="E18" s="143">
        <f>'Staff Hour Summary - Firm'!E20</f>
        <v>0</v>
      </c>
      <c r="F18" s="143">
        <f>'Staff Hour Summary - Firm'!F20</f>
        <v>0</v>
      </c>
      <c r="G18" s="143">
        <f>'Staff Hour Summary - Firm'!G20</f>
        <v>0</v>
      </c>
      <c r="H18" s="143">
        <f>'Staff Hour Summary - Firm'!H20</f>
        <v>0</v>
      </c>
      <c r="I18" s="143">
        <f>'Staff Hour Summary - Firm'!I20</f>
        <v>0</v>
      </c>
      <c r="J18" s="143">
        <f>'Staff Hour Summary - Firm'!J20</f>
        <v>0</v>
      </c>
      <c r="K18" s="143">
        <f>'Staff Hour Summary - Firm'!K20</f>
        <v>0</v>
      </c>
      <c r="L18" s="143">
        <f>'Staff Hour Summary - Firm'!L20</f>
        <v>0</v>
      </c>
      <c r="M18" s="143">
        <f>'Staff Hour Summary - Firm'!M20</f>
        <v>0</v>
      </c>
      <c r="N18" s="143">
        <f>'Staff Hour Summary - Firm'!N20</f>
        <v>0</v>
      </c>
      <c r="O18" s="140">
        <f t="shared" si="0"/>
        <v>0</v>
      </c>
      <c r="P18" s="141">
        <f t="shared" si="1"/>
        <v>0</v>
      </c>
      <c r="Q18" s="142" t="e">
        <f t="shared" si="2"/>
        <v>#DIV/0!</v>
      </c>
      <c r="R18" s="40"/>
      <c r="S18" s="40"/>
    </row>
    <row r="19" spans="1:19" ht="18" customHeight="1">
      <c r="A19" s="256" t="str">
        <f>'Staff Hour Summary - Firm'!A21</f>
        <v>11. Structures - Temporary Bridge</v>
      </c>
      <c r="B19" s="143">
        <f>'Staff Hour Summary - Firm'!B21</f>
        <v>0</v>
      </c>
      <c r="C19" s="143">
        <f>'Staff Hour Summary - Firm'!C21</f>
        <v>0</v>
      </c>
      <c r="D19" s="143">
        <f>'Staff Hour Summary - Firm'!D21</f>
        <v>0</v>
      </c>
      <c r="E19" s="143">
        <f>'Staff Hour Summary - Firm'!E21</f>
        <v>0</v>
      </c>
      <c r="F19" s="143">
        <f>'Staff Hour Summary - Firm'!F21</f>
        <v>0</v>
      </c>
      <c r="G19" s="143">
        <f>'Staff Hour Summary - Firm'!G21</f>
        <v>0</v>
      </c>
      <c r="H19" s="143">
        <f>'Staff Hour Summary - Firm'!H21</f>
        <v>0</v>
      </c>
      <c r="I19" s="143">
        <f>'Staff Hour Summary - Firm'!I21</f>
        <v>0</v>
      </c>
      <c r="J19" s="143">
        <f>'Staff Hour Summary - Firm'!J21</f>
        <v>0</v>
      </c>
      <c r="K19" s="143">
        <f>'Staff Hour Summary - Firm'!K21</f>
        <v>0</v>
      </c>
      <c r="L19" s="143">
        <f>'Staff Hour Summary - Firm'!L21</f>
        <v>0</v>
      </c>
      <c r="M19" s="143">
        <f>'Staff Hour Summary - Firm'!M21</f>
        <v>0</v>
      </c>
      <c r="N19" s="143">
        <f>'Staff Hour Summary - Firm'!N21</f>
        <v>0</v>
      </c>
      <c r="O19" s="140">
        <f t="shared" si="0"/>
        <v>0</v>
      </c>
      <c r="P19" s="141">
        <f t="shared" si="1"/>
        <v>0</v>
      </c>
      <c r="Q19" s="142" t="e">
        <f t="shared" si="2"/>
        <v>#DIV/0!</v>
      </c>
      <c r="R19" s="40"/>
      <c r="S19" s="40"/>
    </row>
    <row r="20" spans="1:19" ht="18" customHeight="1">
      <c r="A20" s="256" t="str">
        <f>'Staff Hour Summary - Firm'!A22</f>
        <v>12. Structures - Short Span Concrete Bridge</v>
      </c>
      <c r="B20" s="143">
        <f>'Staff Hour Summary - Firm'!B22</f>
        <v>0</v>
      </c>
      <c r="C20" s="143">
        <f>'Staff Hour Summary - Firm'!C22</f>
        <v>0</v>
      </c>
      <c r="D20" s="143">
        <f>'Staff Hour Summary - Firm'!D22</f>
        <v>0</v>
      </c>
      <c r="E20" s="143">
        <f>'Staff Hour Summary - Firm'!E22</f>
        <v>0</v>
      </c>
      <c r="F20" s="143">
        <f>'Staff Hour Summary - Firm'!F22</f>
        <v>0</v>
      </c>
      <c r="G20" s="143">
        <f>'Staff Hour Summary - Firm'!G22</f>
        <v>0</v>
      </c>
      <c r="H20" s="143">
        <f>'Staff Hour Summary - Firm'!H22</f>
        <v>0</v>
      </c>
      <c r="I20" s="143">
        <f>'Staff Hour Summary - Firm'!I22</f>
        <v>0</v>
      </c>
      <c r="J20" s="143">
        <f>'Staff Hour Summary - Firm'!J22</f>
        <v>0</v>
      </c>
      <c r="K20" s="143">
        <f>'Staff Hour Summary - Firm'!K22</f>
        <v>0</v>
      </c>
      <c r="L20" s="143">
        <f>'Staff Hour Summary - Firm'!L22</f>
        <v>0</v>
      </c>
      <c r="M20" s="143">
        <f>'Staff Hour Summary - Firm'!M22</f>
        <v>0</v>
      </c>
      <c r="N20" s="143">
        <f>'Staff Hour Summary - Firm'!N22</f>
        <v>0</v>
      </c>
      <c r="O20" s="140">
        <f t="shared" si="0"/>
        <v>0</v>
      </c>
      <c r="P20" s="141">
        <f t="shared" si="1"/>
        <v>0</v>
      </c>
      <c r="Q20" s="142" t="e">
        <f t="shared" si="2"/>
        <v>#DIV/0!</v>
      </c>
      <c r="R20" s="40"/>
      <c r="S20" s="40"/>
    </row>
    <row r="21" spans="1:19" ht="18" customHeight="1">
      <c r="A21" s="256" t="str">
        <f>'Staff Hour Summary - Firm'!A23</f>
        <v>13. Structures - Medium Span Concrete Bridge</v>
      </c>
      <c r="B21" s="143">
        <f>'Staff Hour Summary - Firm'!B23</f>
        <v>0</v>
      </c>
      <c r="C21" s="143">
        <f>'Staff Hour Summary - Firm'!C23</f>
        <v>0</v>
      </c>
      <c r="D21" s="143">
        <f>'Staff Hour Summary - Firm'!D23</f>
        <v>0</v>
      </c>
      <c r="E21" s="143">
        <f>'Staff Hour Summary - Firm'!E23</f>
        <v>0</v>
      </c>
      <c r="F21" s="143">
        <f>'Staff Hour Summary - Firm'!F23</f>
        <v>0</v>
      </c>
      <c r="G21" s="143">
        <f>'Staff Hour Summary - Firm'!G23</f>
        <v>0</v>
      </c>
      <c r="H21" s="143">
        <f>'Staff Hour Summary - Firm'!H23</f>
        <v>0</v>
      </c>
      <c r="I21" s="143">
        <f>'Staff Hour Summary - Firm'!I23</f>
        <v>0</v>
      </c>
      <c r="J21" s="143">
        <f>'Staff Hour Summary - Firm'!J23</f>
        <v>0</v>
      </c>
      <c r="K21" s="143">
        <f>'Staff Hour Summary - Firm'!K23</f>
        <v>0</v>
      </c>
      <c r="L21" s="143">
        <f>'Staff Hour Summary - Firm'!L23</f>
        <v>0</v>
      </c>
      <c r="M21" s="143">
        <f>'Staff Hour Summary - Firm'!M23</f>
        <v>0</v>
      </c>
      <c r="N21" s="143">
        <f>'Staff Hour Summary - Firm'!N23</f>
        <v>0</v>
      </c>
      <c r="O21" s="140">
        <f t="shared" si="0"/>
        <v>0</v>
      </c>
      <c r="P21" s="141">
        <f t="shared" si="1"/>
        <v>0</v>
      </c>
      <c r="Q21" s="142" t="e">
        <f t="shared" si="2"/>
        <v>#DIV/0!</v>
      </c>
      <c r="R21" s="40"/>
      <c r="S21" s="40"/>
    </row>
    <row r="22" spans="1:19" ht="18" customHeight="1">
      <c r="A22" s="256" t="str">
        <f>'Staff Hour Summary - Firm'!A24</f>
        <v>14. Structures - Structural Steel Bridge</v>
      </c>
      <c r="B22" s="143">
        <f>'Staff Hour Summary - Firm'!B24</f>
        <v>0</v>
      </c>
      <c r="C22" s="143">
        <f>'Staff Hour Summary - Firm'!C24</f>
        <v>0</v>
      </c>
      <c r="D22" s="143">
        <f>'Staff Hour Summary - Firm'!D24</f>
        <v>0</v>
      </c>
      <c r="E22" s="143">
        <f>'Staff Hour Summary - Firm'!E24</f>
        <v>0</v>
      </c>
      <c r="F22" s="143">
        <f>'Staff Hour Summary - Firm'!F24</f>
        <v>0</v>
      </c>
      <c r="G22" s="143">
        <f>'Staff Hour Summary - Firm'!G24</f>
        <v>0</v>
      </c>
      <c r="H22" s="143">
        <f>'Staff Hour Summary - Firm'!H24</f>
        <v>0</v>
      </c>
      <c r="I22" s="143">
        <f>'Staff Hour Summary - Firm'!I24</f>
        <v>0</v>
      </c>
      <c r="J22" s="143">
        <f>'Staff Hour Summary - Firm'!J24</f>
        <v>0</v>
      </c>
      <c r="K22" s="143">
        <f>'Staff Hour Summary - Firm'!K24</f>
        <v>0</v>
      </c>
      <c r="L22" s="143">
        <f>'Staff Hour Summary - Firm'!L24</f>
        <v>0</v>
      </c>
      <c r="M22" s="143">
        <f>'Staff Hour Summary - Firm'!M24</f>
        <v>0</v>
      </c>
      <c r="N22" s="143">
        <f>'Staff Hour Summary - Firm'!N24</f>
        <v>0</v>
      </c>
      <c r="O22" s="140">
        <f t="shared" si="0"/>
        <v>0</v>
      </c>
      <c r="P22" s="141">
        <f t="shared" si="1"/>
        <v>0</v>
      </c>
      <c r="Q22" s="142" t="e">
        <f t="shared" si="2"/>
        <v>#DIV/0!</v>
      </c>
      <c r="R22" s="40"/>
      <c r="S22" s="40"/>
    </row>
    <row r="23" spans="1:19" ht="18" customHeight="1">
      <c r="A23" s="256" t="str">
        <f>'Staff Hour Summary - Firm'!A25</f>
        <v>15. Structures - Segmental Concrete Bridge</v>
      </c>
      <c r="B23" s="143">
        <f>'Staff Hour Summary - Firm'!B25</f>
        <v>0</v>
      </c>
      <c r="C23" s="143">
        <f>'Staff Hour Summary - Firm'!C25</f>
        <v>0</v>
      </c>
      <c r="D23" s="143">
        <f>'Staff Hour Summary - Firm'!D25</f>
        <v>0</v>
      </c>
      <c r="E23" s="143">
        <f>'Staff Hour Summary - Firm'!E25</f>
        <v>0</v>
      </c>
      <c r="F23" s="143">
        <f>'Staff Hour Summary - Firm'!F25</f>
        <v>0</v>
      </c>
      <c r="G23" s="143">
        <f>'Staff Hour Summary - Firm'!G25</f>
        <v>0</v>
      </c>
      <c r="H23" s="143">
        <f>'Staff Hour Summary - Firm'!H25</f>
        <v>0</v>
      </c>
      <c r="I23" s="143">
        <f>'Staff Hour Summary - Firm'!I25</f>
        <v>0</v>
      </c>
      <c r="J23" s="143">
        <f>'Staff Hour Summary - Firm'!J25</f>
        <v>0</v>
      </c>
      <c r="K23" s="143">
        <f>'Staff Hour Summary - Firm'!K25</f>
        <v>0</v>
      </c>
      <c r="L23" s="143">
        <f>'Staff Hour Summary - Firm'!L25</f>
        <v>0</v>
      </c>
      <c r="M23" s="143">
        <f>'Staff Hour Summary - Firm'!M25</f>
        <v>0</v>
      </c>
      <c r="N23" s="143">
        <f>'Staff Hour Summary - Firm'!N25</f>
        <v>0</v>
      </c>
      <c r="O23" s="140">
        <f t="shared" si="0"/>
        <v>0</v>
      </c>
      <c r="P23" s="141">
        <f t="shared" si="1"/>
        <v>0</v>
      </c>
      <c r="Q23" s="142" t="e">
        <f t="shared" si="2"/>
        <v>#DIV/0!</v>
      </c>
      <c r="R23" s="40"/>
      <c r="S23" s="40"/>
    </row>
    <row r="24" spans="1:19" ht="18" customHeight="1">
      <c r="A24" s="256" t="str">
        <f>'Staff Hour Summary - Firm'!A26</f>
        <v>16. Structures - Movable Span</v>
      </c>
      <c r="B24" s="143">
        <f>'Staff Hour Summary - Firm'!B26</f>
        <v>0</v>
      </c>
      <c r="C24" s="143">
        <f>'Staff Hour Summary - Firm'!C26</f>
        <v>0</v>
      </c>
      <c r="D24" s="143">
        <f>'Staff Hour Summary - Firm'!D26</f>
        <v>0</v>
      </c>
      <c r="E24" s="143">
        <f>'Staff Hour Summary - Firm'!E26</f>
        <v>0</v>
      </c>
      <c r="F24" s="143">
        <f>'Staff Hour Summary - Firm'!F26</f>
        <v>0</v>
      </c>
      <c r="G24" s="143">
        <f>'Staff Hour Summary - Firm'!G26</f>
        <v>0</v>
      </c>
      <c r="H24" s="143">
        <f>'Staff Hour Summary - Firm'!H26</f>
        <v>0</v>
      </c>
      <c r="I24" s="143">
        <f>'Staff Hour Summary - Firm'!I26</f>
        <v>0</v>
      </c>
      <c r="J24" s="143">
        <f>'Staff Hour Summary - Firm'!J26</f>
        <v>0</v>
      </c>
      <c r="K24" s="143">
        <f>'Staff Hour Summary - Firm'!K26</f>
        <v>0</v>
      </c>
      <c r="L24" s="143">
        <f>'Staff Hour Summary - Firm'!L26</f>
        <v>0</v>
      </c>
      <c r="M24" s="143">
        <f>'Staff Hour Summary - Firm'!M26</f>
        <v>0</v>
      </c>
      <c r="N24" s="143">
        <f>'Staff Hour Summary - Firm'!N26</f>
        <v>0</v>
      </c>
      <c r="O24" s="140">
        <f t="shared" si="0"/>
        <v>0</v>
      </c>
      <c r="P24" s="141">
        <f t="shared" si="1"/>
        <v>0</v>
      </c>
      <c r="Q24" s="142" t="e">
        <f t="shared" si="2"/>
        <v>#DIV/0!</v>
      </c>
      <c r="R24" s="40"/>
      <c r="S24" s="40"/>
    </row>
    <row r="25" spans="1:19" ht="18" customHeight="1">
      <c r="A25" s="256" t="str">
        <f>'Staff Hour Summary - Firm'!A27</f>
        <v>17. Structures - Retaining Walls</v>
      </c>
      <c r="B25" s="143">
        <f>'Staff Hour Summary - Firm'!B27</f>
        <v>0</v>
      </c>
      <c r="C25" s="143">
        <f>'Staff Hour Summary - Firm'!C27</f>
        <v>0</v>
      </c>
      <c r="D25" s="143">
        <f>'Staff Hour Summary - Firm'!D27</f>
        <v>0</v>
      </c>
      <c r="E25" s="143">
        <f>'Staff Hour Summary - Firm'!E27</f>
        <v>0</v>
      </c>
      <c r="F25" s="143">
        <f>'Staff Hour Summary - Firm'!F27</f>
        <v>0</v>
      </c>
      <c r="G25" s="143">
        <f>'Staff Hour Summary - Firm'!G27</f>
        <v>0</v>
      </c>
      <c r="H25" s="143">
        <f>'Staff Hour Summary - Firm'!H27</f>
        <v>0</v>
      </c>
      <c r="I25" s="143">
        <f>'Staff Hour Summary - Firm'!I27</f>
        <v>0</v>
      </c>
      <c r="J25" s="143">
        <f>'Staff Hour Summary - Firm'!J27</f>
        <v>0</v>
      </c>
      <c r="K25" s="143">
        <f>'Staff Hour Summary - Firm'!K27</f>
        <v>0</v>
      </c>
      <c r="L25" s="143">
        <f>'Staff Hour Summary - Firm'!L27</f>
        <v>0</v>
      </c>
      <c r="M25" s="143">
        <f>'Staff Hour Summary - Firm'!M27</f>
        <v>0</v>
      </c>
      <c r="N25" s="143">
        <f>'Staff Hour Summary - Firm'!N27</f>
        <v>0</v>
      </c>
      <c r="O25" s="140">
        <f t="shared" si="0"/>
        <v>0</v>
      </c>
      <c r="P25" s="141">
        <f t="shared" si="1"/>
        <v>0</v>
      </c>
      <c r="Q25" s="142" t="e">
        <f t="shared" si="2"/>
        <v>#DIV/0!</v>
      </c>
      <c r="R25" s="40"/>
      <c r="S25" s="40"/>
    </row>
    <row r="26" spans="1:19" ht="18" customHeight="1">
      <c r="A26" s="256" t="str">
        <f>'Staff Hour Summary - Firm'!A28</f>
        <v>18. Structures - Miscellaneous</v>
      </c>
      <c r="B26" s="143">
        <f>'Staff Hour Summary - Firm'!B28</f>
        <v>0</v>
      </c>
      <c r="C26" s="143">
        <f>'Staff Hour Summary - Firm'!C28</f>
        <v>0</v>
      </c>
      <c r="D26" s="143">
        <f>'Staff Hour Summary - Firm'!D28</f>
        <v>0</v>
      </c>
      <c r="E26" s="143">
        <f>'Staff Hour Summary - Firm'!E28</f>
        <v>0</v>
      </c>
      <c r="F26" s="143">
        <f>'Staff Hour Summary - Firm'!F28</f>
        <v>0</v>
      </c>
      <c r="G26" s="143">
        <f>'Staff Hour Summary - Firm'!G28</f>
        <v>0</v>
      </c>
      <c r="H26" s="143">
        <f>'Staff Hour Summary - Firm'!H28</f>
        <v>0</v>
      </c>
      <c r="I26" s="143">
        <f>'Staff Hour Summary - Firm'!I28</f>
        <v>0</v>
      </c>
      <c r="J26" s="143">
        <f>'Staff Hour Summary - Firm'!J28</f>
        <v>0</v>
      </c>
      <c r="K26" s="143">
        <f>'Staff Hour Summary - Firm'!K28</f>
        <v>0</v>
      </c>
      <c r="L26" s="143">
        <f>'Staff Hour Summary - Firm'!L28</f>
        <v>0</v>
      </c>
      <c r="M26" s="143">
        <f>'Staff Hour Summary - Firm'!M28</f>
        <v>0</v>
      </c>
      <c r="N26" s="143">
        <f>'Staff Hour Summary - Firm'!N28</f>
        <v>0</v>
      </c>
      <c r="O26" s="140">
        <f t="shared" si="0"/>
        <v>0</v>
      </c>
      <c r="P26" s="141">
        <f t="shared" si="1"/>
        <v>0</v>
      </c>
      <c r="Q26" s="142" t="e">
        <f t="shared" si="2"/>
        <v>#DIV/0!</v>
      </c>
      <c r="R26" s="40"/>
      <c r="S26" s="40"/>
    </row>
    <row r="27" spans="1:19" ht="18" customHeight="1">
      <c r="A27" s="256" t="str">
        <f>'Staff Hour Summary - Firm'!A29</f>
        <v>19. Signing &amp; Pavement Marking Analysis</v>
      </c>
      <c r="B27" s="143">
        <f>'Staff Hour Summary - Firm'!B29</f>
        <v>0</v>
      </c>
      <c r="C27" s="143">
        <f>'Staff Hour Summary - Firm'!C29</f>
        <v>0</v>
      </c>
      <c r="D27" s="143">
        <f>'Staff Hour Summary - Firm'!D29</f>
        <v>0</v>
      </c>
      <c r="E27" s="143">
        <f>'Staff Hour Summary - Firm'!E29</f>
        <v>0</v>
      </c>
      <c r="F27" s="143">
        <f>'Staff Hour Summary - Firm'!F29</f>
        <v>0</v>
      </c>
      <c r="G27" s="143">
        <f>'Staff Hour Summary - Firm'!G29</f>
        <v>0</v>
      </c>
      <c r="H27" s="143">
        <f>'Staff Hour Summary - Firm'!H29</f>
        <v>0</v>
      </c>
      <c r="I27" s="143">
        <f>'Staff Hour Summary - Firm'!I29</f>
        <v>0</v>
      </c>
      <c r="J27" s="143">
        <f>'Staff Hour Summary - Firm'!J29</f>
        <v>0</v>
      </c>
      <c r="K27" s="143">
        <f>'Staff Hour Summary - Firm'!K29</f>
        <v>0</v>
      </c>
      <c r="L27" s="143">
        <f>'Staff Hour Summary - Firm'!L29</f>
        <v>0</v>
      </c>
      <c r="M27" s="143">
        <f>'Staff Hour Summary - Firm'!M29</f>
        <v>0</v>
      </c>
      <c r="N27" s="143">
        <f>'Staff Hour Summary - Firm'!N29</f>
        <v>0</v>
      </c>
      <c r="O27" s="140">
        <f t="shared" si="0"/>
        <v>0</v>
      </c>
      <c r="P27" s="141">
        <f t="shared" si="1"/>
        <v>0</v>
      </c>
      <c r="Q27" s="142" t="e">
        <f t="shared" si="2"/>
        <v>#DIV/0!</v>
      </c>
      <c r="R27" s="40"/>
      <c r="S27" s="40"/>
    </row>
    <row r="28" spans="1:19" ht="18" customHeight="1">
      <c r="A28" s="256" t="str">
        <f>'Staff Hour Summary - Firm'!A30</f>
        <v>20. Signing &amp; Pavement Marking Plans</v>
      </c>
      <c r="B28" s="143">
        <f>'Staff Hour Summary - Firm'!B30</f>
        <v>0</v>
      </c>
      <c r="C28" s="143">
        <f>'Staff Hour Summary - Firm'!C30</f>
        <v>0</v>
      </c>
      <c r="D28" s="143">
        <f>'Staff Hour Summary - Firm'!D30</f>
        <v>0</v>
      </c>
      <c r="E28" s="143">
        <f>'Staff Hour Summary - Firm'!E30</f>
        <v>0</v>
      </c>
      <c r="F28" s="143">
        <f>'Staff Hour Summary - Firm'!F30</f>
        <v>0</v>
      </c>
      <c r="G28" s="143">
        <f>'Staff Hour Summary - Firm'!G30</f>
        <v>0</v>
      </c>
      <c r="H28" s="143">
        <f>'Staff Hour Summary - Firm'!H30</f>
        <v>0</v>
      </c>
      <c r="I28" s="143">
        <f>'Staff Hour Summary - Firm'!I30</f>
        <v>0</v>
      </c>
      <c r="J28" s="143">
        <f>'Staff Hour Summary - Firm'!J30</f>
        <v>0</v>
      </c>
      <c r="K28" s="143">
        <f>'Staff Hour Summary - Firm'!K30</f>
        <v>0</v>
      </c>
      <c r="L28" s="143">
        <f>'Staff Hour Summary - Firm'!L30</f>
        <v>0</v>
      </c>
      <c r="M28" s="143">
        <f>'Staff Hour Summary - Firm'!M30</f>
        <v>0</v>
      </c>
      <c r="N28" s="143">
        <f>'Staff Hour Summary - Firm'!N30</f>
        <v>0</v>
      </c>
      <c r="O28" s="140">
        <f t="shared" si="0"/>
        <v>0</v>
      </c>
      <c r="P28" s="141">
        <f t="shared" si="1"/>
        <v>0</v>
      </c>
      <c r="Q28" s="142" t="e">
        <f t="shared" si="2"/>
        <v>#DIV/0!</v>
      </c>
      <c r="R28" s="40"/>
      <c r="S28" s="40"/>
    </row>
    <row r="29" spans="1:19" ht="18" customHeight="1">
      <c r="A29" s="256" t="str">
        <f>'Staff Hour Summary - Firm'!A31</f>
        <v>21. Signalization Analysis</v>
      </c>
      <c r="B29" s="143">
        <f>'Staff Hour Summary - Firm'!B31</f>
        <v>0</v>
      </c>
      <c r="C29" s="143">
        <f>'Staff Hour Summary - Firm'!C31</f>
        <v>0</v>
      </c>
      <c r="D29" s="143">
        <f>'Staff Hour Summary - Firm'!D31</f>
        <v>0</v>
      </c>
      <c r="E29" s="143">
        <f>'Staff Hour Summary - Firm'!E31</f>
        <v>0</v>
      </c>
      <c r="F29" s="143">
        <f>'Staff Hour Summary - Firm'!F31</f>
        <v>0</v>
      </c>
      <c r="G29" s="143">
        <f>'Staff Hour Summary - Firm'!G31</f>
        <v>0</v>
      </c>
      <c r="H29" s="143">
        <f>'Staff Hour Summary - Firm'!H31</f>
        <v>0</v>
      </c>
      <c r="I29" s="143">
        <f>'Staff Hour Summary - Firm'!I31</f>
        <v>0</v>
      </c>
      <c r="J29" s="143">
        <f>'Staff Hour Summary - Firm'!J31</f>
        <v>0</v>
      </c>
      <c r="K29" s="143">
        <f>'Staff Hour Summary - Firm'!K31</f>
        <v>0</v>
      </c>
      <c r="L29" s="143">
        <f>'Staff Hour Summary - Firm'!L31</f>
        <v>0</v>
      </c>
      <c r="M29" s="143">
        <f>'Staff Hour Summary - Firm'!M31</f>
        <v>0</v>
      </c>
      <c r="N29" s="143">
        <f>'Staff Hour Summary - Firm'!N31</f>
        <v>0</v>
      </c>
      <c r="O29" s="140">
        <f t="shared" si="0"/>
        <v>0</v>
      </c>
      <c r="P29" s="141">
        <f t="shared" si="1"/>
        <v>0</v>
      </c>
      <c r="Q29" s="142" t="e">
        <f t="shared" si="2"/>
        <v>#DIV/0!</v>
      </c>
      <c r="R29" s="40"/>
      <c r="S29" s="40"/>
    </row>
    <row r="30" spans="1:19" ht="18" customHeight="1">
      <c r="A30" s="169" t="str">
        <f>'Staff Hour Summary - Firm'!A32</f>
        <v>22. Signalization Plans</v>
      </c>
      <c r="B30" s="143">
        <f>'Staff Hour Summary - Firm'!B32</f>
        <v>0</v>
      </c>
      <c r="C30" s="143">
        <f>'Staff Hour Summary - Firm'!C32</f>
        <v>0</v>
      </c>
      <c r="D30" s="143">
        <f>'Staff Hour Summary - Firm'!D32</f>
        <v>0</v>
      </c>
      <c r="E30" s="143">
        <f>'Staff Hour Summary - Firm'!E32</f>
        <v>0</v>
      </c>
      <c r="F30" s="143">
        <f>'Staff Hour Summary - Firm'!F32</f>
        <v>0</v>
      </c>
      <c r="G30" s="143">
        <f>'Staff Hour Summary - Firm'!G32</f>
        <v>0</v>
      </c>
      <c r="H30" s="143">
        <f>'Staff Hour Summary - Firm'!H32</f>
        <v>0</v>
      </c>
      <c r="I30" s="143">
        <f>'Staff Hour Summary - Firm'!I32</f>
        <v>0</v>
      </c>
      <c r="J30" s="143">
        <f>'Staff Hour Summary - Firm'!J32</f>
        <v>0</v>
      </c>
      <c r="K30" s="143">
        <f>'Staff Hour Summary - Firm'!K32</f>
        <v>0</v>
      </c>
      <c r="L30" s="143">
        <f>'Staff Hour Summary - Firm'!L32</f>
        <v>0</v>
      </c>
      <c r="M30" s="143">
        <f>'Staff Hour Summary - Firm'!M32</f>
        <v>0</v>
      </c>
      <c r="N30" s="143">
        <f>'Staff Hour Summary - Firm'!N32</f>
        <v>0</v>
      </c>
      <c r="O30" s="140">
        <f t="shared" si="0"/>
        <v>0</v>
      </c>
      <c r="P30" s="141">
        <f t="shared" si="1"/>
        <v>0</v>
      </c>
      <c r="Q30" s="142" t="e">
        <f t="shared" si="2"/>
        <v>#DIV/0!</v>
      </c>
      <c r="R30" s="40"/>
      <c r="S30" s="40"/>
    </row>
    <row r="31" spans="1:19" ht="18" customHeight="1">
      <c r="A31" s="169" t="str">
        <f>'Staff Hour Summary - Firm'!A33</f>
        <v>23. Lighting Analysis</v>
      </c>
      <c r="B31" s="143">
        <f>'Staff Hour Summary - Firm'!B33</f>
        <v>0</v>
      </c>
      <c r="C31" s="143">
        <f>'Staff Hour Summary - Firm'!C33</f>
        <v>0</v>
      </c>
      <c r="D31" s="143">
        <f>'Staff Hour Summary - Firm'!D33</f>
        <v>0</v>
      </c>
      <c r="E31" s="143">
        <f>'Staff Hour Summary - Firm'!E33</f>
        <v>0</v>
      </c>
      <c r="F31" s="143">
        <f>'Staff Hour Summary - Firm'!F33</f>
        <v>0</v>
      </c>
      <c r="G31" s="143">
        <f>'Staff Hour Summary - Firm'!G33</f>
        <v>0</v>
      </c>
      <c r="H31" s="143">
        <f>'Staff Hour Summary - Firm'!H33</f>
        <v>0</v>
      </c>
      <c r="I31" s="143">
        <f>'Staff Hour Summary - Firm'!I33</f>
        <v>0</v>
      </c>
      <c r="J31" s="143">
        <f>'Staff Hour Summary - Firm'!J33</f>
        <v>0</v>
      </c>
      <c r="K31" s="143">
        <f>'Staff Hour Summary - Firm'!K33</f>
        <v>0</v>
      </c>
      <c r="L31" s="143">
        <f>'Staff Hour Summary - Firm'!L33</f>
        <v>0</v>
      </c>
      <c r="M31" s="143">
        <f>'Staff Hour Summary - Firm'!M33</f>
        <v>0</v>
      </c>
      <c r="N31" s="143">
        <f>'Staff Hour Summary - Firm'!N33</f>
        <v>0</v>
      </c>
      <c r="O31" s="140">
        <f t="shared" si="0"/>
        <v>0</v>
      </c>
      <c r="P31" s="141">
        <f t="shared" si="1"/>
        <v>0</v>
      </c>
      <c r="Q31" s="142" t="e">
        <f t="shared" si="2"/>
        <v>#DIV/0!</v>
      </c>
      <c r="R31" s="40"/>
      <c r="S31" s="40"/>
    </row>
    <row r="32" spans="1:19" ht="18" customHeight="1">
      <c r="A32" s="169" t="str">
        <f>'Staff Hour Summary - Firm'!A34</f>
        <v>24. Lighting Plans</v>
      </c>
      <c r="B32" s="143">
        <f>'Staff Hour Summary - Firm'!B34</f>
        <v>0</v>
      </c>
      <c r="C32" s="143">
        <f>'Staff Hour Summary - Firm'!C34</f>
        <v>0</v>
      </c>
      <c r="D32" s="143">
        <f>'Staff Hour Summary - Firm'!D34</f>
        <v>0</v>
      </c>
      <c r="E32" s="143">
        <f>'Staff Hour Summary - Firm'!E34</f>
        <v>0</v>
      </c>
      <c r="F32" s="143">
        <f>'Staff Hour Summary - Firm'!F34</f>
        <v>0</v>
      </c>
      <c r="G32" s="143">
        <f>'Staff Hour Summary - Firm'!G34</f>
        <v>0</v>
      </c>
      <c r="H32" s="143">
        <f>'Staff Hour Summary - Firm'!H34</f>
        <v>0</v>
      </c>
      <c r="I32" s="143">
        <f>'Staff Hour Summary - Firm'!I34</f>
        <v>0</v>
      </c>
      <c r="J32" s="143">
        <f>'Staff Hour Summary - Firm'!J34</f>
        <v>0</v>
      </c>
      <c r="K32" s="143">
        <f>'Staff Hour Summary - Firm'!K34</f>
        <v>0</v>
      </c>
      <c r="L32" s="143">
        <f>'Staff Hour Summary - Firm'!L34</f>
        <v>0</v>
      </c>
      <c r="M32" s="143">
        <f>'Staff Hour Summary - Firm'!M34</f>
        <v>0</v>
      </c>
      <c r="N32" s="143">
        <f>'Staff Hour Summary - Firm'!N34</f>
        <v>0</v>
      </c>
      <c r="O32" s="140">
        <f t="shared" si="0"/>
        <v>0</v>
      </c>
      <c r="P32" s="141">
        <f t="shared" si="1"/>
        <v>0</v>
      </c>
      <c r="Q32" s="142" t="e">
        <f t="shared" si="2"/>
        <v>#DIV/0!</v>
      </c>
      <c r="R32" s="40"/>
      <c r="S32" s="40"/>
    </row>
    <row r="33" spans="1:33" ht="18" customHeight="1">
      <c r="A33" s="169" t="str">
        <f>'Staff Hour Summary - Firm'!A35</f>
        <v>25. Landscape Analysis</v>
      </c>
      <c r="B33" s="143">
        <f>'Staff Hour Summary - Firm'!B35</f>
        <v>0</v>
      </c>
      <c r="C33" s="143">
        <f>'Staff Hour Summary - Firm'!C35</f>
        <v>0</v>
      </c>
      <c r="D33" s="143">
        <f>'Staff Hour Summary - Firm'!D35</f>
        <v>0</v>
      </c>
      <c r="E33" s="143">
        <f>'Staff Hour Summary - Firm'!E35</f>
        <v>0</v>
      </c>
      <c r="F33" s="143">
        <f>'Staff Hour Summary - Firm'!F35</f>
        <v>0</v>
      </c>
      <c r="G33" s="143">
        <f>'Staff Hour Summary - Firm'!G35</f>
        <v>0</v>
      </c>
      <c r="H33" s="143">
        <f>'Staff Hour Summary - Firm'!H35</f>
        <v>0</v>
      </c>
      <c r="I33" s="143">
        <f>'Staff Hour Summary - Firm'!I35</f>
        <v>0</v>
      </c>
      <c r="J33" s="143">
        <f>'Staff Hour Summary - Firm'!J35</f>
        <v>0</v>
      </c>
      <c r="K33" s="143">
        <f>'Staff Hour Summary - Firm'!K35</f>
        <v>0</v>
      </c>
      <c r="L33" s="143">
        <f>'Staff Hour Summary - Firm'!L35</f>
        <v>0</v>
      </c>
      <c r="M33" s="143">
        <f>'Staff Hour Summary - Firm'!M35</f>
        <v>0</v>
      </c>
      <c r="N33" s="143">
        <f>'Staff Hour Summary - Firm'!N35</f>
        <v>0</v>
      </c>
      <c r="O33" s="140">
        <f t="shared" si="0"/>
        <v>0</v>
      </c>
      <c r="P33" s="141">
        <f t="shared" si="1"/>
        <v>0</v>
      </c>
      <c r="Q33" s="142" t="e">
        <f t="shared" si="2"/>
        <v>#DIV/0!</v>
      </c>
      <c r="R33" s="40"/>
      <c r="S33" s="40"/>
    </row>
    <row r="34" spans="1:33" ht="18" customHeight="1">
      <c r="A34" s="169" t="str">
        <f>'Staff Hour Summary - Firm'!A36</f>
        <v>26. Landscape Plans</v>
      </c>
      <c r="B34" s="143">
        <f>'Staff Hour Summary - Firm'!B36</f>
        <v>0</v>
      </c>
      <c r="C34" s="143">
        <f>'Staff Hour Summary - Firm'!C36</f>
        <v>0</v>
      </c>
      <c r="D34" s="143">
        <f>'Staff Hour Summary - Firm'!D36</f>
        <v>0</v>
      </c>
      <c r="E34" s="143">
        <f>'Staff Hour Summary - Firm'!E36</f>
        <v>0</v>
      </c>
      <c r="F34" s="143">
        <f>'Staff Hour Summary - Firm'!F36</f>
        <v>0</v>
      </c>
      <c r="G34" s="143">
        <f>'Staff Hour Summary - Firm'!G36</f>
        <v>0</v>
      </c>
      <c r="H34" s="143">
        <f>'Staff Hour Summary - Firm'!H36</f>
        <v>0</v>
      </c>
      <c r="I34" s="143">
        <f>'Staff Hour Summary - Firm'!I36</f>
        <v>0</v>
      </c>
      <c r="J34" s="143">
        <f>'Staff Hour Summary - Firm'!J36</f>
        <v>0</v>
      </c>
      <c r="K34" s="143">
        <f>'Staff Hour Summary - Firm'!K36</f>
        <v>0</v>
      </c>
      <c r="L34" s="143">
        <f>'Staff Hour Summary - Firm'!L36</f>
        <v>0</v>
      </c>
      <c r="M34" s="143">
        <f>'Staff Hour Summary - Firm'!M36</f>
        <v>0</v>
      </c>
      <c r="N34" s="143">
        <f>'Staff Hour Summary - Firm'!N36</f>
        <v>0</v>
      </c>
      <c r="O34" s="140">
        <f t="shared" si="0"/>
        <v>0</v>
      </c>
      <c r="P34" s="141">
        <f t="shared" si="1"/>
        <v>0</v>
      </c>
      <c r="Q34" s="142" t="e">
        <f t="shared" si="2"/>
        <v>#DIV/0!</v>
      </c>
      <c r="R34" s="40"/>
      <c r="S34" s="40"/>
    </row>
    <row r="35" spans="1:33" ht="18" customHeight="1">
      <c r="A35" s="169" t="str">
        <f>'Staff Hour Summary - Firm'!A37</f>
        <v>27. Survey (Field &amp; Office Support)</v>
      </c>
      <c r="B35" s="143">
        <f>'Staff Hour Summary - Firm'!B37</f>
        <v>0</v>
      </c>
      <c r="C35" s="143">
        <f>'Staff Hour Summary - Firm'!C37</f>
        <v>0</v>
      </c>
      <c r="D35" s="143">
        <f>'Staff Hour Summary - Firm'!D37</f>
        <v>0</v>
      </c>
      <c r="E35" s="143">
        <f>'Staff Hour Summary - Firm'!E37</f>
        <v>0</v>
      </c>
      <c r="F35" s="143">
        <f>'Staff Hour Summary - Firm'!F37</f>
        <v>0</v>
      </c>
      <c r="G35" s="143">
        <f>'Staff Hour Summary - Firm'!G37</f>
        <v>0</v>
      </c>
      <c r="H35" s="143">
        <f>'Staff Hour Summary - Firm'!H37</f>
        <v>0</v>
      </c>
      <c r="I35" s="143">
        <f>'Staff Hour Summary - Firm'!I37</f>
        <v>0</v>
      </c>
      <c r="J35" s="143">
        <f>'Staff Hour Summary - Firm'!J37</f>
        <v>0</v>
      </c>
      <c r="K35" s="143">
        <f>'Staff Hour Summary - Firm'!K37</f>
        <v>0</v>
      </c>
      <c r="L35" s="143">
        <f>'Staff Hour Summary - Firm'!L37</f>
        <v>0</v>
      </c>
      <c r="M35" s="143">
        <f>'Staff Hour Summary - Firm'!M37</f>
        <v>0</v>
      </c>
      <c r="N35" s="143">
        <f>'Staff Hour Summary - Firm'!N37</f>
        <v>0</v>
      </c>
      <c r="O35" s="140">
        <f t="shared" si="0"/>
        <v>0</v>
      </c>
      <c r="P35" s="141">
        <f t="shared" si="1"/>
        <v>0</v>
      </c>
      <c r="Q35" s="142" t="e">
        <f t="shared" si="2"/>
        <v>#DIV/0!</v>
      </c>
      <c r="R35" s="40"/>
      <c r="S35" s="40"/>
    </row>
    <row r="36" spans="1:33" ht="18" customHeight="1">
      <c r="A36" s="169" t="str">
        <f>'Staff Hour Summary - Firm'!A38</f>
        <v>28. Photogrammetry</v>
      </c>
      <c r="B36" s="143">
        <f>'Staff Hour Summary - Firm'!B38</f>
        <v>0</v>
      </c>
      <c r="C36" s="143">
        <f>'Staff Hour Summary - Firm'!C38</f>
        <v>0</v>
      </c>
      <c r="D36" s="143">
        <f>'Staff Hour Summary - Firm'!D38</f>
        <v>0</v>
      </c>
      <c r="E36" s="143">
        <f>'Staff Hour Summary - Firm'!E38</f>
        <v>0</v>
      </c>
      <c r="F36" s="143">
        <f>'Staff Hour Summary - Firm'!F38</f>
        <v>0</v>
      </c>
      <c r="G36" s="143">
        <f>'Staff Hour Summary - Firm'!G38</f>
        <v>0</v>
      </c>
      <c r="H36" s="143">
        <f>'Staff Hour Summary - Firm'!H38</f>
        <v>0</v>
      </c>
      <c r="I36" s="143">
        <f>'Staff Hour Summary - Firm'!I38</f>
        <v>0</v>
      </c>
      <c r="J36" s="143">
        <f>'Staff Hour Summary - Firm'!J38</f>
        <v>0</v>
      </c>
      <c r="K36" s="143">
        <f>'Staff Hour Summary - Firm'!K38</f>
        <v>0</v>
      </c>
      <c r="L36" s="143">
        <f>'Staff Hour Summary - Firm'!L38</f>
        <v>0</v>
      </c>
      <c r="M36" s="143">
        <f>'Staff Hour Summary - Firm'!M38</f>
        <v>0</v>
      </c>
      <c r="N36" s="143">
        <f>'Staff Hour Summary - Firm'!N38</f>
        <v>0</v>
      </c>
      <c r="O36" s="140">
        <f t="shared" si="0"/>
        <v>0</v>
      </c>
      <c r="P36" s="141">
        <f t="shared" si="1"/>
        <v>0</v>
      </c>
      <c r="Q36" s="142" t="e">
        <f t="shared" si="2"/>
        <v>#DIV/0!</v>
      </c>
      <c r="R36" s="40"/>
      <c r="S36" s="40"/>
    </row>
    <row r="37" spans="1:33" ht="18" customHeight="1">
      <c r="A37" s="169" t="str">
        <f>'Staff Hour Summary - Firm'!A39</f>
        <v>29. Mapping</v>
      </c>
      <c r="B37" s="143">
        <f>'Staff Hour Summary - Firm'!B39</f>
        <v>0</v>
      </c>
      <c r="C37" s="143">
        <f>'Staff Hour Summary - Firm'!C39</f>
        <v>0</v>
      </c>
      <c r="D37" s="143">
        <f>'Staff Hour Summary - Firm'!D39</f>
        <v>0</v>
      </c>
      <c r="E37" s="143">
        <f>'Staff Hour Summary - Firm'!E39</f>
        <v>0</v>
      </c>
      <c r="F37" s="143">
        <f>'Staff Hour Summary - Firm'!F39</f>
        <v>0</v>
      </c>
      <c r="G37" s="143">
        <f>'Staff Hour Summary - Firm'!G39</f>
        <v>0</v>
      </c>
      <c r="H37" s="143">
        <f>'Staff Hour Summary - Firm'!H39</f>
        <v>0</v>
      </c>
      <c r="I37" s="143">
        <f>'Staff Hour Summary - Firm'!I39</f>
        <v>0</v>
      </c>
      <c r="J37" s="143">
        <f>'Staff Hour Summary - Firm'!J39</f>
        <v>0</v>
      </c>
      <c r="K37" s="143">
        <f>'Staff Hour Summary - Firm'!K39</f>
        <v>0</v>
      </c>
      <c r="L37" s="143">
        <f>'Staff Hour Summary - Firm'!L39</f>
        <v>0</v>
      </c>
      <c r="M37" s="143">
        <f>'Staff Hour Summary - Firm'!M39</f>
        <v>0</v>
      </c>
      <c r="N37" s="143">
        <f>'Staff Hour Summary - Firm'!N39</f>
        <v>0</v>
      </c>
      <c r="O37" s="140">
        <f t="shared" si="0"/>
        <v>0</v>
      </c>
      <c r="P37" s="141">
        <f t="shared" si="1"/>
        <v>0</v>
      </c>
      <c r="Q37" s="142" t="e">
        <f t="shared" si="2"/>
        <v>#DIV/0!</v>
      </c>
      <c r="R37" s="40"/>
      <c r="S37" s="40"/>
    </row>
    <row r="38" spans="1:33" s="299" customFormat="1" ht="18" customHeight="1">
      <c r="A38" s="256" t="str">
        <f>'Staff Hour Summary - Firm'!A40</f>
        <v>30. Terrestrial Mobile LiDAR</v>
      </c>
      <c r="B38" s="301">
        <f>'Staff Hour Summary - Firm'!B40</f>
        <v>0</v>
      </c>
      <c r="C38" s="301">
        <f>'Staff Hour Summary - Firm'!C40</f>
        <v>0</v>
      </c>
      <c r="D38" s="301">
        <f>'Staff Hour Summary - Firm'!D40</f>
        <v>0</v>
      </c>
      <c r="E38" s="301">
        <f>'Staff Hour Summary - Firm'!E40</f>
        <v>0</v>
      </c>
      <c r="F38" s="301">
        <f>'Staff Hour Summary - Firm'!F40</f>
        <v>0</v>
      </c>
      <c r="G38" s="301">
        <f>'Staff Hour Summary - Firm'!G40</f>
        <v>0</v>
      </c>
      <c r="H38" s="301">
        <f>'Staff Hour Summary - Firm'!H40</f>
        <v>0</v>
      </c>
      <c r="I38" s="301">
        <f>'Staff Hour Summary - Firm'!I40</f>
        <v>0</v>
      </c>
      <c r="J38" s="301">
        <f>'Staff Hour Summary - Firm'!J40</f>
        <v>0</v>
      </c>
      <c r="K38" s="301">
        <f>'Staff Hour Summary - Firm'!K40</f>
        <v>0</v>
      </c>
      <c r="L38" s="301">
        <f>'Staff Hour Summary - Firm'!L40</f>
        <v>0</v>
      </c>
      <c r="M38" s="301">
        <f>'Staff Hour Summary - Firm'!M40</f>
        <v>0</v>
      </c>
      <c r="N38" s="301">
        <f>'Staff Hour Summary - Firm'!N40</f>
        <v>0</v>
      </c>
      <c r="O38" s="302">
        <f>SUM(C38:N38)</f>
        <v>0</v>
      </c>
      <c r="P38" s="303">
        <f>C38*$C$9+D38*$D$9+E38*$E$9+F38*$F$9+G38*$G$9+H38*$H$9+I38*$I$9+J38*$J$9+K38*$K$9+L38*$L$9+M38*$M$9+N38*$N$9</f>
        <v>0</v>
      </c>
      <c r="Q38" s="304" t="e">
        <f>ROUND(+P38/O38,2)</f>
        <v>#DIV/0!</v>
      </c>
      <c r="R38" s="50"/>
      <c r="S38" s="50"/>
      <c r="U38" s="260"/>
      <c r="V38" s="260"/>
      <c r="W38" s="260"/>
      <c r="X38" s="260"/>
      <c r="Y38" s="260"/>
      <c r="Z38" s="260"/>
      <c r="AA38" s="260"/>
      <c r="AB38" s="260"/>
      <c r="AC38" s="260"/>
      <c r="AD38" s="260"/>
      <c r="AE38" s="260"/>
      <c r="AF38" s="260"/>
      <c r="AG38" s="260"/>
    </row>
    <row r="39" spans="1:33" ht="18" customHeight="1">
      <c r="A39" s="169" t="str">
        <f>'Staff Hour Summary - Firm'!A41</f>
        <v>31. Architecture Development</v>
      </c>
      <c r="B39" s="143">
        <f>'Staff Hour Summary - Firm'!B41</f>
        <v>0</v>
      </c>
      <c r="C39" s="143">
        <f>'Staff Hour Summary - Firm'!C41</f>
        <v>0</v>
      </c>
      <c r="D39" s="143">
        <f>'Staff Hour Summary - Firm'!D41</f>
        <v>0</v>
      </c>
      <c r="E39" s="143">
        <f>'Staff Hour Summary - Firm'!E41</f>
        <v>0</v>
      </c>
      <c r="F39" s="143">
        <f>'Staff Hour Summary - Firm'!F41</f>
        <v>0</v>
      </c>
      <c r="G39" s="143">
        <f>'Staff Hour Summary - Firm'!G41</f>
        <v>0</v>
      </c>
      <c r="H39" s="143">
        <f>'Staff Hour Summary - Firm'!H41</f>
        <v>0</v>
      </c>
      <c r="I39" s="143">
        <f>'Staff Hour Summary - Firm'!I41</f>
        <v>0</v>
      </c>
      <c r="J39" s="143">
        <f>'Staff Hour Summary - Firm'!J41</f>
        <v>0</v>
      </c>
      <c r="K39" s="143">
        <f>'Staff Hour Summary - Firm'!K41</f>
        <v>0</v>
      </c>
      <c r="L39" s="143">
        <f>'Staff Hour Summary - Firm'!L41</f>
        <v>0</v>
      </c>
      <c r="M39" s="143">
        <f>'Staff Hour Summary - Firm'!M41</f>
        <v>0</v>
      </c>
      <c r="N39" s="143">
        <f>'Staff Hour Summary - Firm'!N41</f>
        <v>0</v>
      </c>
      <c r="O39" s="140">
        <f t="shared" si="0"/>
        <v>0</v>
      </c>
      <c r="P39" s="141">
        <f t="shared" si="1"/>
        <v>0</v>
      </c>
      <c r="Q39" s="142" t="e">
        <f t="shared" si="2"/>
        <v>#DIV/0!</v>
      </c>
      <c r="R39" s="40"/>
      <c r="S39" s="40"/>
    </row>
    <row r="40" spans="1:33" ht="18" customHeight="1">
      <c r="A40" s="256" t="str">
        <f>'Staff Hour Summary - Firm'!A42</f>
        <v>32. Noise Barriers Impact Design Assessment</v>
      </c>
      <c r="B40" s="143">
        <f>'Staff Hour Summary - Firm'!B42</f>
        <v>0</v>
      </c>
      <c r="C40" s="143">
        <f>'Staff Hour Summary - Firm'!C42</f>
        <v>0</v>
      </c>
      <c r="D40" s="143">
        <f>'Staff Hour Summary - Firm'!D42</f>
        <v>0</v>
      </c>
      <c r="E40" s="143">
        <f>'Staff Hour Summary - Firm'!E42</f>
        <v>0</v>
      </c>
      <c r="F40" s="143">
        <f>'Staff Hour Summary - Firm'!F42</f>
        <v>0</v>
      </c>
      <c r="G40" s="143">
        <f>'Staff Hour Summary - Firm'!G42</f>
        <v>0</v>
      </c>
      <c r="H40" s="143">
        <f>'Staff Hour Summary - Firm'!H42</f>
        <v>0</v>
      </c>
      <c r="I40" s="143">
        <f>'Staff Hour Summary - Firm'!I42</f>
        <v>0</v>
      </c>
      <c r="J40" s="143">
        <f>'Staff Hour Summary - Firm'!J42</f>
        <v>0</v>
      </c>
      <c r="K40" s="143">
        <f>'Staff Hour Summary - Firm'!K42</f>
        <v>0</v>
      </c>
      <c r="L40" s="143">
        <f>'Staff Hour Summary - Firm'!L42</f>
        <v>0</v>
      </c>
      <c r="M40" s="143">
        <f>'Staff Hour Summary - Firm'!M42</f>
        <v>0</v>
      </c>
      <c r="N40" s="143">
        <f>'Staff Hour Summary - Firm'!N42</f>
        <v>0</v>
      </c>
      <c r="O40" s="140">
        <f>SUM(C40:N40)</f>
        <v>0</v>
      </c>
      <c r="P40" s="141">
        <f>C40*$C$9+D40*$D$9+E40*$E$9+F40*$F$9+G40*$G$9+H40*$H$9+I40*$I$9+J40*$J$9+K40*$K$9+L40*$L$9+M40*$M$9+N40*$N$9</f>
        <v>0</v>
      </c>
      <c r="Q40" s="142" t="e">
        <f>ROUND(+P40/O40,2)</f>
        <v>#DIV/0!</v>
      </c>
      <c r="R40" s="40"/>
      <c r="S40" s="40"/>
    </row>
    <row r="41" spans="1:33" ht="18" customHeight="1">
      <c r="A41" s="256" t="str">
        <f>'Staff Hour Summary - Firm'!A43</f>
        <v>33. Intelligent Transportation Systems Analysis</v>
      </c>
      <c r="B41" s="143">
        <f>'Staff Hour Summary - Firm'!B43</f>
        <v>0</v>
      </c>
      <c r="C41" s="143">
        <f>'Staff Hour Summary - Firm'!C43</f>
        <v>0</v>
      </c>
      <c r="D41" s="143">
        <f>'Staff Hour Summary - Firm'!D43</f>
        <v>0</v>
      </c>
      <c r="E41" s="143">
        <f>'Staff Hour Summary - Firm'!E43</f>
        <v>0</v>
      </c>
      <c r="F41" s="143">
        <f>'Staff Hour Summary - Firm'!F43</f>
        <v>0</v>
      </c>
      <c r="G41" s="143">
        <f>'Staff Hour Summary - Firm'!G43</f>
        <v>0</v>
      </c>
      <c r="H41" s="143">
        <f>'Staff Hour Summary - Firm'!H43</f>
        <v>0</v>
      </c>
      <c r="I41" s="143">
        <f>'Staff Hour Summary - Firm'!I43</f>
        <v>0</v>
      </c>
      <c r="J41" s="143">
        <f>'Staff Hour Summary - Firm'!J43</f>
        <v>0</v>
      </c>
      <c r="K41" s="143">
        <f>'Staff Hour Summary - Firm'!K43</f>
        <v>0</v>
      </c>
      <c r="L41" s="143">
        <f>'Staff Hour Summary - Firm'!L43</f>
        <v>0</v>
      </c>
      <c r="M41" s="143">
        <f>'Staff Hour Summary - Firm'!M43</f>
        <v>0</v>
      </c>
      <c r="N41" s="143">
        <f>'Staff Hour Summary - Firm'!N43</f>
        <v>0</v>
      </c>
      <c r="O41" s="140">
        <f>SUM(C41:N41)</f>
        <v>0</v>
      </c>
      <c r="P41" s="141">
        <f>C41*$C$9+D41*$D$9+E41*$E$9+F41*$F$9+G41*$G$9+H41*$H$9+I41*$I$9+J41*$J$9+K41*$K$9+L41*$L$9+M41*$M$9+N41*$N$9</f>
        <v>0</v>
      </c>
      <c r="Q41" s="142" t="e">
        <f>ROUND(+P41/O41,2)</f>
        <v>#DIV/0!</v>
      </c>
      <c r="R41" s="40"/>
      <c r="S41" s="40"/>
    </row>
    <row r="42" spans="1:33" ht="18" customHeight="1">
      <c r="A42" s="256" t="str">
        <f>'Staff Hour Summary - Firm'!A44</f>
        <v>34. Intelligent Transportation Systems Plans</v>
      </c>
      <c r="B42" s="143">
        <f>'Staff Hour Summary - Firm'!B44</f>
        <v>0</v>
      </c>
      <c r="C42" s="143">
        <f>'Staff Hour Summary - Firm'!C44</f>
        <v>0</v>
      </c>
      <c r="D42" s="143">
        <f>'Staff Hour Summary - Firm'!D44</f>
        <v>0</v>
      </c>
      <c r="E42" s="143">
        <f>'Staff Hour Summary - Firm'!E44</f>
        <v>0</v>
      </c>
      <c r="F42" s="143">
        <f>'Staff Hour Summary - Firm'!F44</f>
        <v>0</v>
      </c>
      <c r="G42" s="143">
        <f>'Staff Hour Summary - Firm'!G44</f>
        <v>0</v>
      </c>
      <c r="H42" s="143">
        <f>'Staff Hour Summary - Firm'!H44</f>
        <v>0</v>
      </c>
      <c r="I42" s="143">
        <f>'Staff Hour Summary - Firm'!I44</f>
        <v>0</v>
      </c>
      <c r="J42" s="143">
        <f>'Staff Hour Summary - Firm'!J44</f>
        <v>0</v>
      </c>
      <c r="K42" s="143">
        <f>'Staff Hour Summary - Firm'!K44</f>
        <v>0</v>
      </c>
      <c r="L42" s="143">
        <f>'Staff Hour Summary - Firm'!L44</f>
        <v>0</v>
      </c>
      <c r="M42" s="143">
        <f>'Staff Hour Summary - Firm'!M44</f>
        <v>0</v>
      </c>
      <c r="N42" s="143">
        <f>'Staff Hour Summary - Firm'!N44</f>
        <v>0</v>
      </c>
      <c r="O42" s="140">
        <f>SUM(C42:N42)</f>
        <v>0</v>
      </c>
      <c r="P42" s="141">
        <f>C42*$C$9+D42*$D$9+E42*$E$9+F42*$F$9+G42*$G$9+H42*$H$9+I42*$I$9+J42*$J$9+K42*$K$9+L42*$L$9+M42*$M$9+N42*$N$9</f>
        <v>0</v>
      </c>
      <c r="Q42" s="142" t="e">
        <f>ROUND(+P42/O42,2)</f>
        <v>#DIV/0!</v>
      </c>
      <c r="R42" s="40"/>
      <c r="S42" s="40"/>
    </row>
    <row r="43" spans="1:33" s="299" customFormat="1" ht="18" customHeight="1">
      <c r="A43" s="256" t="str">
        <f>'Staff Hour Summary - Firm'!A45</f>
        <v>35. Geotechnical</v>
      </c>
      <c r="B43" s="301">
        <f>'Staff Hour Summary - Firm'!B45</f>
        <v>0</v>
      </c>
      <c r="C43" s="301">
        <f>'Staff Hour Summary - Firm'!C45</f>
        <v>0</v>
      </c>
      <c r="D43" s="301">
        <f>'Staff Hour Summary - Firm'!D45</f>
        <v>0</v>
      </c>
      <c r="E43" s="301">
        <f>'Staff Hour Summary - Firm'!E45</f>
        <v>0</v>
      </c>
      <c r="F43" s="301">
        <f>'Staff Hour Summary - Firm'!F45</f>
        <v>0</v>
      </c>
      <c r="G43" s="301">
        <f>'Staff Hour Summary - Firm'!G45</f>
        <v>0</v>
      </c>
      <c r="H43" s="301">
        <f>'Staff Hour Summary - Firm'!H45</f>
        <v>0</v>
      </c>
      <c r="I43" s="301">
        <f>'Staff Hour Summary - Firm'!I45</f>
        <v>0</v>
      </c>
      <c r="J43" s="301">
        <f>'Staff Hour Summary - Firm'!J45</f>
        <v>0</v>
      </c>
      <c r="K43" s="301">
        <f>'Staff Hour Summary - Firm'!K45</f>
        <v>0</v>
      </c>
      <c r="L43" s="301">
        <f>'Staff Hour Summary - Firm'!L45</f>
        <v>0</v>
      </c>
      <c r="M43" s="301">
        <f>'Staff Hour Summary - Firm'!M45</f>
        <v>0</v>
      </c>
      <c r="N43" s="301">
        <f>'Staff Hour Summary - Firm'!N45</f>
        <v>0</v>
      </c>
      <c r="O43" s="302">
        <f>SUM(C43:N43)</f>
        <v>0</v>
      </c>
      <c r="P43" s="303">
        <f>C43*$C$9+D43*$D$9+E43*$E$9+F43*$F$9+G43*$G$9+H43*$H$9+I43*$I$9+J43*$J$9+K43*$K$9+L43*$L$9+M43*$M$9+N43*$N$9</f>
        <v>0</v>
      </c>
      <c r="Q43" s="304" t="e">
        <f>ROUND(+P43/O43,2)</f>
        <v>#DIV/0!</v>
      </c>
      <c r="R43" s="50"/>
      <c r="S43" s="50"/>
      <c r="U43" s="260"/>
      <c r="V43" s="260"/>
      <c r="W43" s="260"/>
      <c r="X43" s="260"/>
      <c r="Y43" s="260"/>
      <c r="Z43" s="260"/>
      <c r="AA43" s="260"/>
      <c r="AB43" s="260"/>
      <c r="AC43" s="260"/>
      <c r="AD43" s="260"/>
      <c r="AE43" s="260"/>
      <c r="AF43" s="260"/>
      <c r="AG43" s="260"/>
    </row>
    <row r="44" spans="1:33" ht="18" customHeight="1">
      <c r="A44" s="256" t="str">
        <f>'Staff Hour Summary - Firm'!A46</f>
        <v>36. 3D Modeling</v>
      </c>
      <c r="B44" s="301">
        <f>'Staff Hour Summary - Firm'!B46</f>
        <v>0</v>
      </c>
      <c r="C44" s="301">
        <f>'Staff Hour Summary - Firm'!C46</f>
        <v>0</v>
      </c>
      <c r="D44" s="301">
        <f>'Staff Hour Summary - Firm'!D46</f>
        <v>0</v>
      </c>
      <c r="E44" s="301">
        <f>'Staff Hour Summary - Firm'!E46</f>
        <v>0</v>
      </c>
      <c r="F44" s="301">
        <f>'Staff Hour Summary - Firm'!F46</f>
        <v>0</v>
      </c>
      <c r="G44" s="301">
        <f>'Staff Hour Summary - Firm'!G46</f>
        <v>0</v>
      </c>
      <c r="H44" s="301">
        <f>'Staff Hour Summary - Firm'!H46</f>
        <v>0</v>
      </c>
      <c r="I44" s="301">
        <f>'Staff Hour Summary - Firm'!I46</f>
        <v>0</v>
      </c>
      <c r="J44" s="301">
        <f>'Staff Hour Summary - Firm'!J46</f>
        <v>0</v>
      </c>
      <c r="K44" s="301">
        <f>'Staff Hour Summary - Firm'!K46</f>
        <v>0</v>
      </c>
      <c r="L44" s="301">
        <f>'Staff Hour Summary - Firm'!L46</f>
        <v>0</v>
      </c>
      <c r="M44" s="301">
        <f>'Staff Hour Summary - Firm'!M46</f>
        <v>0</v>
      </c>
      <c r="N44" s="301">
        <f>'Staff Hour Summary - Firm'!N46</f>
        <v>0</v>
      </c>
      <c r="O44" s="302">
        <f>SUM(C44:N44)</f>
        <v>0</v>
      </c>
      <c r="P44" s="303">
        <f>C44*$C$9+D44*$D$9+E44*$E$9+F44*$F$9+G44*$G$9+H44*$H$9+I44*$I$9+J44*$J$9+K44*$K$9+L44*$L$9+M44*$M$9+N44*$N$9</f>
        <v>0</v>
      </c>
      <c r="Q44" s="304" t="e">
        <f>ROUND(+P44/O44,2)</f>
        <v>#DIV/0!</v>
      </c>
      <c r="R44" s="40"/>
      <c r="S44" s="40"/>
    </row>
    <row r="45" spans="1:33" ht="15.6">
      <c r="A45" s="240" t="s">
        <v>581</v>
      </c>
      <c r="B45" s="230">
        <f t="shared" ref="B45:O45" si="5">SUM(B10:B44)</f>
        <v>0</v>
      </c>
      <c r="C45" s="230">
        <f t="shared" si="5"/>
        <v>0</v>
      </c>
      <c r="D45" s="230">
        <f t="shared" si="5"/>
        <v>0</v>
      </c>
      <c r="E45" s="230">
        <f t="shared" si="5"/>
        <v>0</v>
      </c>
      <c r="F45" s="230">
        <f t="shared" si="5"/>
        <v>0</v>
      </c>
      <c r="G45" s="230">
        <f t="shared" si="5"/>
        <v>0</v>
      </c>
      <c r="H45" s="230">
        <f t="shared" si="5"/>
        <v>0</v>
      </c>
      <c r="I45" s="230">
        <f t="shared" si="5"/>
        <v>0</v>
      </c>
      <c r="J45" s="230">
        <f t="shared" si="5"/>
        <v>0</v>
      </c>
      <c r="K45" s="230">
        <f t="shared" si="5"/>
        <v>0</v>
      </c>
      <c r="L45" s="230">
        <f t="shared" si="5"/>
        <v>0</v>
      </c>
      <c r="M45" s="230">
        <f t="shared" si="5"/>
        <v>0</v>
      </c>
      <c r="N45" s="230">
        <f t="shared" si="5"/>
        <v>0</v>
      </c>
      <c r="O45" s="230">
        <f t="shared" si="5"/>
        <v>0</v>
      </c>
      <c r="P45" s="241"/>
      <c r="Q45" s="144"/>
      <c r="R45" s="40"/>
      <c r="S45" s="40"/>
    </row>
    <row r="46" spans="1:33" ht="16.2" thickBot="1">
      <c r="A46" s="130" t="s">
        <v>582</v>
      </c>
      <c r="B46" s="145"/>
      <c r="C46" s="146">
        <f t="shared" ref="C46:N46" si="6">C45*C9</f>
        <v>0</v>
      </c>
      <c r="D46" s="146">
        <f t="shared" si="6"/>
        <v>0</v>
      </c>
      <c r="E46" s="146">
        <f t="shared" si="6"/>
        <v>0</v>
      </c>
      <c r="F46" s="146">
        <f t="shared" si="6"/>
        <v>0</v>
      </c>
      <c r="G46" s="146">
        <f t="shared" si="6"/>
        <v>0</v>
      </c>
      <c r="H46" s="146">
        <f t="shared" si="6"/>
        <v>0</v>
      </c>
      <c r="I46" s="146">
        <f t="shared" si="6"/>
        <v>0</v>
      </c>
      <c r="J46" s="146">
        <f t="shared" si="6"/>
        <v>0</v>
      </c>
      <c r="K46" s="146">
        <f t="shared" si="6"/>
        <v>0</v>
      </c>
      <c r="L46" s="146">
        <f t="shared" si="6"/>
        <v>0</v>
      </c>
      <c r="M46" s="146">
        <f t="shared" si="6"/>
        <v>0</v>
      </c>
      <c r="N46" s="146">
        <f t="shared" si="6"/>
        <v>0</v>
      </c>
      <c r="O46" s="147"/>
      <c r="P46" s="148">
        <f>ROUND(SUM(P10:P44),2)</f>
        <v>0</v>
      </c>
      <c r="Q46" s="149" t="e">
        <f>ROUND(SUM(+P46/O45),2)</f>
        <v>#DIV/0!</v>
      </c>
      <c r="R46" s="40"/>
      <c r="S46" s="48"/>
    </row>
    <row r="47" spans="1:33" s="51" customFormat="1" ht="18" customHeight="1" thickTop="1">
      <c r="A47" s="150"/>
      <c r="B47" s="150"/>
      <c r="C47" s="151"/>
      <c r="D47" s="151"/>
      <c r="E47" s="151"/>
      <c r="F47" s="151"/>
      <c r="G47" s="151"/>
      <c r="H47" s="151"/>
      <c r="I47" s="151"/>
      <c r="J47" s="151"/>
      <c r="K47" s="1674"/>
      <c r="L47" s="151"/>
      <c r="M47" s="151"/>
      <c r="N47" s="151"/>
      <c r="O47" s="152" t="s">
        <v>594</v>
      </c>
      <c r="P47" s="153">
        <f>SUM(C46:N46)</f>
        <v>0</v>
      </c>
      <c r="Q47" s="151"/>
      <c r="R47" s="49"/>
      <c r="S47" s="49"/>
      <c r="T47" s="50"/>
      <c r="U47" s="260"/>
      <c r="V47" s="260"/>
      <c r="W47" s="260"/>
      <c r="X47" s="260"/>
      <c r="Y47" s="260"/>
      <c r="Z47" s="260"/>
      <c r="AA47" s="260"/>
      <c r="AB47" s="260"/>
      <c r="AC47" s="260"/>
      <c r="AD47" s="260"/>
      <c r="AE47" s="260"/>
      <c r="AF47" s="260"/>
      <c r="AG47" s="260"/>
    </row>
    <row r="48" spans="1:33" ht="18" customHeight="1">
      <c r="A48" s="222"/>
      <c r="B48" s="154"/>
      <c r="C48" s="154"/>
      <c r="D48" s="154"/>
      <c r="E48" s="154"/>
      <c r="F48" s="154"/>
      <c r="G48" s="156"/>
      <c r="H48" s="156"/>
      <c r="I48" s="156"/>
      <c r="J48" s="154"/>
      <c r="K48" s="1675" t="s">
        <v>655</v>
      </c>
      <c r="L48" s="1676"/>
      <c r="M48" s="1683"/>
      <c r="N48" s="1678"/>
      <c r="O48" s="1686"/>
      <c r="P48" s="1686"/>
      <c r="Q48" s="1696">
        <f>P46</f>
        <v>0</v>
      </c>
      <c r="R48" s="52"/>
      <c r="S48" s="53"/>
      <c r="T48" s="44"/>
    </row>
    <row r="49" spans="1:20" ht="18" customHeight="1">
      <c r="A49" s="154"/>
      <c r="B49" s="154"/>
      <c r="C49" s="154"/>
      <c r="D49" s="154"/>
      <c r="E49" s="154"/>
      <c r="F49" s="154"/>
      <c r="G49" s="156"/>
      <c r="H49" s="156"/>
      <c r="I49" s="156"/>
      <c r="J49" s="154"/>
      <c r="K49" s="1675" t="s">
        <v>637</v>
      </c>
      <c r="L49" s="1679"/>
      <c r="M49" s="1685"/>
      <c r="N49" s="1687">
        <v>0</v>
      </c>
      <c r="O49" s="1678"/>
      <c r="P49" s="1678"/>
      <c r="Q49" s="1696">
        <f>ROUND(+Q48*N49,2)</f>
        <v>0</v>
      </c>
      <c r="R49" s="52"/>
      <c r="S49" s="54"/>
      <c r="T49" s="40"/>
    </row>
    <row r="50" spans="1:20" ht="18" customHeight="1">
      <c r="A50" s="157"/>
      <c r="B50" s="155"/>
      <c r="C50" s="157"/>
      <c r="D50" s="157"/>
      <c r="E50" s="157"/>
      <c r="F50" s="157"/>
      <c r="G50" s="157"/>
      <c r="H50" s="157"/>
      <c r="I50" s="157"/>
      <c r="J50" s="157"/>
      <c r="K50" s="1675" t="s">
        <v>638</v>
      </c>
      <c r="L50" s="1680"/>
      <c r="M50" s="1683"/>
      <c r="N50" s="1687">
        <v>0</v>
      </c>
      <c r="O50" s="1678"/>
      <c r="P50" s="1678"/>
      <c r="Q50" s="1696">
        <f>ROUND(+Q48*N50,2)</f>
        <v>0</v>
      </c>
      <c r="R50" s="52"/>
      <c r="S50" s="55"/>
      <c r="T50" s="55"/>
    </row>
    <row r="51" spans="1:20" ht="18" customHeight="1">
      <c r="A51" s="157"/>
      <c r="B51" s="154" t="s">
        <v>654</v>
      </c>
      <c r="C51" s="157"/>
      <c r="D51" s="157"/>
      <c r="E51" s="157"/>
      <c r="F51" s="157"/>
      <c r="G51" s="157"/>
      <c r="H51" s="157"/>
      <c r="I51" s="157"/>
      <c r="J51" s="157"/>
      <c r="K51" s="1675" t="s">
        <v>639</v>
      </c>
      <c r="L51" s="1681"/>
      <c r="M51" s="1684"/>
      <c r="N51" s="1682">
        <v>0</v>
      </c>
      <c r="O51" s="1678"/>
      <c r="P51" s="1678"/>
      <c r="Q51" s="1696">
        <f>ROUND(+Q48*N51,2)</f>
        <v>0</v>
      </c>
      <c r="R51" s="52"/>
      <c r="S51" s="55"/>
      <c r="T51" s="55"/>
    </row>
    <row r="52" spans="1:20" ht="18" customHeight="1">
      <c r="A52" s="157"/>
      <c r="B52" s="158" t="s">
        <v>477</v>
      </c>
      <c r="C52" s="157"/>
      <c r="D52" s="157"/>
      <c r="E52" s="157"/>
      <c r="F52" s="157"/>
      <c r="G52" s="157"/>
      <c r="H52" s="157"/>
      <c r="I52" s="157"/>
      <c r="J52" s="157"/>
      <c r="K52" s="1680" t="s">
        <v>398</v>
      </c>
      <c r="L52" s="1680"/>
      <c r="M52" s="1683"/>
      <c r="N52" s="1682">
        <v>0</v>
      </c>
      <c r="O52" s="1678"/>
      <c r="P52" s="1678"/>
      <c r="Q52" s="1696">
        <f>ROUND(+Q48*N52,2)</f>
        <v>0</v>
      </c>
      <c r="S52" s="55"/>
      <c r="T52" s="55"/>
    </row>
    <row r="53" spans="1:20" ht="18" customHeight="1">
      <c r="A53" s="157"/>
      <c r="B53" s="158"/>
      <c r="C53" s="157"/>
      <c r="D53" s="157"/>
      <c r="E53" s="157"/>
      <c r="F53" s="157"/>
      <c r="G53" s="157"/>
      <c r="H53" s="157"/>
      <c r="I53" s="157"/>
      <c r="J53" s="157"/>
      <c r="K53" s="1675" t="s">
        <v>657</v>
      </c>
      <c r="L53" s="1679"/>
      <c r="M53" s="1683"/>
      <c r="N53" s="1678"/>
      <c r="O53" s="1678"/>
      <c r="P53" s="1678"/>
      <c r="Q53" s="1697">
        <f>SUM(Q48:Q52)</f>
        <v>0</v>
      </c>
      <c r="S53" s="55"/>
      <c r="T53" s="55"/>
    </row>
    <row r="54" spans="1:20" ht="18" customHeight="1">
      <c r="A54" s="157"/>
      <c r="B54" s="158"/>
      <c r="C54" s="157"/>
      <c r="D54" s="157"/>
      <c r="E54" s="157"/>
      <c r="F54" s="157"/>
      <c r="G54" s="157"/>
      <c r="H54" s="157"/>
      <c r="I54" s="157"/>
      <c r="J54" s="157"/>
      <c r="K54" s="1680" t="s">
        <v>476</v>
      </c>
      <c r="L54" s="1680"/>
      <c r="M54" s="1688">
        <f>ROUND(SUM('27. Survey'!F107),0)</f>
        <v>0</v>
      </c>
      <c r="N54" s="1689" t="s">
        <v>1845</v>
      </c>
      <c r="O54" s="1690">
        <v>0</v>
      </c>
      <c r="P54" s="1678" t="s">
        <v>656</v>
      </c>
      <c r="Q54" s="1698">
        <f>O54*M54</f>
        <v>0</v>
      </c>
      <c r="S54" s="56"/>
      <c r="T54" s="55"/>
    </row>
    <row r="55" spans="1:20" ht="18" customHeight="1">
      <c r="A55" s="157"/>
      <c r="B55" s="158"/>
      <c r="C55" s="157"/>
      <c r="D55" s="157"/>
      <c r="E55" s="157"/>
      <c r="F55" s="157"/>
      <c r="G55" s="157"/>
      <c r="H55" s="157"/>
      <c r="I55" s="157"/>
      <c r="J55" s="157"/>
      <c r="K55" s="1675" t="s">
        <v>156</v>
      </c>
      <c r="L55" s="1679"/>
      <c r="M55" s="1691"/>
      <c r="N55" s="1692"/>
      <c r="O55" s="1693"/>
      <c r="P55" s="1678"/>
      <c r="Q55" s="1699">
        <v>0</v>
      </c>
      <c r="S55" s="56"/>
      <c r="T55" s="55"/>
    </row>
    <row r="56" spans="1:20" ht="18" customHeight="1">
      <c r="A56" s="157"/>
      <c r="B56" s="157"/>
      <c r="C56" s="157"/>
      <c r="D56" s="157"/>
      <c r="E56" s="157"/>
      <c r="F56" s="157"/>
      <c r="G56" s="157"/>
      <c r="H56" s="157"/>
      <c r="I56" s="157"/>
      <c r="J56" s="157"/>
      <c r="K56" s="1675" t="s">
        <v>657</v>
      </c>
      <c r="L56" s="1680"/>
      <c r="M56" s="1683"/>
      <c r="N56" s="1678"/>
      <c r="O56" s="1678"/>
      <c r="P56" s="1678"/>
      <c r="Q56" s="1700">
        <f>ROUND(SUM(Q53:Q55),2)</f>
        <v>0</v>
      </c>
      <c r="R56" s="57"/>
      <c r="T56" s="55"/>
    </row>
    <row r="57" spans="1:20" ht="18" customHeight="1">
      <c r="A57" s="157"/>
      <c r="B57" s="157"/>
      <c r="C57" s="157"/>
      <c r="D57" s="157"/>
      <c r="E57" s="157"/>
      <c r="F57" s="157"/>
      <c r="G57" s="157"/>
      <c r="H57" s="157"/>
      <c r="I57" s="157"/>
      <c r="J57" s="157"/>
      <c r="K57" s="1675" t="s">
        <v>658</v>
      </c>
      <c r="L57" s="1680"/>
      <c r="M57" s="1683"/>
      <c r="N57" s="1694"/>
      <c r="O57" s="1695"/>
      <c r="P57" s="1695"/>
      <c r="Q57" s="1699">
        <v>0</v>
      </c>
      <c r="R57" s="58"/>
      <c r="S57" s="59"/>
      <c r="T57" s="59"/>
    </row>
    <row r="58" spans="1:20" ht="18" customHeight="1">
      <c r="A58" s="157"/>
      <c r="B58" s="157"/>
      <c r="C58" s="157"/>
      <c r="D58" s="157"/>
      <c r="E58" s="157"/>
      <c r="F58" s="157"/>
      <c r="G58" s="157"/>
      <c r="H58" s="157"/>
      <c r="I58" s="157"/>
      <c r="J58" s="157"/>
      <c r="K58" s="1675" t="s">
        <v>659</v>
      </c>
      <c r="L58" s="1680"/>
      <c r="M58" s="1683"/>
      <c r="N58" s="1677"/>
      <c r="O58" s="1677"/>
      <c r="P58" s="1677"/>
      <c r="Q58" s="1701">
        <f>SUM(Q56:Q57)</f>
        <v>0</v>
      </c>
      <c r="R58" s="55"/>
      <c r="S58" s="55"/>
      <c r="T58" s="55"/>
    </row>
    <row r="59" spans="1:20">
      <c r="A59" s="55"/>
      <c r="B59" s="55"/>
      <c r="C59" s="55"/>
      <c r="D59" s="55"/>
      <c r="E59" s="55"/>
      <c r="F59" s="55"/>
      <c r="G59" s="55"/>
      <c r="H59" s="55"/>
      <c r="I59" s="55"/>
      <c r="J59" s="55"/>
      <c r="K59" s="55"/>
      <c r="L59" s="55"/>
      <c r="M59" s="55"/>
      <c r="N59" s="55"/>
      <c r="O59" s="55"/>
      <c r="P59" s="55"/>
      <c r="Q59" s="55"/>
      <c r="R59" s="55"/>
      <c r="S59" s="55"/>
      <c r="T59" s="55"/>
    </row>
    <row r="60" spans="1:20">
      <c r="A60" s="55"/>
      <c r="B60" s="55"/>
      <c r="C60" s="55"/>
      <c r="D60" s="55"/>
      <c r="E60" s="55"/>
      <c r="F60" s="55"/>
      <c r="G60" s="55"/>
      <c r="H60" s="55"/>
      <c r="I60" s="55"/>
      <c r="J60" s="55"/>
      <c r="K60" s="55"/>
      <c r="L60" s="55"/>
      <c r="M60" s="55"/>
      <c r="N60" s="55"/>
      <c r="O60" s="55"/>
      <c r="P60" s="55"/>
      <c r="Q60" s="55"/>
      <c r="R60" s="55"/>
      <c r="S60" s="55"/>
      <c r="T60" s="55"/>
    </row>
    <row r="61" spans="1:20">
      <c r="A61" s="55"/>
      <c r="B61" s="55"/>
      <c r="C61" s="55"/>
      <c r="D61" s="55"/>
      <c r="E61" s="1641"/>
      <c r="F61" s="55"/>
      <c r="G61" s="55"/>
      <c r="H61" s="55"/>
      <c r="I61" s="55"/>
      <c r="J61" s="55"/>
      <c r="K61" s="55"/>
      <c r="L61" s="55"/>
      <c r="M61" s="55"/>
      <c r="N61" s="55"/>
      <c r="O61" s="55"/>
      <c r="P61" s="55"/>
      <c r="Q61" s="55"/>
      <c r="R61" s="55"/>
      <c r="S61" s="55"/>
      <c r="T61" s="55"/>
    </row>
    <row r="62" spans="1:20">
      <c r="C62" s="55"/>
      <c r="D62" s="55"/>
      <c r="E62" s="55"/>
      <c r="F62" s="55"/>
      <c r="G62" s="55"/>
      <c r="H62" s="55"/>
      <c r="I62" s="55"/>
      <c r="J62" s="55"/>
      <c r="K62" s="55"/>
      <c r="L62" s="55"/>
      <c r="M62" s="55"/>
      <c r="N62" s="55"/>
      <c r="O62" s="55"/>
      <c r="P62" s="55"/>
      <c r="Q62" s="55"/>
      <c r="R62" s="55"/>
      <c r="S62" s="55"/>
      <c r="T62" s="55"/>
    </row>
    <row r="63" spans="1:20">
      <c r="A63" s="55"/>
      <c r="B63" s="55"/>
      <c r="C63" s="55"/>
      <c r="D63" s="55"/>
      <c r="E63" s="55"/>
      <c r="F63" s="55"/>
      <c r="G63" s="55"/>
      <c r="H63" s="55"/>
      <c r="I63" s="55"/>
      <c r="J63" s="55"/>
      <c r="K63" s="55"/>
      <c r="L63" s="55"/>
      <c r="M63" s="55"/>
      <c r="N63" s="55"/>
      <c r="O63" s="55"/>
      <c r="P63" s="55"/>
      <c r="Q63" s="55"/>
      <c r="R63" s="55"/>
      <c r="S63" s="55"/>
      <c r="T63" s="55"/>
    </row>
    <row r="64" spans="1:20">
      <c r="A64" s="55"/>
      <c r="B64" s="55"/>
      <c r="C64" s="55"/>
      <c r="D64" s="55"/>
      <c r="E64" s="55"/>
      <c r="F64" s="55"/>
      <c r="G64" s="55"/>
      <c r="H64" s="55"/>
      <c r="I64" s="55"/>
      <c r="J64" s="55"/>
      <c r="K64" s="55"/>
      <c r="L64" s="55"/>
      <c r="M64" s="55"/>
      <c r="N64" s="55"/>
      <c r="O64" s="55"/>
      <c r="P64" s="55"/>
      <c r="Q64" s="55"/>
      <c r="R64" s="55"/>
      <c r="S64" s="55"/>
      <c r="T64" s="55"/>
    </row>
    <row r="65" spans="1:20">
      <c r="A65" s="55"/>
      <c r="B65" s="55"/>
      <c r="C65" s="55"/>
      <c r="D65" s="55"/>
      <c r="E65" s="55"/>
      <c r="F65" s="55"/>
      <c r="G65" s="55"/>
      <c r="H65" s="55"/>
      <c r="I65" s="55"/>
      <c r="J65" s="55"/>
      <c r="K65" s="55"/>
      <c r="L65" s="55"/>
      <c r="M65" s="55"/>
      <c r="N65" s="55"/>
      <c r="O65" s="55"/>
      <c r="P65" s="55"/>
      <c r="Q65" s="55"/>
      <c r="R65" s="55"/>
      <c r="S65" s="55"/>
      <c r="T65" s="55"/>
    </row>
    <row r="66" spans="1:20">
      <c r="A66" s="55"/>
      <c r="B66" s="55"/>
      <c r="C66" s="55"/>
      <c r="D66" s="55"/>
      <c r="E66" s="55"/>
      <c r="F66" s="55"/>
      <c r="G66" s="55"/>
      <c r="H66" s="55"/>
      <c r="I66" s="55"/>
      <c r="J66" s="55"/>
      <c r="K66" s="55"/>
      <c r="L66" s="55"/>
      <c r="M66" s="55"/>
      <c r="N66" s="55"/>
      <c r="O66" s="55"/>
      <c r="P66" s="55"/>
      <c r="Q66" s="55"/>
      <c r="R66" s="55"/>
      <c r="S66" s="55"/>
      <c r="T66" s="55"/>
    </row>
    <row r="67" spans="1:20">
      <c r="A67" s="55"/>
      <c r="B67" s="55"/>
      <c r="C67" s="55"/>
      <c r="D67" s="55"/>
      <c r="E67" s="55"/>
      <c r="F67" s="55"/>
      <c r="G67" s="55"/>
      <c r="H67" s="55"/>
      <c r="I67" s="55"/>
      <c r="J67" s="55"/>
      <c r="K67" s="55"/>
      <c r="L67" s="55"/>
      <c r="M67" s="55"/>
      <c r="N67" s="55"/>
      <c r="O67" s="55"/>
      <c r="P67" s="55"/>
      <c r="Q67" s="55"/>
      <c r="R67" s="55"/>
      <c r="S67" s="55"/>
      <c r="T67" s="55"/>
    </row>
    <row r="68" spans="1:20">
      <c r="A68" s="55"/>
      <c r="B68" s="55"/>
      <c r="C68" s="55"/>
      <c r="D68" s="55"/>
      <c r="E68" s="55"/>
      <c r="F68" s="55"/>
      <c r="G68" s="55"/>
      <c r="H68" s="55"/>
      <c r="I68" s="55"/>
      <c r="J68" s="55"/>
      <c r="K68" s="55"/>
      <c r="L68" s="55"/>
      <c r="M68" s="55"/>
      <c r="N68" s="55"/>
      <c r="O68" s="55"/>
      <c r="P68" s="55"/>
      <c r="Q68" s="55"/>
      <c r="R68" s="55"/>
      <c r="S68" s="55"/>
      <c r="T68" s="55"/>
    </row>
    <row r="69" spans="1:20">
      <c r="A69" s="55"/>
      <c r="B69" s="55"/>
      <c r="C69" s="55"/>
      <c r="D69" s="55"/>
      <c r="E69" s="55"/>
      <c r="F69" s="55"/>
      <c r="G69" s="55"/>
      <c r="H69" s="55"/>
      <c r="I69" s="55"/>
      <c r="J69" s="55"/>
      <c r="K69" s="55"/>
      <c r="L69" s="55"/>
      <c r="M69" s="55"/>
      <c r="N69" s="55"/>
      <c r="O69" s="55"/>
      <c r="P69" s="55"/>
      <c r="Q69" s="55"/>
      <c r="R69" s="55"/>
      <c r="S69" s="55"/>
      <c r="T69" s="55"/>
    </row>
    <row r="70" spans="1:20">
      <c r="A70" s="55"/>
      <c r="B70" s="55"/>
      <c r="C70" s="55"/>
      <c r="D70" s="55"/>
      <c r="E70" s="55"/>
      <c r="F70" s="55"/>
      <c r="G70" s="55"/>
      <c r="H70" s="55"/>
      <c r="I70" s="55"/>
      <c r="J70" s="55"/>
      <c r="K70" s="55"/>
      <c r="L70" s="55"/>
      <c r="M70" s="55"/>
      <c r="N70" s="55"/>
      <c r="O70" s="55"/>
      <c r="P70" s="55"/>
      <c r="Q70" s="55"/>
      <c r="R70" s="55"/>
      <c r="S70" s="55"/>
      <c r="T70" s="55"/>
    </row>
    <row r="71" spans="1:20">
      <c r="A71" s="55"/>
      <c r="B71" s="55"/>
      <c r="C71" s="55"/>
      <c r="D71" s="55"/>
      <c r="E71" s="55"/>
      <c r="F71" s="55"/>
      <c r="G71" s="55"/>
      <c r="H71" s="55"/>
      <c r="I71" s="55"/>
      <c r="J71" s="55"/>
      <c r="K71" s="55"/>
      <c r="L71" s="55"/>
      <c r="M71" s="55"/>
      <c r="N71" s="55"/>
      <c r="O71" s="55"/>
      <c r="P71" s="55"/>
      <c r="Q71" s="55"/>
      <c r="R71" s="55"/>
      <c r="S71" s="55"/>
      <c r="T71" s="55"/>
    </row>
    <row r="72" spans="1:20">
      <c r="A72" s="55"/>
      <c r="B72" s="55"/>
      <c r="C72" s="55"/>
      <c r="D72" s="55"/>
      <c r="E72" s="55"/>
      <c r="F72" s="55"/>
      <c r="G72" s="55"/>
      <c r="H72" s="55"/>
      <c r="I72" s="55"/>
      <c r="J72" s="55"/>
      <c r="K72" s="55"/>
      <c r="L72" s="55"/>
      <c r="M72" s="55"/>
      <c r="N72" s="55"/>
      <c r="O72" s="55"/>
      <c r="P72" s="55"/>
      <c r="Q72" s="55"/>
      <c r="R72" s="55"/>
      <c r="S72" s="55"/>
      <c r="T72" s="55"/>
    </row>
    <row r="73" spans="1:20">
      <c r="A73" s="55"/>
      <c r="B73" s="55"/>
      <c r="C73" s="55"/>
      <c r="D73" s="55"/>
      <c r="E73" s="55"/>
      <c r="F73" s="55"/>
      <c r="G73" s="55"/>
      <c r="H73" s="55"/>
      <c r="I73" s="55"/>
      <c r="J73" s="55"/>
      <c r="K73" s="55"/>
      <c r="L73" s="55"/>
      <c r="M73" s="55"/>
      <c r="N73" s="55"/>
      <c r="O73" s="55"/>
      <c r="P73" s="55"/>
      <c r="Q73" s="55"/>
      <c r="R73" s="55"/>
      <c r="S73" s="55"/>
      <c r="T73" s="55"/>
    </row>
    <row r="74" spans="1:20">
      <c r="A74" s="55"/>
      <c r="B74" s="55"/>
      <c r="C74" s="55"/>
      <c r="D74" s="55"/>
      <c r="E74" s="55"/>
      <c r="F74" s="55"/>
      <c r="G74" s="55"/>
      <c r="H74" s="55"/>
      <c r="I74" s="55"/>
      <c r="J74" s="55"/>
      <c r="K74" s="55"/>
      <c r="L74" s="55"/>
      <c r="M74" s="55"/>
      <c r="N74" s="55"/>
      <c r="O74" s="55"/>
      <c r="P74" s="55"/>
      <c r="Q74" s="55"/>
      <c r="R74" s="55"/>
      <c r="S74" s="55"/>
      <c r="T74" s="55"/>
    </row>
    <row r="75" spans="1:20">
      <c r="A75" s="55"/>
      <c r="B75" s="55"/>
      <c r="C75" s="55"/>
      <c r="D75" s="55"/>
      <c r="E75" s="55"/>
      <c r="F75" s="55"/>
      <c r="G75" s="55"/>
      <c r="H75" s="55"/>
      <c r="I75" s="55"/>
      <c r="J75" s="55"/>
      <c r="K75" s="55"/>
      <c r="L75" s="55"/>
      <c r="M75" s="55"/>
      <c r="N75" s="55"/>
      <c r="O75" s="55"/>
      <c r="P75" s="55"/>
      <c r="Q75" s="55"/>
      <c r="R75" s="55"/>
      <c r="S75" s="55"/>
      <c r="T75" s="55"/>
    </row>
    <row r="76" spans="1:20">
      <c r="A76" s="55"/>
      <c r="B76" s="55"/>
      <c r="C76" s="55"/>
      <c r="D76" s="55"/>
      <c r="E76" s="55"/>
      <c r="F76" s="55"/>
      <c r="G76" s="55"/>
      <c r="H76" s="55"/>
      <c r="I76" s="55"/>
      <c r="J76" s="55"/>
      <c r="K76" s="55"/>
      <c r="L76" s="55"/>
      <c r="M76" s="55"/>
      <c r="N76" s="55"/>
      <c r="O76" s="55"/>
      <c r="P76" s="55"/>
      <c r="Q76" s="55"/>
      <c r="R76" s="55"/>
      <c r="S76" s="55"/>
      <c r="T76" s="55"/>
    </row>
    <row r="77" spans="1:20">
      <c r="A77" s="55"/>
      <c r="B77" s="55"/>
      <c r="C77" s="55"/>
      <c r="D77" s="55"/>
      <c r="E77" s="55"/>
      <c r="F77" s="55"/>
      <c r="G77" s="55"/>
      <c r="H77" s="55"/>
      <c r="I77" s="55"/>
      <c r="J77" s="55"/>
      <c r="K77" s="55"/>
      <c r="L77" s="55"/>
      <c r="M77" s="55"/>
      <c r="N77" s="55"/>
      <c r="O77" s="55"/>
      <c r="P77" s="55"/>
      <c r="Q77" s="55"/>
      <c r="R77" s="55"/>
      <c r="S77" s="55"/>
      <c r="T77" s="55"/>
    </row>
    <row r="78" spans="1:20">
      <c r="A78" s="55"/>
      <c r="B78" s="55"/>
      <c r="C78" s="55"/>
      <c r="D78" s="55"/>
      <c r="E78" s="55"/>
      <c r="F78" s="55"/>
      <c r="G78" s="55"/>
      <c r="H78" s="55"/>
      <c r="I78" s="55"/>
      <c r="J78" s="55"/>
      <c r="K78" s="55"/>
      <c r="L78" s="55"/>
      <c r="M78" s="55"/>
      <c r="N78" s="55"/>
      <c r="O78" s="55"/>
      <c r="P78" s="55"/>
      <c r="Q78" s="55"/>
      <c r="R78" s="55"/>
      <c r="S78" s="55"/>
      <c r="T78" s="55"/>
    </row>
    <row r="79" spans="1:20">
      <c r="A79" s="55"/>
      <c r="B79" s="55"/>
      <c r="C79" s="55"/>
      <c r="D79" s="55"/>
      <c r="E79" s="55"/>
      <c r="F79" s="55"/>
      <c r="G79" s="55"/>
      <c r="H79" s="55"/>
      <c r="I79" s="55"/>
      <c r="J79" s="55"/>
      <c r="K79" s="55"/>
      <c r="L79" s="55"/>
      <c r="M79" s="55"/>
      <c r="N79" s="55"/>
      <c r="O79" s="55"/>
      <c r="P79" s="55"/>
      <c r="Q79" s="55"/>
      <c r="R79" s="55"/>
      <c r="S79" s="55"/>
      <c r="T79" s="55"/>
    </row>
    <row r="80" spans="1:20">
      <c r="A80" s="55"/>
      <c r="B80" s="55"/>
      <c r="C80" s="55"/>
      <c r="D80" s="55"/>
      <c r="E80" s="55"/>
      <c r="F80" s="55"/>
      <c r="G80" s="55"/>
      <c r="H80" s="55"/>
      <c r="I80" s="55"/>
      <c r="J80" s="55"/>
      <c r="K80" s="55"/>
      <c r="L80" s="55"/>
      <c r="M80" s="55"/>
      <c r="N80" s="55"/>
      <c r="O80" s="55"/>
      <c r="P80" s="55"/>
      <c r="Q80" s="55"/>
      <c r="R80" s="55"/>
      <c r="S80" s="55"/>
      <c r="T80" s="55"/>
    </row>
    <row r="81" spans="1:20">
      <c r="A81" s="55"/>
      <c r="B81" s="55"/>
      <c r="C81" s="55"/>
      <c r="D81" s="55"/>
      <c r="E81" s="55"/>
      <c r="F81" s="55"/>
      <c r="G81" s="55"/>
      <c r="H81" s="55"/>
      <c r="I81" s="55"/>
      <c r="J81" s="55"/>
      <c r="K81" s="55"/>
      <c r="L81" s="55"/>
      <c r="M81" s="55"/>
      <c r="N81" s="55"/>
      <c r="O81" s="55"/>
      <c r="P81" s="55"/>
      <c r="Q81" s="55"/>
      <c r="R81" s="55"/>
      <c r="S81" s="55"/>
      <c r="T81" s="55"/>
    </row>
    <row r="82" spans="1:20">
      <c r="A82" s="55"/>
      <c r="B82" s="55"/>
      <c r="C82" s="55"/>
      <c r="D82" s="55"/>
      <c r="E82" s="55"/>
      <c r="F82" s="55"/>
      <c r="G82" s="55"/>
      <c r="H82" s="55"/>
      <c r="I82" s="55"/>
      <c r="J82" s="55"/>
      <c r="K82" s="55"/>
      <c r="L82" s="55"/>
      <c r="M82" s="55"/>
      <c r="N82" s="55"/>
      <c r="O82" s="55"/>
      <c r="P82" s="55"/>
      <c r="Q82" s="55"/>
      <c r="R82" s="55"/>
      <c r="S82" s="55"/>
      <c r="T82" s="55"/>
    </row>
    <row r="83" spans="1:20">
      <c r="A83" s="55"/>
      <c r="B83" s="55"/>
      <c r="C83" s="55"/>
      <c r="D83" s="55"/>
      <c r="E83" s="55"/>
      <c r="F83" s="55"/>
      <c r="G83" s="55"/>
      <c r="H83" s="55"/>
      <c r="I83" s="55"/>
      <c r="J83" s="55"/>
      <c r="K83" s="55"/>
      <c r="L83" s="55"/>
      <c r="M83" s="55"/>
      <c r="N83" s="55"/>
      <c r="O83" s="55"/>
      <c r="P83" s="55"/>
      <c r="Q83" s="55"/>
      <c r="R83" s="55"/>
      <c r="S83" s="55"/>
      <c r="T83" s="55"/>
    </row>
    <row r="84" spans="1:20">
      <c r="A84" s="55"/>
      <c r="B84" s="55"/>
      <c r="C84" s="55"/>
      <c r="D84" s="55"/>
      <c r="E84" s="55"/>
      <c r="F84" s="55"/>
      <c r="G84" s="55"/>
      <c r="H84" s="55"/>
      <c r="I84" s="55"/>
      <c r="J84" s="55"/>
      <c r="K84" s="55"/>
      <c r="L84" s="55"/>
      <c r="M84" s="55"/>
      <c r="N84" s="55"/>
      <c r="O84" s="55"/>
      <c r="P84" s="55"/>
      <c r="Q84" s="55"/>
      <c r="R84" s="55"/>
      <c r="S84" s="55"/>
      <c r="T84" s="55"/>
    </row>
    <row r="85" spans="1:20">
      <c r="A85" s="55"/>
      <c r="B85" s="55"/>
      <c r="C85" s="55"/>
      <c r="D85" s="55"/>
      <c r="E85" s="55"/>
      <c r="F85" s="55"/>
      <c r="G85" s="55"/>
      <c r="H85" s="55"/>
      <c r="I85" s="55"/>
      <c r="J85" s="55"/>
      <c r="K85" s="55"/>
      <c r="L85" s="55"/>
      <c r="M85" s="55"/>
      <c r="N85" s="55"/>
      <c r="O85" s="55"/>
      <c r="P85" s="55"/>
      <c r="Q85" s="55"/>
      <c r="R85" s="55"/>
      <c r="S85" s="55"/>
      <c r="T85" s="55"/>
    </row>
    <row r="86" spans="1:20">
      <c r="A86" s="55"/>
      <c r="B86" s="55"/>
      <c r="C86" s="55"/>
      <c r="D86" s="55"/>
      <c r="E86" s="55"/>
      <c r="F86" s="55"/>
      <c r="G86" s="55"/>
      <c r="H86" s="55"/>
      <c r="I86" s="55"/>
      <c r="J86" s="55"/>
      <c r="K86" s="55"/>
      <c r="L86" s="55"/>
      <c r="M86" s="55"/>
      <c r="N86" s="55"/>
      <c r="O86" s="55"/>
      <c r="P86" s="55"/>
      <c r="Q86" s="55"/>
      <c r="R86" s="55"/>
      <c r="S86" s="55"/>
      <c r="T86" s="55"/>
    </row>
    <row r="87" spans="1:20">
      <c r="A87" s="55"/>
      <c r="B87" s="55"/>
      <c r="C87" s="55"/>
      <c r="D87" s="55"/>
      <c r="E87" s="55"/>
      <c r="F87" s="55"/>
      <c r="G87" s="55"/>
      <c r="H87" s="55"/>
      <c r="I87" s="55"/>
      <c r="J87" s="55"/>
      <c r="K87" s="55"/>
      <c r="L87" s="55"/>
      <c r="M87" s="55"/>
      <c r="N87" s="55"/>
      <c r="O87" s="55"/>
      <c r="P87" s="55"/>
      <c r="Q87" s="55"/>
      <c r="R87" s="55"/>
      <c r="S87" s="55"/>
      <c r="T87" s="55"/>
    </row>
    <row r="88" spans="1:20">
      <c r="A88" s="55"/>
      <c r="B88" s="55"/>
      <c r="C88" s="55"/>
      <c r="D88" s="55"/>
      <c r="E88" s="55"/>
      <c r="F88" s="55"/>
      <c r="G88" s="55"/>
      <c r="H88" s="55"/>
      <c r="I88" s="55"/>
      <c r="J88" s="55"/>
      <c r="K88" s="55"/>
      <c r="L88" s="55"/>
      <c r="M88" s="55"/>
      <c r="N88" s="55"/>
      <c r="O88" s="55"/>
      <c r="P88" s="55"/>
      <c r="Q88" s="55"/>
      <c r="R88" s="55"/>
      <c r="S88" s="55"/>
      <c r="T88" s="55"/>
    </row>
    <row r="89" spans="1:20">
      <c r="A89" s="55"/>
      <c r="B89" s="55"/>
      <c r="C89" s="55"/>
      <c r="D89" s="55"/>
      <c r="E89" s="55"/>
      <c r="F89" s="55"/>
      <c r="G89" s="55"/>
      <c r="H89" s="55"/>
      <c r="I89" s="55"/>
      <c r="J89" s="55"/>
      <c r="K89" s="55"/>
      <c r="L89" s="55"/>
      <c r="M89" s="55"/>
      <c r="N89" s="55"/>
      <c r="O89" s="55"/>
      <c r="P89" s="55"/>
      <c r="Q89" s="55"/>
      <c r="R89" s="55"/>
      <c r="S89" s="55"/>
      <c r="T89" s="55"/>
    </row>
    <row r="90" spans="1:20">
      <c r="A90" s="55"/>
      <c r="B90" s="55"/>
      <c r="C90" s="55"/>
      <c r="D90" s="55"/>
      <c r="E90" s="55"/>
      <c r="F90" s="55"/>
      <c r="G90" s="55"/>
      <c r="H90" s="55"/>
      <c r="I90" s="55"/>
      <c r="J90" s="55"/>
      <c r="K90" s="55"/>
      <c r="L90" s="55"/>
      <c r="M90" s="55"/>
      <c r="N90" s="55"/>
      <c r="O90" s="55"/>
      <c r="P90" s="55"/>
      <c r="Q90" s="55"/>
      <c r="R90" s="55"/>
      <c r="S90" s="55"/>
      <c r="T90" s="55"/>
    </row>
    <row r="91" spans="1:20">
      <c r="A91" s="55"/>
      <c r="B91" s="55"/>
      <c r="C91" s="55"/>
      <c r="D91" s="55"/>
      <c r="E91" s="55"/>
      <c r="F91" s="55"/>
      <c r="G91" s="55"/>
      <c r="H91" s="55"/>
      <c r="I91" s="55"/>
      <c r="J91" s="55"/>
      <c r="K91" s="55"/>
      <c r="L91" s="55"/>
      <c r="M91" s="55"/>
      <c r="N91" s="55"/>
      <c r="O91" s="55"/>
      <c r="P91" s="55"/>
      <c r="Q91" s="55"/>
      <c r="R91" s="55"/>
      <c r="S91" s="55"/>
      <c r="T91" s="55"/>
    </row>
    <row r="92" spans="1:20">
      <c r="A92" s="55"/>
      <c r="B92" s="55"/>
      <c r="C92" s="55"/>
      <c r="D92" s="55"/>
      <c r="E92" s="55"/>
      <c r="F92" s="55"/>
      <c r="G92" s="55"/>
      <c r="H92" s="55"/>
      <c r="I92" s="55"/>
      <c r="J92" s="55"/>
      <c r="K92" s="55"/>
      <c r="L92" s="55"/>
      <c r="M92" s="55"/>
      <c r="N92" s="55"/>
      <c r="O92" s="55"/>
      <c r="P92" s="55"/>
      <c r="Q92" s="55"/>
      <c r="R92" s="55"/>
      <c r="S92" s="55"/>
      <c r="T92" s="55"/>
    </row>
    <row r="93" spans="1:20">
      <c r="A93" s="55"/>
      <c r="B93" s="55"/>
      <c r="C93" s="55"/>
      <c r="D93" s="55"/>
      <c r="E93" s="55"/>
      <c r="F93" s="55"/>
      <c r="G93" s="55"/>
      <c r="H93" s="55"/>
      <c r="I93" s="55"/>
      <c r="J93" s="55"/>
      <c r="K93" s="55"/>
      <c r="L93" s="55"/>
      <c r="M93" s="55"/>
      <c r="N93" s="55"/>
      <c r="O93" s="55"/>
      <c r="P93" s="55"/>
      <c r="Q93" s="55"/>
      <c r="R93" s="55"/>
      <c r="S93" s="55"/>
      <c r="T93" s="55"/>
    </row>
    <row r="94" spans="1:20">
      <c r="A94" s="55"/>
      <c r="B94" s="55"/>
      <c r="C94" s="55"/>
      <c r="D94" s="55"/>
      <c r="E94" s="55"/>
      <c r="F94" s="55"/>
      <c r="G94" s="55"/>
      <c r="H94" s="55"/>
      <c r="I94" s="55"/>
      <c r="J94" s="55"/>
      <c r="K94" s="55"/>
      <c r="L94" s="55"/>
      <c r="M94" s="55"/>
      <c r="N94" s="55"/>
      <c r="O94" s="55"/>
      <c r="P94" s="55"/>
      <c r="Q94" s="55"/>
      <c r="R94" s="55"/>
      <c r="S94" s="55"/>
      <c r="T94" s="55"/>
    </row>
    <row r="95" spans="1:20">
      <c r="A95" s="55"/>
      <c r="B95" s="55"/>
      <c r="C95" s="55"/>
      <c r="D95" s="55"/>
      <c r="E95" s="55"/>
      <c r="F95" s="55"/>
      <c r="G95" s="55"/>
      <c r="H95" s="55"/>
      <c r="I95" s="55"/>
      <c r="J95" s="55"/>
      <c r="K95" s="55"/>
      <c r="L95" s="55"/>
      <c r="M95" s="55"/>
      <c r="N95" s="55"/>
      <c r="O95" s="55"/>
      <c r="P95" s="55"/>
      <c r="Q95" s="55"/>
      <c r="R95" s="55"/>
      <c r="S95" s="55"/>
      <c r="T95" s="55"/>
    </row>
    <row r="96" spans="1:20">
      <c r="A96" s="55"/>
      <c r="B96" s="55"/>
      <c r="C96" s="55"/>
      <c r="D96" s="55"/>
      <c r="E96" s="55"/>
      <c r="F96" s="55"/>
      <c r="G96" s="55"/>
      <c r="H96" s="55"/>
      <c r="I96" s="55"/>
      <c r="J96" s="55"/>
      <c r="K96" s="55"/>
      <c r="L96" s="55"/>
      <c r="M96" s="55"/>
      <c r="N96" s="55"/>
      <c r="O96" s="55"/>
      <c r="P96" s="55"/>
      <c r="Q96" s="55"/>
      <c r="R96" s="55"/>
      <c r="S96" s="55"/>
      <c r="T96" s="55"/>
    </row>
    <row r="97" spans="1:20">
      <c r="A97" s="55"/>
      <c r="B97" s="55"/>
      <c r="C97" s="55"/>
      <c r="D97" s="55"/>
      <c r="E97" s="55"/>
      <c r="F97" s="55"/>
      <c r="G97" s="55"/>
      <c r="H97" s="55"/>
      <c r="I97" s="55"/>
      <c r="J97" s="55"/>
      <c r="K97" s="55"/>
      <c r="L97" s="55"/>
      <c r="M97" s="55"/>
      <c r="N97" s="55"/>
      <c r="O97" s="55"/>
      <c r="P97" s="55"/>
      <c r="Q97" s="55"/>
      <c r="R97" s="55"/>
      <c r="S97" s="55"/>
      <c r="T97" s="55"/>
    </row>
    <row r="98" spans="1:20">
      <c r="A98" s="55"/>
      <c r="B98" s="55"/>
      <c r="C98" s="55"/>
      <c r="D98" s="55"/>
      <c r="E98" s="55"/>
      <c r="F98" s="55"/>
      <c r="G98" s="55"/>
      <c r="H98" s="55"/>
      <c r="I98" s="55"/>
      <c r="J98" s="55"/>
      <c r="K98" s="55"/>
      <c r="L98" s="55"/>
      <c r="M98" s="55"/>
      <c r="N98" s="55"/>
      <c r="O98" s="55"/>
      <c r="P98" s="55"/>
      <c r="Q98" s="55"/>
      <c r="R98" s="55"/>
      <c r="S98" s="55"/>
      <c r="T98" s="55"/>
    </row>
    <row r="99" spans="1:20">
      <c r="A99" s="55"/>
      <c r="B99" s="55"/>
      <c r="C99" s="55"/>
      <c r="D99" s="55"/>
      <c r="E99" s="55"/>
      <c r="F99" s="55"/>
      <c r="G99" s="55"/>
      <c r="H99" s="55"/>
      <c r="I99" s="55"/>
      <c r="J99" s="55"/>
      <c r="K99" s="55"/>
      <c r="L99" s="55"/>
      <c r="M99" s="55"/>
      <c r="N99" s="55"/>
      <c r="O99" s="55"/>
      <c r="P99" s="55"/>
      <c r="Q99" s="55"/>
      <c r="R99" s="55"/>
      <c r="S99" s="55"/>
      <c r="T99" s="55"/>
    </row>
    <row r="100" spans="1:20">
      <c r="A100" s="55"/>
      <c r="B100" s="55"/>
      <c r="C100" s="55"/>
      <c r="D100" s="55"/>
      <c r="E100" s="55"/>
      <c r="F100" s="55"/>
      <c r="G100" s="55"/>
      <c r="H100" s="55"/>
      <c r="I100" s="55"/>
      <c r="J100" s="55"/>
      <c r="K100" s="55"/>
      <c r="L100" s="55"/>
      <c r="M100" s="55"/>
      <c r="N100" s="55"/>
      <c r="O100" s="55"/>
      <c r="P100" s="55"/>
      <c r="Q100" s="55"/>
      <c r="R100" s="55"/>
      <c r="S100" s="55"/>
      <c r="T100" s="55"/>
    </row>
    <row r="101" spans="1:20">
      <c r="A101" s="55"/>
      <c r="B101" s="55"/>
      <c r="C101" s="55"/>
      <c r="D101" s="55"/>
      <c r="E101" s="55"/>
      <c r="F101" s="55"/>
      <c r="G101" s="55"/>
      <c r="H101" s="55"/>
      <c r="I101" s="55"/>
      <c r="J101" s="55"/>
      <c r="K101" s="55"/>
      <c r="L101" s="55"/>
      <c r="M101" s="55"/>
      <c r="N101" s="55"/>
      <c r="O101" s="55"/>
      <c r="P101" s="55"/>
      <c r="Q101" s="55"/>
      <c r="R101" s="55"/>
      <c r="S101" s="55"/>
      <c r="T101" s="55"/>
    </row>
    <row r="102" spans="1:20">
      <c r="A102" s="55"/>
      <c r="B102" s="55"/>
      <c r="C102" s="55"/>
      <c r="D102" s="55"/>
      <c r="E102" s="55"/>
      <c r="F102" s="55"/>
      <c r="G102" s="55"/>
      <c r="H102" s="55"/>
      <c r="I102" s="55"/>
      <c r="J102" s="55"/>
      <c r="K102" s="55"/>
      <c r="L102" s="55"/>
      <c r="M102" s="55"/>
      <c r="N102" s="55"/>
      <c r="O102" s="55"/>
      <c r="P102" s="55"/>
      <c r="Q102" s="55"/>
      <c r="R102" s="55"/>
      <c r="S102" s="55"/>
      <c r="T102" s="55"/>
    </row>
    <row r="103" spans="1:20">
      <c r="A103" s="55"/>
      <c r="B103" s="55"/>
      <c r="C103" s="55"/>
      <c r="D103" s="55"/>
      <c r="E103" s="55"/>
      <c r="F103" s="55"/>
      <c r="G103" s="55"/>
      <c r="H103" s="55"/>
      <c r="I103" s="55"/>
      <c r="J103" s="55"/>
      <c r="K103" s="55"/>
      <c r="L103" s="55"/>
      <c r="M103" s="55"/>
      <c r="N103" s="55"/>
      <c r="O103" s="55"/>
      <c r="P103" s="55"/>
      <c r="Q103" s="55"/>
      <c r="R103" s="55"/>
      <c r="S103" s="55"/>
      <c r="T103" s="55"/>
    </row>
    <row r="104" spans="1:20">
      <c r="A104" s="55"/>
      <c r="B104" s="55"/>
      <c r="C104" s="55"/>
      <c r="D104" s="55"/>
      <c r="E104" s="55"/>
      <c r="F104" s="55"/>
      <c r="G104" s="55"/>
      <c r="H104" s="55"/>
      <c r="I104" s="55"/>
      <c r="J104" s="55"/>
      <c r="K104" s="55"/>
      <c r="L104" s="55"/>
      <c r="M104" s="55"/>
      <c r="N104" s="55"/>
      <c r="O104" s="55"/>
      <c r="P104" s="55"/>
      <c r="Q104" s="55"/>
      <c r="R104" s="55"/>
      <c r="S104" s="55"/>
      <c r="T104" s="55"/>
    </row>
    <row r="105" spans="1:20">
      <c r="A105" s="55"/>
      <c r="B105" s="55"/>
      <c r="C105" s="55"/>
      <c r="D105" s="55"/>
      <c r="E105" s="55"/>
      <c r="F105" s="55"/>
      <c r="G105" s="55"/>
      <c r="H105" s="55"/>
      <c r="I105" s="55"/>
      <c r="J105" s="55"/>
      <c r="K105" s="55"/>
      <c r="L105" s="55"/>
      <c r="M105" s="55"/>
      <c r="N105" s="55"/>
      <c r="O105" s="55"/>
      <c r="P105" s="55"/>
      <c r="Q105" s="55"/>
      <c r="R105" s="55"/>
      <c r="S105" s="55"/>
      <c r="T105" s="55"/>
    </row>
    <row r="106" spans="1:20">
      <c r="A106" s="55"/>
      <c r="B106" s="55"/>
      <c r="C106" s="55"/>
      <c r="D106" s="55"/>
      <c r="E106" s="55"/>
      <c r="F106" s="55"/>
      <c r="G106" s="55"/>
      <c r="H106" s="55"/>
      <c r="I106" s="55"/>
      <c r="J106" s="55"/>
      <c r="K106" s="55"/>
      <c r="L106" s="55"/>
      <c r="M106" s="55"/>
      <c r="N106" s="55"/>
      <c r="O106" s="55"/>
      <c r="P106" s="55"/>
      <c r="Q106" s="55"/>
      <c r="R106" s="55"/>
      <c r="S106" s="55"/>
      <c r="T106" s="55"/>
    </row>
    <row r="107" spans="1:20">
      <c r="A107" s="55"/>
      <c r="B107" s="55"/>
      <c r="C107" s="55"/>
      <c r="D107" s="55"/>
      <c r="E107" s="55"/>
      <c r="F107" s="55"/>
      <c r="G107" s="55"/>
      <c r="H107" s="55"/>
      <c r="I107" s="55"/>
      <c r="J107" s="55"/>
      <c r="K107" s="55"/>
      <c r="L107" s="55"/>
      <c r="M107" s="55"/>
      <c r="N107" s="55"/>
      <c r="O107" s="55"/>
      <c r="P107" s="55"/>
      <c r="Q107" s="55"/>
      <c r="R107" s="55"/>
      <c r="S107" s="55"/>
      <c r="T107" s="55"/>
    </row>
    <row r="108" spans="1:20">
      <c r="A108" s="55"/>
      <c r="B108" s="55"/>
      <c r="C108" s="55"/>
      <c r="D108" s="55"/>
      <c r="E108" s="55"/>
      <c r="F108" s="55"/>
      <c r="G108" s="55"/>
      <c r="H108" s="55"/>
      <c r="I108" s="55"/>
      <c r="J108" s="55"/>
      <c r="K108" s="55"/>
      <c r="L108" s="55"/>
      <c r="M108" s="55"/>
      <c r="N108" s="55"/>
      <c r="O108" s="55"/>
      <c r="P108" s="55"/>
      <c r="Q108" s="55"/>
      <c r="R108" s="55"/>
      <c r="S108" s="55"/>
      <c r="T108" s="55"/>
    </row>
    <row r="109" spans="1:20">
      <c r="A109" s="55"/>
      <c r="B109" s="55"/>
      <c r="C109" s="55"/>
      <c r="D109" s="55"/>
      <c r="E109" s="55"/>
      <c r="F109" s="55"/>
      <c r="G109" s="55"/>
      <c r="H109" s="55"/>
      <c r="I109" s="55"/>
      <c r="J109" s="55"/>
      <c r="K109" s="55"/>
      <c r="L109" s="55"/>
      <c r="M109" s="55"/>
      <c r="N109" s="55"/>
      <c r="O109" s="55"/>
      <c r="P109" s="55"/>
      <c r="Q109" s="55"/>
      <c r="R109" s="55"/>
      <c r="S109" s="55"/>
      <c r="T109" s="55"/>
    </row>
    <row r="110" spans="1:20">
      <c r="A110" s="55"/>
      <c r="B110" s="55"/>
      <c r="C110" s="55"/>
      <c r="D110" s="55"/>
      <c r="E110" s="55"/>
      <c r="F110" s="55"/>
      <c r="G110" s="55"/>
      <c r="H110" s="55"/>
      <c r="I110" s="55"/>
      <c r="J110" s="55"/>
      <c r="K110" s="55"/>
      <c r="L110" s="55"/>
      <c r="M110" s="55"/>
      <c r="N110" s="55"/>
      <c r="O110" s="55"/>
      <c r="P110" s="55"/>
      <c r="Q110" s="55"/>
      <c r="R110" s="55"/>
      <c r="S110" s="55"/>
      <c r="T110" s="55"/>
    </row>
    <row r="111" spans="1:20">
      <c r="A111" s="55"/>
      <c r="B111" s="55"/>
      <c r="C111" s="55"/>
      <c r="D111" s="55"/>
      <c r="E111" s="55"/>
      <c r="F111" s="55"/>
      <c r="G111" s="55"/>
      <c r="H111" s="55"/>
      <c r="I111" s="55"/>
      <c r="J111" s="55"/>
      <c r="K111" s="55"/>
      <c r="L111" s="55"/>
      <c r="M111" s="55"/>
      <c r="N111" s="55"/>
      <c r="O111" s="55"/>
      <c r="P111" s="55"/>
      <c r="Q111" s="55"/>
      <c r="R111" s="55"/>
      <c r="S111" s="55"/>
      <c r="T111" s="55"/>
    </row>
    <row r="112" spans="1:20">
      <c r="A112" s="55"/>
      <c r="B112" s="55"/>
      <c r="C112" s="55"/>
      <c r="D112" s="55"/>
      <c r="E112" s="55"/>
      <c r="F112" s="55"/>
      <c r="G112" s="55"/>
      <c r="H112" s="55"/>
      <c r="I112" s="55"/>
      <c r="J112" s="55"/>
      <c r="K112" s="55"/>
      <c r="L112" s="55"/>
      <c r="M112" s="55"/>
      <c r="N112" s="55"/>
      <c r="O112" s="55"/>
      <c r="P112" s="55"/>
      <c r="Q112" s="55"/>
      <c r="R112" s="55"/>
      <c r="S112" s="55"/>
      <c r="T112" s="55"/>
    </row>
    <row r="113" spans="1:20">
      <c r="A113" s="55"/>
      <c r="B113" s="55"/>
      <c r="C113" s="55"/>
      <c r="D113" s="55"/>
      <c r="E113" s="55"/>
      <c r="F113" s="55"/>
      <c r="G113" s="55"/>
      <c r="H113" s="55"/>
      <c r="I113" s="55"/>
      <c r="J113" s="55"/>
      <c r="K113" s="55"/>
      <c r="L113" s="55"/>
      <c r="M113" s="55"/>
      <c r="N113" s="55"/>
      <c r="O113" s="55"/>
      <c r="P113" s="55"/>
      <c r="Q113" s="55"/>
      <c r="R113" s="55"/>
      <c r="S113" s="55"/>
      <c r="T113" s="55"/>
    </row>
    <row r="114" spans="1:20">
      <c r="A114" s="55"/>
      <c r="B114" s="55"/>
      <c r="C114" s="55"/>
      <c r="D114" s="55"/>
      <c r="E114" s="55"/>
      <c r="F114" s="55"/>
      <c r="G114" s="55"/>
      <c r="H114" s="55"/>
      <c r="I114" s="55"/>
      <c r="J114" s="55"/>
      <c r="K114" s="55"/>
      <c r="L114" s="55"/>
      <c r="M114" s="55"/>
      <c r="N114" s="55"/>
      <c r="O114" s="55"/>
      <c r="P114" s="55"/>
      <c r="Q114" s="55"/>
      <c r="R114" s="55"/>
      <c r="S114" s="55"/>
      <c r="T114" s="55"/>
    </row>
    <row r="115" spans="1:20">
      <c r="A115" s="55"/>
      <c r="B115" s="55"/>
      <c r="C115" s="55"/>
      <c r="D115" s="55"/>
      <c r="E115" s="55"/>
      <c r="F115" s="55"/>
      <c r="G115" s="55"/>
      <c r="H115" s="55"/>
      <c r="I115" s="55"/>
      <c r="J115" s="55"/>
      <c r="K115" s="55"/>
      <c r="L115" s="55"/>
      <c r="M115" s="55"/>
      <c r="N115" s="55"/>
      <c r="O115" s="55"/>
      <c r="P115" s="55"/>
      <c r="Q115" s="55"/>
      <c r="R115" s="55"/>
      <c r="S115" s="55"/>
      <c r="T115" s="55"/>
    </row>
    <row r="116" spans="1:20">
      <c r="A116" s="55"/>
      <c r="B116" s="55"/>
      <c r="C116" s="55"/>
      <c r="D116" s="55"/>
      <c r="E116" s="55"/>
      <c r="F116" s="55"/>
      <c r="G116" s="55"/>
      <c r="H116" s="55"/>
      <c r="I116" s="55"/>
      <c r="J116" s="55"/>
      <c r="K116" s="55"/>
      <c r="L116" s="55"/>
      <c r="M116" s="55"/>
      <c r="N116" s="55"/>
      <c r="O116" s="55"/>
      <c r="P116" s="55"/>
      <c r="Q116" s="55"/>
      <c r="R116" s="55"/>
      <c r="S116" s="55"/>
      <c r="T116" s="55"/>
    </row>
    <row r="117" spans="1:20">
      <c r="A117" s="55"/>
      <c r="B117" s="55"/>
      <c r="C117" s="55"/>
      <c r="D117" s="55"/>
      <c r="E117" s="55"/>
      <c r="F117" s="55"/>
      <c r="G117" s="55"/>
      <c r="H117" s="55"/>
      <c r="I117" s="55"/>
      <c r="J117" s="55"/>
      <c r="K117" s="55"/>
      <c r="L117" s="55"/>
      <c r="M117" s="55"/>
      <c r="N117" s="55"/>
      <c r="O117" s="55"/>
      <c r="P117" s="55"/>
      <c r="Q117" s="55"/>
      <c r="R117" s="55"/>
      <c r="S117" s="55"/>
      <c r="T117" s="55"/>
    </row>
    <row r="118" spans="1:20">
      <c r="A118" s="55"/>
      <c r="B118" s="55"/>
      <c r="C118" s="55"/>
      <c r="D118" s="55"/>
      <c r="E118" s="55"/>
      <c r="F118" s="55"/>
      <c r="G118" s="55"/>
      <c r="H118" s="55"/>
      <c r="I118" s="55"/>
      <c r="J118" s="55"/>
      <c r="K118" s="55"/>
      <c r="L118" s="55"/>
      <c r="M118" s="55"/>
      <c r="N118" s="55"/>
      <c r="O118" s="55"/>
      <c r="P118" s="55"/>
      <c r="Q118" s="55"/>
      <c r="R118" s="55"/>
      <c r="S118" s="55"/>
      <c r="T118" s="55"/>
    </row>
    <row r="119" spans="1:20">
      <c r="A119" s="55"/>
      <c r="B119" s="55"/>
      <c r="C119" s="55"/>
      <c r="D119" s="55"/>
      <c r="E119" s="55"/>
      <c r="F119" s="55"/>
      <c r="G119" s="55"/>
      <c r="H119" s="55"/>
      <c r="I119" s="55"/>
      <c r="J119" s="55"/>
      <c r="K119" s="55"/>
      <c r="L119" s="55"/>
      <c r="M119" s="55"/>
      <c r="N119" s="55"/>
      <c r="O119" s="55"/>
      <c r="P119" s="55"/>
      <c r="Q119" s="55"/>
      <c r="R119" s="55"/>
      <c r="S119" s="55"/>
      <c r="T119" s="55"/>
    </row>
    <row r="120" spans="1:20">
      <c r="A120" s="55"/>
      <c r="B120" s="55"/>
      <c r="C120" s="55"/>
      <c r="D120" s="55"/>
      <c r="E120" s="55"/>
      <c r="F120" s="55"/>
      <c r="G120" s="55"/>
      <c r="H120" s="55"/>
      <c r="I120" s="55"/>
      <c r="J120" s="55"/>
      <c r="K120" s="55"/>
      <c r="L120" s="55"/>
      <c r="M120" s="55"/>
      <c r="N120" s="55"/>
      <c r="O120" s="55"/>
      <c r="P120" s="55"/>
      <c r="Q120" s="55"/>
      <c r="R120" s="55"/>
      <c r="S120" s="55"/>
      <c r="T120" s="55"/>
    </row>
    <row r="121" spans="1:20">
      <c r="A121" s="55"/>
      <c r="B121" s="55"/>
      <c r="C121" s="55"/>
      <c r="D121" s="55"/>
      <c r="E121" s="55"/>
      <c r="F121" s="55"/>
      <c r="G121" s="55"/>
      <c r="H121" s="55"/>
      <c r="I121" s="55"/>
      <c r="J121" s="55"/>
      <c r="K121" s="55"/>
      <c r="L121" s="55"/>
      <c r="M121" s="55"/>
      <c r="N121" s="55"/>
      <c r="O121" s="55"/>
      <c r="P121" s="55"/>
      <c r="Q121" s="55"/>
      <c r="R121" s="55"/>
      <c r="S121" s="55"/>
      <c r="T121" s="55"/>
    </row>
    <row r="122" spans="1:20">
      <c r="A122" s="55"/>
      <c r="B122" s="55"/>
      <c r="C122" s="55"/>
      <c r="D122" s="55"/>
      <c r="E122" s="55"/>
      <c r="F122" s="55"/>
      <c r="G122" s="55"/>
      <c r="H122" s="55"/>
      <c r="I122" s="55"/>
      <c r="J122" s="55"/>
      <c r="K122" s="55"/>
      <c r="L122" s="55"/>
      <c r="M122" s="55"/>
      <c r="N122" s="55"/>
      <c r="O122" s="55"/>
      <c r="P122" s="55"/>
      <c r="Q122" s="55"/>
      <c r="R122" s="55"/>
      <c r="S122" s="55"/>
      <c r="T122" s="55"/>
    </row>
    <row r="123" spans="1:20">
      <c r="A123" s="55"/>
      <c r="B123" s="55"/>
      <c r="C123" s="55"/>
      <c r="D123" s="55"/>
      <c r="E123" s="55"/>
      <c r="F123" s="55"/>
      <c r="G123" s="55"/>
      <c r="H123" s="55"/>
      <c r="I123" s="55"/>
      <c r="J123" s="55"/>
      <c r="K123" s="55"/>
      <c r="L123" s="55"/>
      <c r="M123" s="55"/>
      <c r="N123" s="55"/>
      <c r="O123" s="55"/>
      <c r="P123" s="55"/>
      <c r="Q123" s="55"/>
      <c r="R123" s="55"/>
      <c r="S123" s="55"/>
      <c r="T123" s="55"/>
    </row>
    <row r="124" spans="1:20">
      <c r="A124" s="55"/>
      <c r="B124" s="55"/>
      <c r="C124" s="55"/>
      <c r="D124" s="55"/>
      <c r="E124" s="55"/>
      <c r="F124" s="55"/>
      <c r="G124" s="55"/>
      <c r="H124" s="55"/>
      <c r="I124" s="55"/>
      <c r="J124" s="55"/>
      <c r="K124" s="55"/>
      <c r="L124" s="55"/>
      <c r="M124" s="55"/>
      <c r="N124" s="55"/>
      <c r="O124" s="55"/>
      <c r="P124" s="55"/>
      <c r="Q124" s="55"/>
      <c r="R124" s="55"/>
      <c r="S124" s="55"/>
      <c r="T124" s="55"/>
    </row>
    <row r="125" spans="1:20">
      <c r="A125" s="55"/>
      <c r="B125" s="55"/>
      <c r="C125" s="55"/>
      <c r="D125" s="55"/>
      <c r="E125" s="55"/>
      <c r="F125" s="55"/>
      <c r="G125" s="55"/>
      <c r="H125" s="55"/>
      <c r="I125" s="55"/>
      <c r="J125" s="55"/>
      <c r="K125" s="55"/>
      <c r="L125" s="55"/>
      <c r="M125" s="55"/>
      <c r="N125" s="55"/>
      <c r="O125" s="55"/>
      <c r="P125" s="55"/>
      <c r="Q125" s="55"/>
      <c r="R125" s="55"/>
      <c r="S125" s="55"/>
      <c r="T125" s="55"/>
    </row>
    <row r="126" spans="1:20">
      <c r="A126" s="55"/>
      <c r="B126" s="55"/>
      <c r="C126" s="55"/>
      <c r="D126" s="55"/>
      <c r="E126" s="55"/>
      <c r="F126" s="55"/>
      <c r="G126" s="55"/>
      <c r="H126" s="55"/>
      <c r="I126" s="55"/>
      <c r="J126" s="55"/>
      <c r="K126" s="55"/>
      <c r="L126" s="55"/>
      <c r="M126" s="55"/>
      <c r="N126" s="55"/>
      <c r="O126" s="55"/>
      <c r="P126" s="55"/>
      <c r="Q126" s="55"/>
      <c r="R126" s="55"/>
      <c r="S126" s="55"/>
      <c r="T126" s="55"/>
    </row>
    <row r="127" spans="1:20">
      <c r="A127" s="55"/>
      <c r="B127" s="55"/>
      <c r="C127" s="55"/>
      <c r="D127" s="55"/>
      <c r="E127" s="55"/>
      <c r="F127" s="55"/>
      <c r="G127" s="55"/>
      <c r="H127" s="55"/>
      <c r="I127" s="55"/>
      <c r="J127" s="55"/>
      <c r="K127" s="55"/>
      <c r="L127" s="55"/>
      <c r="M127" s="55"/>
      <c r="N127" s="55"/>
      <c r="O127" s="55"/>
      <c r="P127" s="55"/>
      <c r="Q127" s="55"/>
      <c r="R127" s="55"/>
      <c r="S127" s="55"/>
      <c r="T127" s="55"/>
    </row>
    <row r="128" spans="1:20">
      <c r="A128" s="55"/>
      <c r="B128" s="55"/>
      <c r="C128" s="55"/>
      <c r="D128" s="55"/>
      <c r="E128" s="55"/>
      <c r="F128" s="55"/>
      <c r="G128" s="55"/>
      <c r="H128" s="55"/>
      <c r="I128" s="55"/>
      <c r="J128" s="55"/>
      <c r="K128" s="55"/>
      <c r="L128" s="55"/>
      <c r="M128" s="55"/>
      <c r="N128" s="55"/>
      <c r="O128" s="55"/>
      <c r="P128" s="55"/>
      <c r="Q128" s="55"/>
      <c r="R128" s="55"/>
      <c r="S128" s="55"/>
      <c r="T128" s="55"/>
    </row>
    <row r="129" spans="1:20">
      <c r="A129" s="55"/>
      <c r="B129" s="55"/>
      <c r="C129" s="55"/>
      <c r="D129" s="55"/>
      <c r="E129" s="55"/>
      <c r="F129" s="55"/>
      <c r="G129" s="55"/>
      <c r="H129" s="55"/>
      <c r="I129" s="55"/>
      <c r="J129" s="55"/>
      <c r="K129" s="55"/>
      <c r="L129" s="55"/>
      <c r="M129" s="55"/>
      <c r="N129" s="55"/>
      <c r="O129" s="55"/>
      <c r="P129" s="55"/>
      <c r="Q129" s="55"/>
      <c r="R129" s="55"/>
      <c r="S129" s="55"/>
      <c r="T129" s="55"/>
    </row>
    <row r="130" spans="1:20">
      <c r="A130" s="55"/>
      <c r="B130" s="55"/>
      <c r="C130" s="55"/>
      <c r="D130" s="55"/>
      <c r="E130" s="55"/>
      <c r="F130" s="55"/>
      <c r="G130" s="55"/>
      <c r="H130" s="55"/>
      <c r="I130" s="55"/>
      <c r="J130" s="55"/>
      <c r="K130" s="55"/>
      <c r="L130" s="55"/>
      <c r="M130" s="55"/>
      <c r="N130" s="55"/>
      <c r="O130" s="55"/>
      <c r="P130" s="55"/>
      <c r="Q130" s="55"/>
      <c r="R130" s="55"/>
      <c r="S130" s="55"/>
      <c r="T130" s="55"/>
    </row>
    <row r="131" spans="1:20">
      <c r="A131" s="55"/>
      <c r="B131" s="55"/>
      <c r="C131" s="55"/>
      <c r="D131" s="55"/>
      <c r="E131" s="55"/>
      <c r="F131" s="55"/>
      <c r="G131" s="55"/>
      <c r="H131" s="55"/>
      <c r="I131" s="55"/>
      <c r="J131" s="55"/>
      <c r="K131" s="55"/>
      <c r="L131" s="55"/>
      <c r="M131" s="55"/>
      <c r="N131" s="55"/>
      <c r="O131" s="55"/>
      <c r="P131" s="55"/>
      <c r="Q131" s="55"/>
      <c r="R131" s="55"/>
      <c r="S131" s="55"/>
      <c r="T131" s="55"/>
    </row>
    <row r="132" spans="1:20">
      <c r="A132" s="55"/>
      <c r="B132" s="55"/>
      <c r="C132" s="55"/>
      <c r="D132" s="55"/>
      <c r="E132" s="55"/>
      <c r="F132" s="55"/>
      <c r="G132" s="55"/>
      <c r="H132" s="55"/>
      <c r="I132" s="55"/>
      <c r="J132" s="55"/>
      <c r="K132" s="55"/>
      <c r="L132" s="55"/>
      <c r="M132" s="55"/>
      <c r="N132" s="55"/>
      <c r="O132" s="55"/>
      <c r="P132" s="55"/>
      <c r="Q132" s="55"/>
      <c r="R132" s="55"/>
      <c r="S132" s="55"/>
      <c r="T132" s="55"/>
    </row>
    <row r="133" spans="1:20">
      <c r="A133" s="55"/>
      <c r="B133" s="55"/>
      <c r="C133" s="55"/>
      <c r="D133" s="55"/>
      <c r="E133" s="55"/>
      <c r="F133" s="55"/>
      <c r="G133" s="55"/>
      <c r="H133" s="55"/>
      <c r="I133" s="55"/>
      <c r="J133" s="55"/>
      <c r="K133" s="55"/>
      <c r="L133" s="55"/>
      <c r="M133" s="55"/>
      <c r="N133" s="55"/>
      <c r="O133" s="55"/>
      <c r="P133" s="55"/>
      <c r="Q133" s="55"/>
      <c r="R133" s="55"/>
      <c r="S133" s="55"/>
      <c r="T133" s="55"/>
    </row>
    <row r="134" spans="1:20">
      <c r="A134" s="55"/>
      <c r="B134" s="55"/>
      <c r="C134" s="55"/>
      <c r="D134" s="55"/>
      <c r="E134" s="55"/>
      <c r="F134" s="55"/>
      <c r="G134" s="55"/>
      <c r="H134" s="55"/>
      <c r="I134" s="55"/>
      <c r="J134" s="55"/>
      <c r="K134" s="55"/>
      <c r="L134" s="55"/>
      <c r="M134" s="55"/>
      <c r="N134" s="55"/>
      <c r="O134" s="55"/>
      <c r="P134" s="55"/>
      <c r="Q134" s="55"/>
      <c r="R134" s="55"/>
      <c r="S134" s="55"/>
      <c r="T134" s="55"/>
    </row>
    <row r="135" spans="1:20">
      <c r="A135" s="55"/>
      <c r="B135" s="55"/>
      <c r="C135" s="55"/>
      <c r="D135" s="55"/>
      <c r="E135" s="55"/>
      <c r="F135" s="55"/>
      <c r="G135" s="55"/>
      <c r="H135" s="55"/>
      <c r="I135" s="55"/>
      <c r="J135" s="55"/>
      <c r="K135" s="55"/>
      <c r="L135" s="55"/>
      <c r="M135" s="55"/>
      <c r="N135" s="55"/>
      <c r="O135" s="55"/>
      <c r="P135" s="55"/>
      <c r="Q135" s="55"/>
      <c r="R135" s="55"/>
      <c r="S135" s="55"/>
      <c r="T135" s="55"/>
    </row>
    <row r="136" spans="1:20">
      <c r="A136" s="55"/>
      <c r="B136" s="55"/>
      <c r="C136" s="55"/>
      <c r="D136" s="55"/>
      <c r="E136" s="55"/>
      <c r="F136" s="55"/>
      <c r="G136" s="55"/>
      <c r="H136" s="55"/>
      <c r="I136" s="55"/>
      <c r="J136" s="55"/>
      <c r="K136" s="55"/>
      <c r="L136" s="55"/>
      <c r="M136" s="55"/>
      <c r="N136" s="55"/>
      <c r="O136" s="55"/>
      <c r="P136" s="55"/>
      <c r="Q136" s="55"/>
      <c r="R136" s="55"/>
      <c r="S136" s="55"/>
      <c r="T136" s="55"/>
    </row>
    <row r="137" spans="1:20">
      <c r="A137" s="55"/>
      <c r="B137" s="55"/>
      <c r="C137" s="55"/>
      <c r="D137" s="55"/>
      <c r="E137" s="55"/>
      <c r="F137" s="55"/>
      <c r="G137" s="55"/>
      <c r="H137" s="55"/>
      <c r="I137" s="55"/>
      <c r="J137" s="55"/>
      <c r="K137" s="55"/>
      <c r="L137" s="55"/>
      <c r="M137" s="55"/>
      <c r="N137" s="55"/>
      <c r="O137" s="55"/>
      <c r="P137" s="55"/>
      <c r="Q137" s="55"/>
      <c r="R137" s="55"/>
      <c r="S137" s="55"/>
      <c r="T137" s="55"/>
    </row>
    <row r="138" spans="1:20">
      <c r="A138" s="55"/>
      <c r="B138" s="55"/>
      <c r="C138" s="55"/>
      <c r="D138" s="55"/>
      <c r="E138" s="55"/>
      <c r="F138" s="55"/>
      <c r="G138" s="55"/>
      <c r="H138" s="55"/>
      <c r="I138" s="55"/>
      <c r="J138" s="55"/>
      <c r="K138" s="55"/>
      <c r="L138" s="55"/>
      <c r="M138" s="55"/>
      <c r="N138" s="55"/>
      <c r="O138" s="55"/>
      <c r="P138" s="55"/>
      <c r="Q138" s="55"/>
      <c r="R138" s="55"/>
      <c r="S138" s="55"/>
      <c r="T138" s="55"/>
    </row>
    <row r="139" spans="1:20">
      <c r="A139" s="55"/>
      <c r="B139" s="55"/>
      <c r="C139" s="55"/>
      <c r="D139" s="55"/>
      <c r="E139" s="55"/>
      <c r="F139" s="55"/>
      <c r="G139" s="55"/>
      <c r="H139" s="55"/>
      <c r="I139" s="55"/>
      <c r="J139" s="55"/>
      <c r="K139" s="55"/>
      <c r="L139" s="55"/>
      <c r="M139" s="55"/>
      <c r="N139" s="55"/>
      <c r="O139" s="55"/>
      <c r="P139" s="55"/>
      <c r="Q139" s="55"/>
      <c r="R139" s="55"/>
      <c r="S139" s="55"/>
      <c r="T139" s="55"/>
    </row>
    <row r="140" spans="1:20">
      <c r="A140" s="55"/>
      <c r="B140" s="55"/>
      <c r="C140" s="55"/>
      <c r="D140" s="55"/>
      <c r="E140" s="55"/>
      <c r="F140" s="55"/>
      <c r="G140" s="55"/>
      <c r="H140" s="55"/>
      <c r="I140" s="55"/>
      <c r="J140" s="55"/>
      <c r="K140" s="55"/>
      <c r="L140" s="55"/>
      <c r="M140" s="55"/>
      <c r="N140" s="55"/>
      <c r="O140" s="55"/>
      <c r="P140" s="55"/>
      <c r="Q140" s="55"/>
      <c r="R140" s="55"/>
      <c r="S140" s="55"/>
      <c r="T140" s="55"/>
    </row>
    <row r="141" spans="1:20">
      <c r="A141" s="55"/>
      <c r="B141" s="55"/>
      <c r="C141" s="55"/>
      <c r="D141" s="55"/>
      <c r="E141" s="55"/>
      <c r="F141" s="55"/>
      <c r="G141" s="55"/>
      <c r="H141" s="55"/>
      <c r="I141" s="55"/>
      <c r="J141" s="55"/>
      <c r="K141" s="55"/>
      <c r="L141" s="55"/>
      <c r="M141" s="55"/>
      <c r="N141" s="55"/>
      <c r="O141" s="55"/>
      <c r="P141" s="55"/>
      <c r="Q141" s="55"/>
      <c r="R141" s="55"/>
      <c r="S141" s="55"/>
      <c r="T141" s="55"/>
    </row>
    <row r="142" spans="1:20">
      <c r="A142" s="55"/>
      <c r="B142" s="55"/>
      <c r="C142" s="55"/>
      <c r="D142" s="55"/>
      <c r="E142" s="55"/>
      <c r="F142" s="55"/>
      <c r="G142" s="55"/>
      <c r="H142" s="55"/>
      <c r="I142" s="55"/>
      <c r="J142" s="55"/>
      <c r="K142" s="55"/>
      <c r="L142" s="55"/>
      <c r="M142" s="55"/>
      <c r="N142" s="55"/>
      <c r="O142" s="55"/>
      <c r="P142" s="55"/>
      <c r="Q142" s="55"/>
      <c r="R142" s="55"/>
      <c r="S142" s="55"/>
      <c r="T142" s="55"/>
    </row>
    <row r="143" spans="1:20">
      <c r="A143" s="55"/>
      <c r="B143" s="55"/>
      <c r="C143" s="55"/>
      <c r="D143" s="55"/>
      <c r="E143" s="55"/>
      <c r="F143" s="55"/>
      <c r="G143" s="55"/>
      <c r="H143" s="55"/>
      <c r="I143" s="55"/>
      <c r="J143" s="55"/>
      <c r="K143" s="55"/>
      <c r="L143" s="55"/>
      <c r="M143" s="55"/>
      <c r="N143" s="55"/>
      <c r="O143" s="55"/>
      <c r="P143" s="55"/>
      <c r="Q143" s="55"/>
      <c r="R143" s="55"/>
      <c r="S143" s="55"/>
      <c r="T143" s="55"/>
    </row>
    <row r="144" spans="1:20">
      <c r="A144" s="55"/>
      <c r="B144" s="55"/>
      <c r="C144" s="55"/>
      <c r="D144" s="55"/>
      <c r="E144" s="55"/>
      <c r="F144" s="55"/>
      <c r="G144" s="55"/>
      <c r="H144" s="55"/>
      <c r="I144" s="55"/>
      <c r="J144" s="55"/>
      <c r="K144" s="55"/>
      <c r="L144" s="55"/>
      <c r="M144" s="55"/>
      <c r="N144" s="55"/>
      <c r="O144" s="55"/>
      <c r="P144" s="55"/>
      <c r="Q144" s="55"/>
      <c r="R144" s="55"/>
      <c r="S144" s="55"/>
      <c r="T144" s="55"/>
    </row>
    <row r="145" spans="1:20">
      <c r="A145" s="55"/>
      <c r="B145" s="55"/>
      <c r="C145" s="55"/>
      <c r="D145" s="55"/>
      <c r="E145" s="55"/>
      <c r="F145" s="55"/>
      <c r="G145" s="55"/>
      <c r="H145" s="55"/>
      <c r="I145" s="55"/>
      <c r="J145" s="55"/>
      <c r="K145" s="55"/>
      <c r="L145" s="55"/>
      <c r="M145" s="55"/>
      <c r="N145" s="55"/>
      <c r="O145" s="55"/>
      <c r="P145" s="55"/>
      <c r="Q145" s="55"/>
      <c r="R145" s="55"/>
      <c r="S145" s="55"/>
      <c r="T145" s="55"/>
    </row>
    <row r="146" spans="1:20">
      <c r="A146" s="55"/>
      <c r="B146" s="55"/>
      <c r="C146" s="55"/>
      <c r="D146" s="55"/>
      <c r="E146" s="55"/>
      <c r="F146" s="55"/>
      <c r="G146" s="55"/>
      <c r="H146" s="55"/>
      <c r="I146" s="55"/>
      <c r="J146" s="55"/>
      <c r="K146" s="55"/>
      <c r="L146" s="55"/>
      <c r="M146" s="55"/>
      <c r="N146" s="55"/>
      <c r="O146" s="55"/>
      <c r="P146" s="55"/>
      <c r="Q146" s="55"/>
      <c r="R146" s="55"/>
      <c r="S146" s="55"/>
      <c r="T146" s="55"/>
    </row>
    <row r="147" spans="1:20">
      <c r="A147" s="55"/>
      <c r="B147" s="55"/>
      <c r="C147" s="55"/>
      <c r="D147" s="55"/>
      <c r="E147" s="55"/>
      <c r="F147" s="55"/>
      <c r="G147" s="55"/>
      <c r="H147" s="55"/>
      <c r="I147" s="55"/>
      <c r="J147" s="55"/>
      <c r="K147" s="55"/>
      <c r="L147" s="55"/>
      <c r="M147" s="55"/>
      <c r="N147" s="55"/>
      <c r="O147" s="55"/>
      <c r="P147" s="55"/>
      <c r="Q147" s="55"/>
      <c r="R147" s="55"/>
      <c r="S147" s="55"/>
      <c r="T147" s="55"/>
    </row>
    <row r="148" spans="1:20">
      <c r="A148" s="55"/>
      <c r="B148" s="55"/>
      <c r="C148" s="55"/>
      <c r="D148" s="55"/>
      <c r="E148" s="55"/>
      <c r="F148" s="55"/>
      <c r="G148" s="55"/>
      <c r="H148" s="55"/>
      <c r="I148" s="55"/>
      <c r="J148" s="55"/>
      <c r="K148" s="55"/>
      <c r="L148" s="55"/>
      <c r="M148" s="55"/>
      <c r="N148" s="55"/>
      <c r="O148" s="55"/>
      <c r="P148" s="55"/>
      <c r="Q148" s="55"/>
      <c r="R148" s="55"/>
      <c r="S148" s="55"/>
      <c r="T148" s="55"/>
    </row>
    <row r="149" spans="1:20">
      <c r="A149" s="55"/>
      <c r="B149" s="55"/>
      <c r="C149" s="55"/>
      <c r="D149" s="55"/>
      <c r="E149" s="55"/>
      <c r="F149" s="55"/>
      <c r="G149" s="55"/>
      <c r="H149" s="55"/>
      <c r="I149" s="55"/>
      <c r="J149" s="55"/>
      <c r="K149" s="55"/>
      <c r="L149" s="55"/>
      <c r="M149" s="55"/>
      <c r="N149" s="55"/>
      <c r="O149" s="55"/>
      <c r="P149" s="55"/>
      <c r="Q149" s="55"/>
      <c r="R149" s="55"/>
      <c r="S149" s="55"/>
      <c r="T149" s="55"/>
    </row>
    <row r="150" spans="1:20">
      <c r="A150" s="55"/>
      <c r="B150" s="55"/>
      <c r="C150" s="55"/>
      <c r="D150" s="55"/>
      <c r="E150" s="55"/>
      <c r="F150" s="55"/>
      <c r="G150" s="55"/>
      <c r="H150" s="55"/>
      <c r="I150" s="55"/>
      <c r="J150" s="55"/>
      <c r="K150" s="55"/>
      <c r="L150" s="55"/>
      <c r="M150" s="55"/>
      <c r="N150" s="55"/>
      <c r="O150" s="55"/>
      <c r="P150" s="55"/>
      <c r="Q150" s="55"/>
      <c r="R150" s="55"/>
      <c r="S150" s="55"/>
      <c r="T150" s="55"/>
    </row>
    <row r="151" spans="1:20">
      <c r="A151" s="55"/>
      <c r="B151" s="55"/>
      <c r="C151" s="55"/>
      <c r="D151" s="55"/>
      <c r="E151" s="55"/>
      <c r="F151" s="55"/>
      <c r="G151" s="55"/>
      <c r="H151" s="55"/>
      <c r="I151" s="55"/>
      <c r="J151" s="55"/>
      <c r="K151" s="55"/>
      <c r="L151" s="55"/>
      <c r="M151" s="55"/>
      <c r="N151" s="55"/>
      <c r="O151" s="55"/>
      <c r="P151" s="55"/>
      <c r="Q151" s="55"/>
      <c r="R151" s="55"/>
      <c r="S151" s="55"/>
      <c r="T151" s="55"/>
    </row>
    <row r="152" spans="1:20">
      <c r="A152" s="55"/>
      <c r="B152" s="55"/>
      <c r="C152" s="55"/>
      <c r="D152" s="55"/>
      <c r="E152" s="55"/>
      <c r="F152" s="55"/>
      <c r="G152" s="55"/>
      <c r="H152" s="55"/>
      <c r="I152" s="55"/>
      <c r="J152" s="55"/>
      <c r="K152" s="55"/>
      <c r="L152" s="55"/>
      <c r="M152" s="55"/>
      <c r="N152" s="55"/>
      <c r="O152" s="55"/>
      <c r="P152" s="55"/>
      <c r="Q152" s="55"/>
      <c r="R152" s="55"/>
      <c r="S152" s="55"/>
      <c r="T152" s="55"/>
    </row>
    <row r="153" spans="1:20">
      <c r="A153" s="55"/>
      <c r="B153" s="55"/>
      <c r="C153" s="55"/>
      <c r="D153" s="55"/>
      <c r="E153" s="55"/>
      <c r="F153" s="55"/>
      <c r="G153" s="55"/>
      <c r="H153" s="55"/>
      <c r="I153" s="55"/>
      <c r="J153" s="55"/>
      <c r="K153" s="55"/>
      <c r="L153" s="55"/>
      <c r="M153" s="55"/>
      <c r="N153" s="55"/>
      <c r="O153" s="55"/>
      <c r="P153" s="55"/>
      <c r="Q153" s="55"/>
      <c r="R153" s="55"/>
      <c r="S153" s="55"/>
      <c r="T153" s="55"/>
    </row>
    <row r="154" spans="1:20">
      <c r="A154" s="55"/>
      <c r="B154" s="55"/>
      <c r="C154" s="55"/>
      <c r="D154" s="55"/>
      <c r="E154" s="55"/>
      <c r="F154" s="55"/>
      <c r="G154" s="55"/>
      <c r="H154" s="55"/>
      <c r="I154" s="55"/>
      <c r="J154" s="55"/>
      <c r="K154" s="55"/>
      <c r="L154" s="55"/>
      <c r="M154" s="55"/>
      <c r="N154" s="55"/>
      <c r="O154" s="55"/>
      <c r="P154" s="55"/>
      <c r="Q154" s="55"/>
      <c r="R154" s="55"/>
      <c r="S154" s="55"/>
      <c r="T154" s="55"/>
    </row>
    <row r="155" spans="1:20">
      <c r="A155" s="55"/>
      <c r="B155" s="55"/>
      <c r="C155" s="55"/>
      <c r="D155" s="55"/>
      <c r="E155" s="55"/>
      <c r="F155" s="55"/>
      <c r="G155" s="55"/>
      <c r="H155" s="55"/>
      <c r="I155" s="55"/>
      <c r="J155" s="55"/>
      <c r="K155" s="55"/>
      <c r="L155" s="55"/>
      <c r="M155" s="55"/>
      <c r="N155" s="55"/>
      <c r="O155" s="55"/>
      <c r="P155" s="55"/>
      <c r="Q155" s="55"/>
      <c r="R155" s="55"/>
      <c r="S155" s="55"/>
      <c r="T155" s="55"/>
    </row>
    <row r="156" spans="1:20">
      <c r="A156" s="55"/>
      <c r="B156" s="55"/>
      <c r="C156" s="55"/>
      <c r="D156" s="55"/>
      <c r="E156" s="55"/>
      <c r="F156" s="55"/>
      <c r="G156" s="55"/>
      <c r="H156" s="55"/>
      <c r="I156" s="55"/>
      <c r="J156" s="55"/>
      <c r="K156" s="55"/>
      <c r="L156" s="55"/>
      <c r="M156" s="55"/>
      <c r="N156" s="55"/>
      <c r="O156" s="55"/>
      <c r="P156" s="55"/>
      <c r="Q156" s="55"/>
      <c r="R156" s="55"/>
      <c r="S156" s="55"/>
      <c r="T156" s="55"/>
    </row>
    <row r="157" spans="1:20">
      <c r="A157" s="55"/>
      <c r="B157" s="55"/>
      <c r="C157" s="55"/>
      <c r="D157" s="55"/>
      <c r="E157" s="55"/>
      <c r="F157" s="55"/>
      <c r="G157" s="55"/>
      <c r="H157" s="55"/>
      <c r="I157" s="55"/>
      <c r="J157" s="55"/>
      <c r="K157" s="55"/>
      <c r="L157" s="55"/>
      <c r="M157" s="55"/>
      <c r="N157" s="55"/>
      <c r="O157" s="55"/>
      <c r="P157" s="55"/>
      <c r="Q157" s="55"/>
      <c r="R157" s="55"/>
      <c r="S157" s="55"/>
      <c r="T157" s="55"/>
    </row>
    <row r="158" spans="1:20">
      <c r="A158" s="55"/>
      <c r="B158" s="55"/>
      <c r="C158" s="55"/>
      <c r="D158" s="55"/>
      <c r="E158" s="55"/>
      <c r="F158" s="55"/>
      <c r="G158" s="55"/>
      <c r="H158" s="55"/>
      <c r="I158" s="55"/>
      <c r="J158" s="55"/>
      <c r="K158" s="55"/>
      <c r="L158" s="55"/>
      <c r="M158" s="55"/>
      <c r="N158" s="55"/>
      <c r="O158" s="55"/>
      <c r="P158" s="55"/>
      <c r="Q158" s="55"/>
      <c r="R158" s="55"/>
      <c r="S158" s="55"/>
      <c r="T158" s="55"/>
    </row>
    <row r="159" spans="1:20">
      <c r="A159" s="55"/>
      <c r="B159" s="55"/>
      <c r="C159" s="55"/>
      <c r="D159" s="55"/>
      <c r="E159" s="55"/>
      <c r="F159" s="55"/>
      <c r="G159" s="55"/>
      <c r="H159" s="55"/>
      <c r="I159" s="55"/>
      <c r="J159" s="55"/>
      <c r="K159" s="55"/>
      <c r="L159" s="55"/>
      <c r="M159" s="55"/>
      <c r="N159" s="55"/>
      <c r="O159" s="55"/>
      <c r="P159" s="55"/>
      <c r="Q159" s="55"/>
      <c r="R159" s="55"/>
      <c r="S159" s="55"/>
      <c r="T159" s="55"/>
    </row>
    <row r="160" spans="1:20">
      <c r="A160" s="55"/>
      <c r="B160" s="55"/>
      <c r="C160" s="55"/>
      <c r="D160" s="55"/>
      <c r="E160" s="55"/>
      <c r="F160" s="55"/>
      <c r="G160" s="55"/>
      <c r="H160" s="55"/>
      <c r="I160" s="55"/>
      <c r="J160" s="55"/>
      <c r="K160" s="55"/>
      <c r="L160" s="55"/>
      <c r="M160" s="55"/>
      <c r="N160" s="55"/>
      <c r="O160" s="55"/>
      <c r="P160" s="55"/>
      <c r="Q160" s="55"/>
      <c r="R160" s="55"/>
      <c r="S160" s="55"/>
      <c r="T160" s="55"/>
    </row>
    <row r="161" spans="1:20">
      <c r="A161" s="55"/>
      <c r="B161" s="55"/>
      <c r="C161" s="55"/>
      <c r="D161" s="55"/>
      <c r="E161" s="55"/>
      <c r="F161" s="55"/>
      <c r="G161" s="55"/>
      <c r="H161" s="55"/>
      <c r="I161" s="55"/>
      <c r="J161" s="55"/>
      <c r="K161" s="55"/>
      <c r="L161" s="55"/>
      <c r="M161" s="55"/>
      <c r="N161" s="55"/>
      <c r="O161" s="55"/>
      <c r="P161" s="55"/>
      <c r="Q161" s="55"/>
      <c r="R161" s="55"/>
      <c r="S161" s="55"/>
      <c r="T161" s="55"/>
    </row>
    <row r="162" spans="1:20">
      <c r="A162" s="55"/>
      <c r="B162" s="55"/>
      <c r="C162" s="55"/>
      <c r="D162" s="55"/>
      <c r="E162" s="55"/>
      <c r="F162" s="55"/>
      <c r="G162" s="55"/>
      <c r="H162" s="55"/>
      <c r="I162" s="55"/>
      <c r="J162" s="55"/>
      <c r="K162" s="55"/>
      <c r="L162" s="55"/>
      <c r="M162" s="55"/>
      <c r="N162" s="55"/>
      <c r="O162" s="55"/>
      <c r="P162" s="55"/>
      <c r="Q162" s="55"/>
      <c r="R162" s="55"/>
      <c r="S162" s="55"/>
      <c r="T162" s="55"/>
    </row>
    <row r="163" spans="1:20">
      <c r="A163" s="55"/>
      <c r="B163" s="55"/>
      <c r="C163" s="55"/>
      <c r="D163" s="55"/>
      <c r="E163" s="55"/>
      <c r="F163" s="55"/>
      <c r="G163" s="55"/>
      <c r="H163" s="55"/>
      <c r="I163" s="55"/>
      <c r="J163" s="55"/>
      <c r="K163" s="55"/>
      <c r="L163" s="55"/>
      <c r="M163" s="55"/>
      <c r="N163" s="55"/>
      <c r="O163" s="55"/>
      <c r="P163" s="55"/>
      <c r="Q163" s="55"/>
      <c r="R163" s="55"/>
      <c r="S163" s="55"/>
      <c r="T163" s="55"/>
    </row>
    <row r="164" spans="1:20">
      <c r="A164" s="55"/>
      <c r="B164" s="55"/>
      <c r="C164" s="55"/>
      <c r="D164" s="55"/>
      <c r="E164" s="55"/>
      <c r="F164" s="55"/>
      <c r="G164" s="55"/>
      <c r="H164" s="55"/>
      <c r="I164" s="55"/>
      <c r="J164" s="55"/>
      <c r="K164" s="55"/>
      <c r="L164" s="55"/>
      <c r="M164" s="55"/>
      <c r="N164" s="55"/>
      <c r="O164" s="55"/>
      <c r="P164" s="55"/>
      <c r="Q164" s="55"/>
      <c r="R164" s="55"/>
      <c r="S164" s="55"/>
      <c r="T164" s="55"/>
    </row>
    <row r="165" spans="1:20">
      <c r="A165" s="55"/>
      <c r="B165" s="55"/>
      <c r="C165" s="55"/>
      <c r="D165" s="55"/>
      <c r="E165" s="55"/>
      <c r="F165" s="55"/>
      <c r="G165" s="55"/>
      <c r="H165" s="55"/>
      <c r="I165" s="55"/>
      <c r="J165" s="55"/>
      <c r="K165" s="55"/>
      <c r="L165" s="55"/>
      <c r="M165" s="55"/>
      <c r="N165" s="55"/>
      <c r="O165" s="55"/>
      <c r="P165" s="55"/>
      <c r="Q165" s="55"/>
      <c r="R165" s="55"/>
      <c r="S165" s="55"/>
      <c r="T165" s="55"/>
    </row>
    <row r="166" spans="1:20">
      <c r="A166" s="55"/>
      <c r="B166" s="55"/>
      <c r="C166" s="55"/>
      <c r="D166" s="55"/>
      <c r="E166" s="55"/>
      <c r="F166" s="55"/>
      <c r="G166" s="55"/>
      <c r="H166" s="55"/>
      <c r="I166" s="55"/>
      <c r="J166" s="55"/>
      <c r="K166" s="55"/>
      <c r="L166" s="55"/>
      <c r="M166" s="55"/>
      <c r="N166" s="55"/>
      <c r="O166" s="55"/>
      <c r="P166" s="55"/>
      <c r="Q166" s="55"/>
      <c r="R166" s="55"/>
      <c r="S166" s="55"/>
      <c r="T166" s="55"/>
    </row>
    <row r="167" spans="1:20">
      <c r="A167" s="55"/>
      <c r="B167" s="55"/>
      <c r="C167" s="55"/>
      <c r="D167" s="55"/>
      <c r="E167" s="55"/>
      <c r="F167" s="55"/>
      <c r="G167" s="55"/>
      <c r="H167" s="55"/>
      <c r="I167" s="55"/>
      <c r="J167" s="55"/>
      <c r="K167" s="55"/>
      <c r="L167" s="55"/>
      <c r="M167" s="55"/>
      <c r="N167" s="55"/>
      <c r="O167" s="55"/>
      <c r="P167" s="55"/>
      <c r="Q167" s="55"/>
      <c r="R167" s="55"/>
      <c r="S167" s="55"/>
      <c r="T167" s="55"/>
    </row>
    <row r="168" spans="1:20">
      <c r="A168" s="55"/>
      <c r="B168" s="55"/>
      <c r="C168" s="55"/>
      <c r="D168" s="55"/>
      <c r="E168" s="55"/>
      <c r="F168" s="55"/>
      <c r="G168" s="55"/>
      <c r="H168" s="55"/>
      <c r="I168" s="55"/>
      <c r="J168" s="55"/>
      <c r="K168" s="55"/>
      <c r="L168" s="55"/>
      <c r="M168" s="55"/>
      <c r="N168" s="55"/>
      <c r="O168" s="55"/>
      <c r="P168" s="55"/>
      <c r="Q168" s="55"/>
      <c r="R168" s="55"/>
      <c r="S168" s="55"/>
      <c r="T168" s="55"/>
    </row>
    <row r="169" spans="1:20">
      <c r="A169" s="55"/>
      <c r="B169" s="55"/>
      <c r="C169" s="55"/>
      <c r="D169" s="55"/>
      <c r="E169" s="55"/>
      <c r="F169" s="55"/>
      <c r="G169" s="55"/>
      <c r="H169" s="55"/>
      <c r="I169" s="55"/>
      <c r="J169" s="55"/>
      <c r="K169" s="55"/>
      <c r="L169" s="55"/>
      <c r="M169" s="55"/>
      <c r="N169" s="55"/>
      <c r="O169" s="55"/>
      <c r="P169" s="55"/>
      <c r="Q169" s="55"/>
      <c r="R169" s="55"/>
      <c r="S169" s="55"/>
      <c r="T169" s="55"/>
    </row>
    <row r="170" spans="1:20">
      <c r="A170" s="55"/>
      <c r="B170" s="55"/>
      <c r="C170" s="55"/>
      <c r="D170" s="55"/>
      <c r="E170" s="55"/>
      <c r="F170" s="55"/>
      <c r="G170" s="55"/>
      <c r="H170" s="55"/>
      <c r="I170" s="55"/>
      <c r="J170" s="55"/>
      <c r="K170" s="55"/>
      <c r="L170" s="55"/>
      <c r="M170" s="55"/>
      <c r="N170" s="55"/>
      <c r="O170" s="55"/>
      <c r="P170" s="55"/>
      <c r="Q170" s="55"/>
      <c r="R170" s="55"/>
      <c r="S170" s="55"/>
      <c r="T170" s="55"/>
    </row>
    <row r="171" spans="1:20">
      <c r="A171" s="55"/>
      <c r="B171" s="55"/>
      <c r="C171" s="55"/>
      <c r="D171" s="55"/>
      <c r="E171" s="55"/>
      <c r="F171" s="55"/>
      <c r="G171" s="55"/>
      <c r="H171" s="55"/>
      <c r="I171" s="55"/>
      <c r="J171" s="55"/>
      <c r="K171" s="55"/>
      <c r="L171" s="55"/>
      <c r="M171" s="55"/>
      <c r="N171" s="55"/>
      <c r="O171" s="55"/>
      <c r="P171" s="55"/>
      <c r="Q171" s="55"/>
      <c r="R171" s="55"/>
      <c r="S171" s="55"/>
      <c r="T171" s="55"/>
    </row>
    <row r="172" spans="1:20">
      <c r="A172" s="55"/>
      <c r="B172" s="55"/>
      <c r="C172" s="55"/>
      <c r="D172" s="55"/>
      <c r="E172" s="55"/>
      <c r="F172" s="55"/>
      <c r="G172" s="55"/>
      <c r="H172" s="55"/>
      <c r="I172" s="55"/>
      <c r="J172" s="55"/>
      <c r="K172" s="55"/>
      <c r="L172" s="55"/>
      <c r="M172" s="55"/>
      <c r="N172" s="55"/>
      <c r="O172" s="55"/>
      <c r="P172" s="55"/>
      <c r="Q172" s="55"/>
      <c r="R172" s="55"/>
      <c r="S172" s="55"/>
      <c r="T172" s="55"/>
    </row>
    <row r="173" spans="1:20">
      <c r="A173" s="55"/>
      <c r="B173" s="55"/>
      <c r="C173" s="55"/>
      <c r="D173" s="55"/>
      <c r="E173" s="55"/>
      <c r="F173" s="55"/>
      <c r="G173" s="55"/>
      <c r="H173" s="55"/>
      <c r="I173" s="55"/>
      <c r="J173" s="55"/>
      <c r="K173" s="55"/>
      <c r="L173" s="55"/>
      <c r="M173" s="55"/>
      <c r="N173" s="55"/>
      <c r="O173" s="55"/>
      <c r="P173" s="55"/>
      <c r="Q173" s="55"/>
      <c r="R173" s="55"/>
      <c r="S173" s="55"/>
      <c r="T173" s="55"/>
    </row>
    <row r="174" spans="1:20">
      <c r="A174" s="55"/>
      <c r="B174" s="55"/>
      <c r="C174" s="55"/>
      <c r="D174" s="55"/>
      <c r="E174" s="55"/>
      <c r="F174" s="55"/>
      <c r="G174" s="55"/>
      <c r="H174" s="55"/>
      <c r="I174" s="55"/>
      <c r="J174" s="55"/>
      <c r="K174" s="55"/>
      <c r="L174" s="55"/>
      <c r="M174" s="55"/>
      <c r="N174" s="55"/>
      <c r="O174" s="55"/>
      <c r="P174" s="55"/>
      <c r="Q174" s="55"/>
      <c r="R174" s="55"/>
      <c r="S174" s="55"/>
      <c r="T174" s="55"/>
    </row>
    <row r="175" spans="1:20">
      <c r="A175" s="55"/>
      <c r="B175" s="55"/>
      <c r="C175" s="55"/>
      <c r="D175" s="55"/>
      <c r="E175" s="55"/>
      <c r="F175" s="55"/>
      <c r="G175" s="55"/>
      <c r="H175" s="55"/>
      <c r="I175" s="55"/>
      <c r="J175" s="55"/>
      <c r="K175" s="55"/>
      <c r="L175" s="55"/>
      <c r="M175" s="55"/>
      <c r="N175" s="55"/>
      <c r="O175" s="55"/>
      <c r="P175" s="55"/>
      <c r="Q175" s="55"/>
      <c r="R175" s="55"/>
      <c r="S175" s="55"/>
      <c r="T175" s="55"/>
    </row>
    <row r="176" spans="1:20">
      <c r="A176" s="55"/>
      <c r="B176" s="55"/>
      <c r="C176" s="55"/>
      <c r="D176" s="55"/>
      <c r="E176" s="55"/>
      <c r="F176" s="55"/>
      <c r="G176" s="55"/>
      <c r="H176" s="55"/>
      <c r="I176" s="55"/>
      <c r="J176" s="55"/>
      <c r="K176" s="55"/>
      <c r="L176" s="55"/>
      <c r="M176" s="55"/>
      <c r="N176" s="55"/>
      <c r="O176" s="55"/>
      <c r="P176" s="55"/>
      <c r="Q176" s="55"/>
      <c r="R176" s="55"/>
      <c r="S176" s="55"/>
      <c r="T176" s="55"/>
    </row>
    <row r="177" spans="1:20">
      <c r="A177" s="55"/>
      <c r="B177" s="55"/>
      <c r="C177" s="55"/>
      <c r="D177" s="55"/>
      <c r="E177" s="55"/>
      <c r="F177" s="55"/>
      <c r="G177" s="55"/>
      <c r="H177" s="55"/>
      <c r="I177" s="55"/>
      <c r="J177" s="55"/>
      <c r="K177" s="55"/>
      <c r="L177" s="55"/>
      <c r="M177" s="55"/>
      <c r="N177" s="55"/>
      <c r="O177" s="55"/>
      <c r="P177" s="55"/>
      <c r="Q177" s="55"/>
      <c r="R177" s="55"/>
      <c r="S177" s="55"/>
      <c r="T177" s="55"/>
    </row>
    <row r="178" spans="1:20">
      <c r="A178" s="55"/>
      <c r="B178" s="55"/>
      <c r="C178" s="55"/>
      <c r="D178" s="55"/>
      <c r="E178" s="55"/>
      <c r="F178" s="55"/>
      <c r="G178" s="55"/>
      <c r="H178" s="55"/>
      <c r="I178" s="55"/>
      <c r="J178" s="55"/>
      <c r="K178" s="55"/>
      <c r="L178" s="55"/>
      <c r="M178" s="55"/>
      <c r="N178" s="55"/>
      <c r="O178" s="55"/>
      <c r="P178" s="55"/>
      <c r="Q178" s="55"/>
      <c r="R178" s="55"/>
      <c r="S178" s="55"/>
      <c r="T178" s="55"/>
    </row>
    <row r="179" spans="1:20">
      <c r="A179" s="55"/>
      <c r="B179" s="55"/>
      <c r="C179" s="55"/>
      <c r="D179" s="55"/>
      <c r="E179" s="55"/>
      <c r="F179" s="55"/>
      <c r="G179" s="55"/>
      <c r="H179" s="55"/>
      <c r="I179" s="55"/>
      <c r="J179" s="55"/>
      <c r="K179" s="55"/>
      <c r="L179" s="55"/>
      <c r="M179" s="55"/>
      <c r="N179" s="55"/>
      <c r="O179" s="55"/>
      <c r="P179" s="55"/>
      <c r="Q179" s="55"/>
      <c r="R179" s="55"/>
      <c r="S179" s="55"/>
      <c r="T179" s="55"/>
    </row>
    <row r="180" spans="1:20">
      <c r="A180" s="55"/>
      <c r="B180" s="55"/>
      <c r="C180" s="55"/>
      <c r="D180" s="55"/>
      <c r="E180" s="55"/>
      <c r="F180" s="55"/>
      <c r="G180" s="55"/>
      <c r="H180" s="55"/>
      <c r="I180" s="55"/>
      <c r="J180" s="55"/>
      <c r="K180" s="55"/>
      <c r="L180" s="55"/>
      <c r="M180" s="55"/>
      <c r="N180" s="55"/>
      <c r="O180" s="55"/>
      <c r="P180" s="55"/>
      <c r="Q180" s="55"/>
      <c r="R180" s="55"/>
      <c r="S180" s="55"/>
      <c r="T180" s="55"/>
    </row>
    <row r="181" spans="1:20">
      <c r="A181" s="55"/>
      <c r="B181" s="55"/>
      <c r="C181" s="55"/>
      <c r="D181" s="55"/>
      <c r="E181" s="55"/>
      <c r="F181" s="55"/>
      <c r="G181" s="55"/>
      <c r="H181" s="55"/>
      <c r="I181" s="55"/>
      <c r="J181" s="55"/>
      <c r="K181" s="55"/>
      <c r="L181" s="55"/>
      <c r="M181" s="55"/>
      <c r="N181" s="55"/>
      <c r="O181" s="55"/>
      <c r="P181" s="55"/>
      <c r="Q181" s="55"/>
      <c r="R181" s="55"/>
      <c r="S181" s="55"/>
      <c r="T181" s="55"/>
    </row>
    <row r="182" spans="1:20">
      <c r="A182" s="55"/>
      <c r="B182" s="55"/>
      <c r="C182" s="55"/>
      <c r="D182" s="55"/>
      <c r="E182" s="55"/>
      <c r="F182" s="55"/>
      <c r="G182" s="55"/>
      <c r="H182" s="55"/>
      <c r="I182" s="55"/>
      <c r="J182" s="55"/>
      <c r="K182" s="55"/>
      <c r="L182" s="55"/>
      <c r="M182" s="55"/>
      <c r="N182" s="55"/>
      <c r="O182" s="55"/>
      <c r="P182" s="55"/>
      <c r="Q182" s="55"/>
      <c r="R182" s="55"/>
      <c r="S182" s="55"/>
      <c r="T182" s="55"/>
    </row>
    <row r="183" spans="1:20">
      <c r="A183" s="55"/>
      <c r="B183" s="55"/>
      <c r="C183" s="55"/>
      <c r="D183" s="55"/>
      <c r="E183" s="55"/>
      <c r="F183" s="55"/>
      <c r="G183" s="55"/>
      <c r="H183" s="55"/>
      <c r="I183" s="55"/>
      <c r="J183" s="55"/>
      <c r="K183" s="55"/>
      <c r="L183" s="55"/>
      <c r="M183" s="55"/>
      <c r="N183" s="55"/>
      <c r="O183" s="55"/>
      <c r="P183" s="55"/>
      <c r="Q183" s="55"/>
      <c r="R183" s="55"/>
      <c r="S183" s="55"/>
      <c r="T183" s="55"/>
    </row>
    <row r="184" spans="1:20">
      <c r="A184" s="55"/>
      <c r="B184" s="55"/>
      <c r="C184" s="55"/>
      <c r="D184" s="55"/>
      <c r="E184" s="55"/>
      <c r="F184" s="55"/>
      <c r="G184" s="55"/>
      <c r="H184" s="55"/>
      <c r="I184" s="55"/>
      <c r="J184" s="55"/>
      <c r="K184" s="55"/>
      <c r="L184" s="55"/>
      <c r="M184" s="55"/>
      <c r="N184" s="55"/>
      <c r="O184" s="55"/>
      <c r="P184" s="55"/>
      <c r="Q184" s="55"/>
      <c r="R184" s="55"/>
      <c r="S184" s="55"/>
      <c r="T184" s="55"/>
    </row>
    <row r="185" spans="1:20">
      <c r="A185" s="55"/>
      <c r="B185" s="55"/>
      <c r="C185" s="55"/>
      <c r="D185" s="55"/>
      <c r="E185" s="55"/>
      <c r="F185" s="55"/>
      <c r="G185" s="55"/>
      <c r="H185" s="55"/>
      <c r="I185" s="55"/>
      <c r="J185" s="55"/>
      <c r="K185" s="55"/>
      <c r="L185" s="55"/>
      <c r="M185" s="55"/>
      <c r="N185" s="55"/>
      <c r="O185" s="55"/>
      <c r="P185" s="55"/>
      <c r="Q185" s="55"/>
      <c r="R185" s="55"/>
      <c r="S185" s="55"/>
      <c r="T185" s="55"/>
    </row>
    <row r="186" spans="1:20">
      <c r="A186" s="55"/>
      <c r="B186" s="55"/>
      <c r="C186" s="55"/>
      <c r="D186" s="55"/>
      <c r="E186" s="55"/>
      <c r="F186" s="55"/>
      <c r="G186" s="55"/>
      <c r="H186" s="55"/>
      <c r="I186" s="55"/>
      <c r="J186" s="55"/>
      <c r="K186" s="55"/>
      <c r="L186" s="55"/>
      <c r="M186" s="55"/>
      <c r="N186" s="55"/>
      <c r="O186" s="55"/>
      <c r="P186" s="55"/>
      <c r="Q186" s="55"/>
      <c r="R186" s="55"/>
      <c r="S186" s="55"/>
      <c r="T186" s="55"/>
    </row>
    <row r="187" spans="1:20">
      <c r="A187" s="55"/>
      <c r="B187" s="55"/>
      <c r="C187" s="55"/>
      <c r="D187" s="55"/>
      <c r="E187" s="55"/>
      <c r="F187" s="55"/>
      <c r="G187" s="55"/>
      <c r="H187" s="55"/>
      <c r="I187" s="55"/>
      <c r="J187" s="55"/>
      <c r="K187" s="55"/>
      <c r="L187" s="55"/>
      <c r="M187" s="55"/>
      <c r="N187" s="55"/>
      <c r="O187" s="55"/>
      <c r="P187" s="55"/>
      <c r="Q187" s="55"/>
      <c r="R187" s="55"/>
      <c r="S187" s="55"/>
      <c r="T187" s="55"/>
    </row>
    <row r="188" spans="1:20">
      <c r="A188" s="55"/>
      <c r="B188" s="55"/>
      <c r="C188" s="55"/>
      <c r="D188" s="55"/>
      <c r="E188" s="55"/>
      <c r="F188" s="55"/>
      <c r="G188" s="55"/>
      <c r="H188" s="55"/>
      <c r="I188" s="55"/>
      <c r="J188" s="55"/>
      <c r="K188" s="55"/>
      <c r="L188" s="55"/>
      <c r="M188" s="55"/>
      <c r="N188" s="55"/>
      <c r="O188" s="55"/>
      <c r="P188" s="55"/>
      <c r="Q188" s="55"/>
      <c r="R188" s="55"/>
      <c r="S188" s="55"/>
      <c r="T188" s="55"/>
    </row>
    <row r="189" spans="1:20">
      <c r="A189" s="55"/>
      <c r="B189" s="55"/>
      <c r="C189" s="55"/>
      <c r="D189" s="55"/>
      <c r="E189" s="55"/>
      <c r="F189" s="55"/>
      <c r="G189" s="55"/>
      <c r="H189" s="55"/>
      <c r="I189" s="55"/>
      <c r="J189" s="55"/>
      <c r="K189" s="55"/>
      <c r="L189" s="55"/>
      <c r="M189" s="55"/>
      <c r="N189" s="55"/>
      <c r="O189" s="55"/>
      <c r="P189" s="55"/>
      <c r="Q189" s="55"/>
      <c r="R189" s="55"/>
      <c r="S189" s="55"/>
      <c r="T189" s="55"/>
    </row>
    <row r="190" spans="1:20">
      <c r="A190" s="55"/>
      <c r="B190" s="55"/>
      <c r="C190" s="55"/>
      <c r="D190" s="55"/>
      <c r="E190" s="55"/>
      <c r="F190" s="55"/>
      <c r="G190" s="55"/>
      <c r="H190" s="55"/>
      <c r="I190" s="55"/>
      <c r="J190" s="55"/>
      <c r="K190" s="55"/>
      <c r="L190" s="55"/>
      <c r="M190" s="55"/>
      <c r="N190" s="55"/>
      <c r="O190" s="55"/>
      <c r="P190" s="55"/>
      <c r="Q190" s="55"/>
      <c r="R190" s="55"/>
      <c r="S190" s="55"/>
      <c r="T190" s="55"/>
    </row>
    <row r="191" spans="1:20">
      <c r="A191" s="55"/>
      <c r="B191" s="55"/>
      <c r="C191" s="55"/>
      <c r="D191" s="55"/>
      <c r="E191" s="55"/>
      <c r="F191" s="55"/>
      <c r="G191" s="55"/>
      <c r="H191" s="55"/>
      <c r="I191" s="55"/>
      <c r="J191" s="55"/>
      <c r="K191" s="55"/>
      <c r="L191" s="55"/>
      <c r="M191" s="55"/>
      <c r="N191" s="55"/>
      <c r="O191" s="55"/>
      <c r="P191" s="55"/>
      <c r="Q191" s="55"/>
      <c r="R191" s="55"/>
      <c r="S191" s="55"/>
      <c r="T191" s="55"/>
    </row>
    <row r="192" spans="1:20">
      <c r="A192" s="55"/>
      <c r="B192" s="55"/>
      <c r="C192" s="55"/>
      <c r="D192" s="55"/>
      <c r="E192" s="55"/>
      <c r="F192" s="55"/>
      <c r="G192" s="55"/>
      <c r="H192" s="55"/>
      <c r="I192" s="55"/>
      <c r="J192" s="55"/>
      <c r="K192" s="55"/>
      <c r="L192" s="55"/>
      <c r="M192" s="55"/>
      <c r="N192" s="55"/>
      <c r="O192" s="55"/>
      <c r="P192" s="55"/>
      <c r="Q192" s="55"/>
      <c r="R192" s="55"/>
      <c r="S192" s="55"/>
      <c r="T192" s="55"/>
    </row>
    <row r="193" spans="1:20">
      <c r="A193" s="55"/>
      <c r="B193" s="55"/>
      <c r="C193" s="55"/>
      <c r="D193" s="55"/>
      <c r="E193" s="55"/>
      <c r="F193" s="55"/>
      <c r="G193" s="55"/>
      <c r="H193" s="55"/>
      <c r="I193" s="55"/>
      <c r="J193" s="55"/>
      <c r="K193" s="55"/>
      <c r="L193" s="55"/>
      <c r="M193" s="55"/>
      <c r="N193" s="55"/>
      <c r="O193" s="55"/>
      <c r="P193" s="55"/>
      <c r="Q193" s="55"/>
      <c r="R193" s="55"/>
      <c r="S193" s="55"/>
      <c r="T193" s="55"/>
    </row>
    <row r="194" spans="1:20">
      <c r="A194" s="55"/>
      <c r="B194" s="55"/>
      <c r="C194" s="55"/>
      <c r="D194" s="55"/>
      <c r="E194" s="55"/>
      <c r="F194" s="55"/>
      <c r="G194" s="55"/>
      <c r="H194" s="55"/>
      <c r="I194" s="55"/>
      <c r="J194" s="55"/>
      <c r="K194" s="55"/>
      <c r="L194" s="55"/>
      <c r="M194" s="55"/>
      <c r="N194" s="55"/>
      <c r="O194" s="55"/>
      <c r="P194" s="55"/>
      <c r="Q194" s="55"/>
      <c r="R194" s="55"/>
      <c r="S194" s="55"/>
      <c r="T194" s="55"/>
    </row>
    <row r="195" spans="1:20">
      <c r="A195" s="55"/>
      <c r="B195" s="55"/>
      <c r="C195" s="55"/>
      <c r="D195" s="55"/>
      <c r="E195" s="55"/>
      <c r="F195" s="55"/>
      <c r="G195" s="55"/>
      <c r="H195" s="55"/>
      <c r="I195" s="55"/>
      <c r="J195" s="55"/>
      <c r="K195" s="55"/>
      <c r="L195" s="55"/>
      <c r="M195" s="55"/>
      <c r="N195" s="55"/>
      <c r="O195" s="55"/>
      <c r="P195" s="55"/>
      <c r="Q195" s="55"/>
      <c r="R195" s="55"/>
      <c r="S195" s="55"/>
      <c r="T195" s="55"/>
    </row>
    <row r="196" spans="1:20">
      <c r="A196" s="55"/>
      <c r="B196" s="55"/>
      <c r="C196" s="55"/>
      <c r="D196" s="55"/>
      <c r="E196" s="55"/>
      <c r="F196" s="55"/>
      <c r="G196" s="55"/>
      <c r="H196" s="55"/>
      <c r="I196" s="55"/>
      <c r="J196" s="55"/>
      <c r="K196" s="55"/>
      <c r="L196" s="55"/>
      <c r="M196" s="55"/>
      <c r="N196" s="55"/>
      <c r="O196" s="55"/>
      <c r="P196" s="55"/>
      <c r="Q196" s="55"/>
      <c r="R196" s="55"/>
      <c r="S196" s="55"/>
      <c r="T196" s="55"/>
    </row>
    <row r="197" spans="1:20">
      <c r="A197" s="55"/>
      <c r="B197" s="55"/>
      <c r="C197" s="55"/>
      <c r="D197" s="55"/>
      <c r="E197" s="55"/>
      <c r="F197" s="55"/>
      <c r="G197" s="55"/>
      <c r="H197" s="55"/>
      <c r="I197" s="55"/>
      <c r="J197" s="55"/>
      <c r="K197" s="55"/>
      <c r="L197" s="55"/>
      <c r="M197" s="55"/>
      <c r="N197" s="55"/>
      <c r="O197" s="55"/>
      <c r="P197" s="55"/>
      <c r="Q197" s="55"/>
      <c r="R197" s="55"/>
      <c r="S197" s="55"/>
      <c r="T197" s="55"/>
    </row>
    <row r="198" spans="1:20">
      <c r="A198" s="55"/>
      <c r="B198" s="55"/>
      <c r="C198" s="55"/>
      <c r="D198" s="55"/>
      <c r="E198" s="55"/>
      <c r="F198" s="55"/>
      <c r="G198" s="55"/>
      <c r="H198" s="55"/>
      <c r="I198" s="55"/>
      <c r="J198" s="55"/>
      <c r="K198" s="55"/>
      <c r="L198" s="55"/>
      <c r="M198" s="55"/>
      <c r="N198" s="55"/>
      <c r="O198" s="55"/>
      <c r="P198" s="55"/>
      <c r="Q198" s="55"/>
      <c r="R198" s="55"/>
      <c r="S198" s="55"/>
      <c r="T198" s="55"/>
    </row>
    <row r="199" spans="1:20">
      <c r="A199" s="55"/>
      <c r="B199" s="55"/>
      <c r="C199" s="55"/>
      <c r="D199" s="55"/>
      <c r="E199" s="55"/>
      <c r="F199" s="55"/>
      <c r="G199" s="55"/>
      <c r="H199" s="55"/>
      <c r="I199" s="55"/>
      <c r="J199" s="55"/>
      <c r="K199" s="55"/>
      <c r="L199" s="55"/>
      <c r="M199" s="55"/>
      <c r="N199" s="55"/>
      <c r="O199" s="55"/>
      <c r="P199" s="55"/>
      <c r="Q199" s="55"/>
      <c r="R199" s="55"/>
      <c r="S199" s="55"/>
      <c r="T199" s="55"/>
    </row>
    <row r="200" spans="1:20">
      <c r="A200" s="55"/>
      <c r="B200" s="55"/>
      <c r="C200" s="55"/>
      <c r="D200" s="55"/>
      <c r="E200" s="55"/>
      <c r="F200" s="55"/>
      <c r="G200" s="55"/>
      <c r="H200" s="55"/>
      <c r="I200" s="55"/>
      <c r="J200" s="55"/>
      <c r="K200" s="55"/>
      <c r="L200" s="55"/>
      <c r="M200" s="55"/>
      <c r="N200" s="55"/>
      <c r="O200" s="55"/>
      <c r="P200" s="55"/>
      <c r="Q200" s="55"/>
      <c r="R200" s="55"/>
      <c r="S200" s="55"/>
      <c r="T200" s="55"/>
    </row>
    <row r="201" spans="1:20">
      <c r="A201" s="55"/>
      <c r="B201" s="55"/>
      <c r="C201" s="55"/>
      <c r="D201" s="55"/>
      <c r="E201" s="55"/>
      <c r="F201" s="55"/>
      <c r="G201" s="55"/>
      <c r="H201" s="55"/>
      <c r="I201" s="55"/>
      <c r="J201" s="55"/>
      <c r="K201" s="55"/>
      <c r="L201" s="55"/>
      <c r="M201" s="55"/>
      <c r="N201" s="55"/>
      <c r="O201" s="55"/>
      <c r="P201" s="55"/>
      <c r="Q201" s="55"/>
      <c r="R201" s="55"/>
      <c r="S201" s="55"/>
      <c r="T201" s="55"/>
    </row>
    <row r="202" spans="1:20">
      <c r="A202" s="55"/>
      <c r="B202" s="55"/>
      <c r="C202" s="55"/>
      <c r="D202" s="55"/>
      <c r="E202" s="55"/>
      <c r="F202" s="55"/>
      <c r="G202" s="55"/>
      <c r="H202" s="55"/>
      <c r="I202" s="55"/>
      <c r="J202" s="55"/>
      <c r="K202" s="55"/>
      <c r="L202" s="55"/>
      <c r="M202" s="55"/>
      <c r="N202" s="55"/>
      <c r="O202" s="55"/>
      <c r="P202" s="55"/>
      <c r="Q202" s="55"/>
      <c r="R202" s="55"/>
      <c r="S202" s="55"/>
      <c r="T202" s="55"/>
    </row>
    <row r="203" spans="1:20">
      <c r="A203" s="55"/>
      <c r="B203" s="55"/>
      <c r="C203" s="55"/>
      <c r="D203" s="55"/>
      <c r="E203" s="55"/>
      <c r="F203" s="55"/>
      <c r="G203" s="55"/>
      <c r="H203" s="55"/>
      <c r="I203" s="55"/>
      <c r="J203" s="55"/>
      <c r="K203" s="55"/>
      <c r="L203" s="55"/>
      <c r="M203" s="55"/>
      <c r="N203" s="55"/>
      <c r="O203" s="55"/>
      <c r="P203" s="55"/>
      <c r="Q203" s="55"/>
      <c r="R203" s="55"/>
      <c r="S203" s="55"/>
      <c r="T203" s="55"/>
    </row>
    <row r="204" spans="1:20">
      <c r="A204" s="55"/>
      <c r="B204" s="55"/>
      <c r="C204" s="55"/>
      <c r="D204" s="55"/>
      <c r="E204" s="55"/>
      <c r="F204" s="55"/>
      <c r="G204" s="55"/>
      <c r="H204" s="55"/>
      <c r="I204" s="55"/>
      <c r="J204" s="55"/>
      <c r="K204" s="55"/>
      <c r="L204" s="55"/>
      <c r="M204" s="55"/>
      <c r="N204" s="55"/>
      <c r="O204" s="55"/>
      <c r="P204" s="55"/>
      <c r="Q204" s="55"/>
      <c r="R204" s="55"/>
      <c r="S204" s="55"/>
      <c r="T204" s="55"/>
    </row>
    <row r="205" spans="1:20">
      <c r="A205" s="55"/>
      <c r="B205" s="55"/>
      <c r="C205" s="55"/>
      <c r="D205" s="55"/>
      <c r="E205" s="55"/>
      <c r="F205" s="55"/>
      <c r="G205" s="55"/>
      <c r="H205" s="55"/>
      <c r="I205" s="55"/>
      <c r="J205" s="55"/>
      <c r="K205" s="55"/>
      <c r="L205" s="55"/>
      <c r="M205" s="55"/>
      <c r="N205" s="55"/>
      <c r="O205" s="55"/>
      <c r="P205" s="55"/>
      <c r="Q205" s="55"/>
      <c r="R205" s="55"/>
      <c r="S205" s="55"/>
      <c r="T205" s="55"/>
    </row>
    <row r="206" spans="1:20">
      <c r="A206" s="55"/>
      <c r="B206" s="55"/>
      <c r="C206" s="55"/>
      <c r="D206" s="55"/>
      <c r="E206" s="55"/>
      <c r="F206" s="55"/>
      <c r="G206" s="55"/>
      <c r="H206" s="55"/>
      <c r="I206" s="55"/>
      <c r="J206" s="55"/>
      <c r="K206" s="55"/>
      <c r="L206" s="55"/>
      <c r="M206" s="55"/>
      <c r="N206" s="55"/>
      <c r="O206" s="55"/>
      <c r="P206" s="55"/>
      <c r="Q206" s="55"/>
      <c r="R206" s="55"/>
      <c r="S206" s="55"/>
      <c r="T206" s="55"/>
    </row>
    <row r="207" spans="1:20">
      <c r="A207" s="55"/>
      <c r="B207" s="55"/>
      <c r="C207" s="55"/>
      <c r="D207" s="55"/>
      <c r="E207" s="55"/>
      <c r="F207" s="55"/>
      <c r="G207" s="55"/>
      <c r="H207" s="55"/>
      <c r="I207" s="55"/>
      <c r="J207" s="55"/>
      <c r="K207" s="55"/>
      <c r="L207" s="55"/>
      <c r="M207" s="55"/>
      <c r="N207" s="55"/>
      <c r="O207" s="55"/>
      <c r="P207" s="55"/>
      <c r="Q207" s="55"/>
      <c r="R207" s="55"/>
      <c r="S207" s="55"/>
      <c r="T207" s="55"/>
    </row>
    <row r="208" spans="1:20">
      <c r="A208" s="55"/>
      <c r="B208" s="55"/>
      <c r="C208" s="55"/>
      <c r="D208" s="55"/>
      <c r="E208" s="55"/>
      <c r="F208" s="55"/>
      <c r="G208" s="55"/>
      <c r="H208" s="55"/>
      <c r="I208" s="55"/>
      <c r="J208" s="55"/>
      <c r="K208" s="55"/>
      <c r="L208" s="55"/>
      <c r="M208" s="55"/>
      <c r="N208" s="55"/>
      <c r="O208" s="55"/>
      <c r="P208" s="55"/>
      <c r="Q208" s="55"/>
      <c r="R208" s="55"/>
      <c r="S208" s="55"/>
      <c r="T208" s="55"/>
    </row>
    <row r="209" spans="1:20">
      <c r="A209" s="55"/>
      <c r="B209" s="55"/>
      <c r="C209" s="55"/>
      <c r="D209" s="55"/>
      <c r="E209" s="55"/>
      <c r="F209" s="55"/>
      <c r="G209" s="55"/>
      <c r="H209" s="55"/>
      <c r="I209" s="55"/>
      <c r="J209" s="55"/>
      <c r="K209" s="55"/>
      <c r="L209" s="55"/>
      <c r="M209" s="55"/>
      <c r="N209" s="55"/>
      <c r="O209" s="55"/>
      <c r="P209" s="55"/>
      <c r="Q209" s="55"/>
      <c r="R209" s="55"/>
      <c r="S209" s="55"/>
      <c r="T209" s="55"/>
    </row>
    <row r="210" spans="1:20">
      <c r="A210" s="55"/>
      <c r="B210" s="55"/>
      <c r="C210" s="55"/>
      <c r="D210" s="55"/>
      <c r="E210" s="55"/>
      <c r="F210" s="55"/>
      <c r="G210" s="55"/>
      <c r="H210" s="55"/>
      <c r="I210" s="55"/>
      <c r="J210" s="55"/>
      <c r="K210" s="55"/>
      <c r="L210" s="55"/>
      <c r="M210" s="55"/>
      <c r="N210" s="55"/>
      <c r="O210" s="55"/>
      <c r="P210" s="55"/>
      <c r="Q210" s="55"/>
      <c r="R210" s="55"/>
      <c r="S210" s="55"/>
      <c r="T210" s="55"/>
    </row>
    <row r="211" spans="1:20">
      <c r="A211" s="55"/>
      <c r="B211" s="55"/>
      <c r="C211" s="55"/>
      <c r="D211" s="55"/>
      <c r="E211" s="55"/>
      <c r="F211" s="55"/>
      <c r="G211" s="55"/>
      <c r="H211" s="55"/>
      <c r="I211" s="55"/>
      <c r="J211" s="55"/>
      <c r="K211" s="55"/>
      <c r="L211" s="55"/>
      <c r="M211" s="55"/>
      <c r="N211" s="55"/>
      <c r="O211" s="55"/>
      <c r="P211" s="55"/>
      <c r="Q211" s="55"/>
      <c r="R211" s="55"/>
      <c r="S211" s="55"/>
      <c r="T211" s="55"/>
    </row>
    <row r="212" spans="1:20">
      <c r="A212" s="55"/>
      <c r="B212" s="55"/>
      <c r="C212" s="55"/>
      <c r="D212" s="55"/>
      <c r="E212" s="55"/>
      <c r="F212" s="55"/>
      <c r="G212" s="55"/>
      <c r="H212" s="55"/>
      <c r="I212" s="55"/>
      <c r="J212" s="55"/>
      <c r="K212" s="55"/>
      <c r="L212" s="55"/>
      <c r="M212" s="55"/>
      <c r="N212" s="55"/>
      <c r="O212" s="55"/>
      <c r="P212" s="55"/>
      <c r="Q212" s="55"/>
      <c r="R212" s="55"/>
      <c r="S212" s="55"/>
      <c r="T212" s="55"/>
    </row>
    <row r="213" spans="1:20">
      <c r="A213" s="55"/>
      <c r="B213" s="55"/>
      <c r="C213" s="55"/>
      <c r="D213" s="55"/>
      <c r="E213" s="55"/>
      <c r="F213" s="55"/>
      <c r="G213" s="55"/>
      <c r="H213" s="55"/>
      <c r="I213" s="55"/>
      <c r="J213" s="55"/>
      <c r="K213" s="55"/>
      <c r="L213" s="55"/>
      <c r="M213" s="55"/>
      <c r="N213" s="55"/>
      <c r="O213" s="55"/>
      <c r="P213" s="55"/>
      <c r="Q213" s="55"/>
      <c r="R213" s="55"/>
      <c r="S213" s="55"/>
      <c r="T213" s="55"/>
    </row>
    <row r="214" spans="1:20">
      <c r="A214" s="55"/>
      <c r="B214" s="55"/>
      <c r="C214" s="55"/>
      <c r="D214" s="55"/>
      <c r="E214" s="55"/>
      <c r="F214" s="55"/>
      <c r="G214" s="55"/>
      <c r="H214" s="55"/>
      <c r="I214" s="55"/>
      <c r="J214" s="55"/>
      <c r="K214" s="55"/>
      <c r="L214" s="55"/>
      <c r="M214" s="55"/>
      <c r="N214" s="55"/>
      <c r="O214" s="55"/>
      <c r="P214" s="55"/>
      <c r="Q214" s="55"/>
      <c r="R214" s="55"/>
      <c r="S214" s="55"/>
      <c r="T214" s="55"/>
    </row>
    <row r="215" spans="1:20">
      <c r="A215" s="55"/>
      <c r="B215" s="55"/>
      <c r="C215" s="55"/>
      <c r="D215" s="55"/>
      <c r="E215" s="55"/>
      <c r="F215" s="55"/>
      <c r="G215" s="55"/>
      <c r="H215" s="55"/>
      <c r="I215" s="55"/>
      <c r="J215" s="55"/>
      <c r="K215" s="55"/>
      <c r="L215" s="55"/>
      <c r="M215" s="55"/>
      <c r="N215" s="55"/>
      <c r="O215" s="55"/>
      <c r="P215" s="55"/>
      <c r="Q215" s="55"/>
      <c r="R215" s="55"/>
      <c r="S215" s="55"/>
      <c r="T215" s="55"/>
    </row>
    <row r="216" spans="1:20">
      <c r="A216" s="55"/>
      <c r="B216" s="55"/>
      <c r="C216" s="55"/>
      <c r="D216" s="55"/>
      <c r="E216" s="55"/>
      <c r="F216" s="55"/>
      <c r="G216" s="55"/>
      <c r="H216" s="55"/>
      <c r="I216" s="55"/>
      <c r="J216" s="55"/>
      <c r="K216" s="55"/>
      <c r="L216" s="55"/>
      <c r="M216" s="55"/>
      <c r="N216" s="55"/>
      <c r="O216" s="55"/>
      <c r="P216" s="55"/>
      <c r="Q216" s="55"/>
      <c r="R216" s="55"/>
      <c r="S216" s="55"/>
      <c r="T216" s="55"/>
    </row>
    <row r="217" spans="1:20">
      <c r="A217" s="55"/>
      <c r="B217" s="55"/>
      <c r="C217" s="55"/>
      <c r="D217" s="55"/>
      <c r="E217" s="55"/>
      <c r="F217" s="55"/>
      <c r="G217" s="55"/>
      <c r="H217" s="55"/>
      <c r="I217" s="55"/>
      <c r="J217" s="55"/>
      <c r="K217" s="55"/>
      <c r="L217" s="55"/>
      <c r="M217" s="55"/>
      <c r="N217" s="55"/>
      <c r="O217" s="55"/>
      <c r="P217" s="55"/>
      <c r="Q217" s="55"/>
      <c r="R217" s="55"/>
      <c r="S217" s="55"/>
      <c r="T217" s="55"/>
    </row>
    <row r="218" spans="1:20">
      <c r="A218" s="55"/>
      <c r="B218" s="55"/>
      <c r="C218" s="55"/>
      <c r="D218" s="55"/>
      <c r="E218" s="55"/>
      <c r="F218" s="55"/>
      <c r="G218" s="55"/>
      <c r="H218" s="55"/>
      <c r="I218" s="55"/>
      <c r="J218" s="55"/>
      <c r="K218" s="55"/>
      <c r="L218" s="55"/>
      <c r="M218" s="55"/>
      <c r="N218" s="55"/>
      <c r="O218" s="55"/>
      <c r="P218" s="55"/>
      <c r="Q218" s="55"/>
      <c r="R218" s="55"/>
      <c r="S218" s="55"/>
      <c r="T218" s="55"/>
    </row>
    <row r="219" spans="1:20">
      <c r="A219" s="55"/>
      <c r="B219" s="55"/>
      <c r="C219" s="55"/>
      <c r="D219" s="55"/>
      <c r="E219" s="55"/>
      <c r="F219" s="55"/>
      <c r="G219" s="55"/>
      <c r="H219" s="55"/>
      <c r="I219" s="55"/>
      <c r="J219" s="55"/>
      <c r="K219" s="55"/>
      <c r="L219" s="55"/>
      <c r="M219" s="55"/>
      <c r="N219" s="55"/>
      <c r="O219" s="55"/>
      <c r="P219" s="55"/>
      <c r="Q219" s="55"/>
      <c r="R219" s="55"/>
      <c r="S219" s="55"/>
      <c r="T219" s="55"/>
    </row>
    <row r="220" spans="1:20">
      <c r="A220" s="55"/>
      <c r="B220" s="55"/>
      <c r="C220" s="55"/>
      <c r="D220" s="55"/>
      <c r="E220" s="55"/>
      <c r="F220" s="55"/>
      <c r="G220" s="55"/>
      <c r="H220" s="55"/>
      <c r="I220" s="55"/>
      <c r="J220" s="55"/>
      <c r="K220" s="55"/>
      <c r="L220" s="55"/>
      <c r="M220" s="55"/>
      <c r="N220" s="55"/>
      <c r="O220" s="55"/>
      <c r="P220" s="55"/>
      <c r="Q220" s="55"/>
      <c r="R220" s="55"/>
      <c r="S220" s="55"/>
      <c r="T220" s="55"/>
    </row>
    <row r="221" spans="1:20">
      <c r="A221" s="55"/>
      <c r="B221" s="55"/>
      <c r="C221" s="55"/>
      <c r="D221" s="55"/>
      <c r="E221" s="55"/>
      <c r="F221" s="55"/>
      <c r="G221" s="55"/>
      <c r="H221" s="55"/>
      <c r="I221" s="55"/>
      <c r="J221" s="55"/>
      <c r="K221" s="55"/>
      <c r="L221" s="55"/>
      <c r="M221" s="55"/>
      <c r="N221" s="55"/>
      <c r="O221" s="55"/>
      <c r="P221" s="55"/>
      <c r="Q221" s="55"/>
      <c r="R221" s="55"/>
      <c r="S221" s="55"/>
      <c r="T221" s="55"/>
    </row>
    <row r="222" spans="1:20">
      <c r="A222" s="55"/>
      <c r="B222" s="55"/>
      <c r="C222" s="55"/>
      <c r="D222" s="55"/>
      <c r="E222" s="55"/>
      <c r="F222" s="55"/>
      <c r="G222" s="55"/>
      <c r="H222" s="55"/>
      <c r="I222" s="55"/>
      <c r="J222" s="55"/>
      <c r="K222" s="55"/>
      <c r="L222" s="55"/>
      <c r="M222" s="55"/>
      <c r="N222" s="55"/>
      <c r="O222" s="55"/>
      <c r="P222" s="55"/>
      <c r="Q222" s="55"/>
      <c r="R222" s="55"/>
      <c r="S222" s="55"/>
      <c r="T222" s="55"/>
    </row>
    <row r="223" spans="1:20">
      <c r="A223" s="55"/>
      <c r="B223" s="55"/>
      <c r="C223" s="55"/>
      <c r="D223" s="55"/>
      <c r="E223" s="55"/>
      <c r="F223" s="55"/>
      <c r="G223" s="55"/>
      <c r="H223" s="55"/>
      <c r="I223" s="55"/>
      <c r="J223" s="55"/>
      <c r="K223" s="55"/>
      <c r="L223" s="55"/>
      <c r="M223" s="55"/>
      <c r="N223" s="55"/>
      <c r="O223" s="55"/>
      <c r="P223" s="55"/>
      <c r="Q223" s="55"/>
      <c r="R223" s="55"/>
      <c r="S223" s="55"/>
      <c r="T223" s="55"/>
    </row>
    <row r="224" spans="1:20">
      <c r="A224" s="55"/>
      <c r="B224" s="55"/>
      <c r="C224" s="55"/>
      <c r="D224" s="55"/>
      <c r="E224" s="55"/>
      <c r="F224" s="55"/>
      <c r="G224" s="55"/>
      <c r="H224" s="55"/>
      <c r="I224" s="55"/>
      <c r="J224" s="55"/>
      <c r="K224" s="55"/>
      <c r="L224" s="55"/>
      <c r="M224" s="55"/>
      <c r="N224" s="55"/>
      <c r="O224" s="55"/>
      <c r="P224" s="55"/>
      <c r="Q224" s="55"/>
      <c r="R224" s="55"/>
      <c r="S224" s="55"/>
      <c r="T224" s="55"/>
    </row>
    <row r="225" spans="1:20">
      <c r="A225" s="55"/>
      <c r="B225" s="55"/>
      <c r="C225" s="55"/>
      <c r="D225" s="55"/>
      <c r="E225" s="55"/>
      <c r="F225" s="55"/>
      <c r="G225" s="55"/>
      <c r="H225" s="55"/>
      <c r="I225" s="55"/>
      <c r="J225" s="55"/>
      <c r="K225" s="55"/>
      <c r="L225" s="55"/>
      <c r="M225" s="55"/>
      <c r="N225" s="55"/>
      <c r="O225" s="55"/>
      <c r="P225" s="55"/>
      <c r="Q225" s="55"/>
      <c r="R225" s="55"/>
      <c r="S225" s="55"/>
      <c r="T225" s="55"/>
    </row>
    <row r="226" spans="1:20">
      <c r="A226" s="55"/>
      <c r="B226" s="55"/>
      <c r="C226" s="55"/>
      <c r="D226" s="55"/>
      <c r="E226" s="55"/>
      <c r="F226" s="55"/>
      <c r="G226" s="55"/>
      <c r="H226" s="55"/>
      <c r="I226" s="55"/>
      <c r="J226" s="55"/>
      <c r="K226" s="55"/>
      <c r="L226" s="55"/>
      <c r="M226" s="55"/>
      <c r="N226" s="55"/>
      <c r="O226" s="55"/>
      <c r="P226" s="55"/>
      <c r="Q226" s="55"/>
      <c r="R226" s="55"/>
      <c r="S226" s="55"/>
      <c r="T226" s="55"/>
    </row>
    <row r="227" spans="1:20">
      <c r="A227" s="55"/>
      <c r="B227" s="55"/>
      <c r="C227" s="55"/>
      <c r="D227" s="55"/>
      <c r="E227" s="55"/>
      <c r="F227" s="55"/>
      <c r="G227" s="55"/>
      <c r="H227" s="55"/>
      <c r="I227" s="55"/>
      <c r="J227" s="55"/>
      <c r="K227" s="55"/>
      <c r="L227" s="55"/>
      <c r="M227" s="55"/>
      <c r="N227" s="55"/>
      <c r="O227" s="55"/>
      <c r="P227" s="55"/>
      <c r="Q227" s="55"/>
      <c r="R227" s="55"/>
      <c r="S227" s="55"/>
      <c r="T227" s="55"/>
    </row>
    <row r="228" spans="1:20">
      <c r="A228" s="55"/>
      <c r="B228" s="55"/>
      <c r="C228" s="55"/>
      <c r="D228" s="55"/>
      <c r="E228" s="55"/>
      <c r="F228" s="55"/>
      <c r="G228" s="55"/>
      <c r="H228" s="55"/>
      <c r="I228" s="55"/>
      <c r="J228" s="55"/>
      <c r="K228" s="55"/>
      <c r="L228" s="55"/>
      <c r="M228" s="55"/>
      <c r="N228" s="55"/>
      <c r="O228" s="55"/>
      <c r="P228" s="55"/>
      <c r="Q228" s="55"/>
      <c r="R228" s="55"/>
      <c r="S228" s="55"/>
      <c r="T228" s="55"/>
    </row>
    <row r="229" spans="1:20">
      <c r="A229" s="55"/>
      <c r="B229" s="55"/>
      <c r="C229" s="55"/>
      <c r="D229" s="55"/>
      <c r="E229" s="55"/>
      <c r="F229" s="55"/>
      <c r="G229" s="55"/>
      <c r="H229" s="55"/>
      <c r="I229" s="55"/>
      <c r="J229" s="55"/>
      <c r="K229" s="55"/>
      <c r="L229" s="55"/>
      <c r="M229" s="55"/>
      <c r="N229" s="55"/>
      <c r="O229" s="55"/>
      <c r="P229" s="55"/>
      <c r="Q229" s="55"/>
      <c r="R229" s="55"/>
      <c r="S229" s="55"/>
      <c r="T229" s="55"/>
    </row>
    <row r="230" spans="1:20">
      <c r="A230" s="55"/>
      <c r="B230" s="55"/>
      <c r="C230" s="55"/>
      <c r="D230" s="55"/>
      <c r="E230" s="55"/>
      <c r="F230" s="55"/>
      <c r="G230" s="55"/>
      <c r="H230" s="55"/>
      <c r="I230" s="55"/>
      <c r="J230" s="55"/>
      <c r="K230" s="55"/>
      <c r="L230" s="55"/>
      <c r="M230" s="55"/>
      <c r="N230" s="55"/>
      <c r="O230" s="55"/>
      <c r="P230" s="55"/>
      <c r="Q230" s="55"/>
      <c r="R230" s="55"/>
      <c r="S230" s="55"/>
      <c r="T230" s="55"/>
    </row>
    <row r="231" spans="1:20">
      <c r="A231" s="55"/>
      <c r="B231" s="55"/>
      <c r="C231" s="55"/>
      <c r="D231" s="55"/>
      <c r="E231" s="55"/>
      <c r="F231" s="55"/>
      <c r="G231" s="55"/>
      <c r="H231" s="55"/>
      <c r="I231" s="55"/>
      <c r="J231" s="55"/>
      <c r="K231" s="55"/>
      <c r="L231" s="55"/>
      <c r="M231" s="55"/>
      <c r="N231" s="55"/>
      <c r="O231" s="55"/>
      <c r="P231" s="55"/>
      <c r="Q231" s="55"/>
      <c r="R231" s="55"/>
      <c r="S231" s="55"/>
      <c r="T231" s="55"/>
    </row>
    <row r="232" spans="1:20">
      <c r="A232" s="55"/>
      <c r="B232" s="55"/>
      <c r="C232" s="55"/>
      <c r="D232" s="55"/>
      <c r="E232" s="55"/>
      <c r="F232" s="55"/>
      <c r="G232" s="55"/>
      <c r="H232" s="55"/>
      <c r="I232" s="55"/>
      <c r="J232" s="55"/>
      <c r="K232" s="55"/>
      <c r="L232" s="55"/>
      <c r="M232" s="55"/>
      <c r="N232" s="55"/>
      <c r="O232" s="55"/>
      <c r="P232" s="55"/>
      <c r="Q232" s="55"/>
      <c r="R232" s="55"/>
      <c r="S232" s="55"/>
      <c r="T232" s="55"/>
    </row>
    <row r="233" spans="1:20">
      <c r="A233" s="55"/>
      <c r="B233" s="55"/>
      <c r="C233" s="55"/>
      <c r="D233" s="55"/>
      <c r="E233" s="55"/>
      <c r="F233" s="55"/>
      <c r="G233" s="55"/>
      <c r="H233" s="55"/>
      <c r="I233" s="55"/>
      <c r="J233" s="55"/>
      <c r="K233" s="55"/>
      <c r="L233" s="55"/>
      <c r="M233" s="55"/>
      <c r="N233" s="55"/>
      <c r="O233" s="55"/>
      <c r="P233" s="55"/>
      <c r="Q233" s="55"/>
      <c r="R233" s="55"/>
      <c r="S233" s="55"/>
      <c r="T233" s="55"/>
    </row>
    <row r="234" spans="1:20">
      <c r="A234" s="55"/>
      <c r="B234" s="55"/>
      <c r="C234" s="55"/>
      <c r="D234" s="55"/>
      <c r="E234" s="55"/>
      <c r="F234" s="55"/>
      <c r="G234" s="55"/>
      <c r="H234" s="55"/>
      <c r="I234" s="55"/>
      <c r="J234" s="55"/>
      <c r="K234" s="55"/>
      <c r="L234" s="55"/>
      <c r="M234" s="55"/>
      <c r="N234" s="55"/>
      <c r="O234" s="55"/>
      <c r="P234" s="55"/>
      <c r="Q234" s="55"/>
      <c r="R234" s="55"/>
      <c r="S234" s="55"/>
      <c r="T234" s="55"/>
    </row>
    <row r="235" spans="1:20">
      <c r="A235" s="55"/>
      <c r="B235" s="55"/>
      <c r="C235" s="55"/>
      <c r="D235" s="55"/>
      <c r="E235" s="55"/>
      <c r="F235" s="55"/>
      <c r="G235" s="55"/>
      <c r="H235" s="55"/>
      <c r="I235" s="55"/>
      <c r="J235" s="55"/>
      <c r="K235" s="55"/>
      <c r="L235" s="55"/>
      <c r="M235" s="55"/>
      <c r="N235" s="55"/>
      <c r="O235" s="55"/>
      <c r="P235" s="55"/>
      <c r="Q235" s="55"/>
      <c r="R235" s="55"/>
      <c r="S235" s="55"/>
      <c r="T235" s="55"/>
    </row>
    <row r="236" spans="1:20">
      <c r="A236" s="55"/>
      <c r="B236" s="55"/>
      <c r="C236" s="55"/>
      <c r="D236" s="55"/>
      <c r="E236" s="55"/>
      <c r="F236" s="55"/>
      <c r="G236" s="55"/>
      <c r="H236" s="55"/>
      <c r="I236" s="55"/>
      <c r="J236" s="55"/>
      <c r="K236" s="55"/>
      <c r="L236" s="55"/>
      <c r="M236" s="55"/>
      <c r="N236" s="55"/>
      <c r="O236" s="55"/>
      <c r="P236" s="55"/>
      <c r="Q236" s="55"/>
      <c r="R236" s="55"/>
      <c r="S236" s="55"/>
      <c r="T236" s="55"/>
    </row>
    <row r="237" spans="1:20">
      <c r="A237" s="55"/>
      <c r="B237" s="55"/>
      <c r="C237" s="55"/>
      <c r="D237" s="55"/>
      <c r="E237" s="55"/>
      <c r="F237" s="55"/>
      <c r="G237" s="55"/>
      <c r="H237" s="55"/>
      <c r="I237" s="55"/>
      <c r="J237" s="55"/>
      <c r="K237" s="55"/>
      <c r="L237" s="55"/>
      <c r="M237" s="55"/>
      <c r="N237" s="55"/>
      <c r="O237" s="55"/>
      <c r="P237" s="55"/>
      <c r="Q237" s="55"/>
      <c r="R237" s="55"/>
      <c r="S237" s="55"/>
      <c r="T237" s="55"/>
    </row>
    <row r="238" spans="1:20">
      <c r="A238" s="55"/>
      <c r="B238" s="55"/>
      <c r="C238" s="55"/>
      <c r="D238" s="55"/>
      <c r="E238" s="55"/>
      <c r="F238" s="55"/>
      <c r="G238" s="55"/>
      <c r="H238" s="55"/>
      <c r="I238" s="55"/>
      <c r="J238" s="55"/>
      <c r="K238" s="55"/>
      <c r="L238" s="55"/>
      <c r="M238" s="55"/>
      <c r="N238" s="55"/>
      <c r="O238" s="55"/>
      <c r="P238" s="55"/>
      <c r="Q238" s="55"/>
      <c r="R238" s="55"/>
      <c r="S238" s="55"/>
      <c r="T238" s="55"/>
    </row>
    <row r="239" spans="1:20">
      <c r="A239" s="55"/>
      <c r="B239" s="55"/>
      <c r="C239" s="55"/>
      <c r="D239" s="55"/>
      <c r="E239" s="55"/>
      <c r="F239" s="55"/>
      <c r="G239" s="55"/>
      <c r="H239" s="55"/>
      <c r="I239" s="55"/>
      <c r="J239" s="55"/>
      <c r="K239" s="55"/>
      <c r="L239" s="55"/>
      <c r="M239" s="55"/>
      <c r="N239" s="55"/>
      <c r="O239" s="55"/>
      <c r="P239" s="55"/>
      <c r="Q239" s="55"/>
      <c r="R239" s="55"/>
      <c r="S239" s="55"/>
      <c r="T239" s="55"/>
    </row>
    <row r="240" spans="1:20">
      <c r="A240" s="55"/>
      <c r="B240" s="55"/>
      <c r="C240" s="55"/>
      <c r="D240" s="55"/>
      <c r="E240" s="55"/>
      <c r="F240" s="55"/>
      <c r="G240" s="55"/>
      <c r="H240" s="55"/>
      <c r="I240" s="55"/>
      <c r="J240" s="55"/>
      <c r="K240" s="55"/>
      <c r="L240" s="55"/>
      <c r="M240" s="55"/>
      <c r="N240" s="55"/>
      <c r="O240" s="55"/>
      <c r="P240" s="55"/>
      <c r="Q240" s="55"/>
      <c r="R240" s="55"/>
      <c r="S240" s="55"/>
      <c r="T240" s="55"/>
    </row>
    <row r="241" spans="1:20">
      <c r="A241" s="55"/>
      <c r="B241" s="55"/>
      <c r="C241" s="55"/>
      <c r="D241" s="55"/>
      <c r="E241" s="55"/>
      <c r="F241" s="55"/>
      <c r="G241" s="55"/>
      <c r="H241" s="55"/>
      <c r="I241" s="55"/>
      <c r="J241" s="55"/>
      <c r="K241" s="55"/>
      <c r="L241" s="55"/>
      <c r="M241" s="55"/>
      <c r="N241" s="55"/>
      <c r="O241" s="55"/>
      <c r="P241" s="55"/>
      <c r="Q241" s="55"/>
      <c r="R241" s="55"/>
      <c r="S241" s="55"/>
      <c r="T241" s="55"/>
    </row>
    <row r="242" spans="1:20">
      <c r="A242" s="55"/>
      <c r="B242" s="55"/>
      <c r="C242" s="55"/>
      <c r="D242" s="55"/>
      <c r="E242" s="55"/>
      <c r="F242" s="55"/>
      <c r="G242" s="55"/>
      <c r="H242" s="55"/>
      <c r="I242" s="55"/>
      <c r="J242" s="55"/>
      <c r="K242" s="55"/>
      <c r="L242" s="55"/>
      <c r="M242" s="55"/>
      <c r="N242" s="55"/>
      <c r="O242" s="55"/>
      <c r="P242" s="55"/>
      <c r="Q242" s="55"/>
      <c r="R242" s="55"/>
      <c r="S242" s="55"/>
      <c r="T242" s="55"/>
    </row>
    <row r="243" spans="1:20">
      <c r="A243" s="55"/>
      <c r="B243" s="55"/>
      <c r="C243" s="55"/>
      <c r="D243" s="55"/>
      <c r="E243" s="55"/>
      <c r="F243" s="55"/>
      <c r="G243" s="55"/>
      <c r="H243" s="55"/>
      <c r="I243" s="55"/>
      <c r="J243" s="55"/>
      <c r="K243" s="55"/>
      <c r="L243" s="55"/>
      <c r="M243" s="55"/>
      <c r="N243" s="55"/>
      <c r="O243" s="55"/>
      <c r="P243" s="55"/>
      <c r="Q243" s="55"/>
      <c r="R243" s="55"/>
      <c r="S243" s="55"/>
      <c r="T243" s="55"/>
    </row>
    <row r="244" spans="1:20">
      <c r="A244" s="55"/>
      <c r="B244" s="55"/>
      <c r="C244" s="55"/>
      <c r="D244" s="55"/>
      <c r="E244" s="55"/>
      <c r="F244" s="55"/>
      <c r="G244" s="55"/>
      <c r="H244" s="55"/>
      <c r="I244" s="55"/>
      <c r="J244" s="55"/>
      <c r="K244" s="55"/>
      <c r="L244" s="55"/>
      <c r="M244" s="55"/>
      <c r="N244" s="55"/>
      <c r="O244" s="55"/>
      <c r="P244" s="55"/>
      <c r="Q244" s="55"/>
      <c r="R244" s="55"/>
      <c r="S244" s="55"/>
      <c r="T244" s="55"/>
    </row>
    <row r="245" spans="1:20">
      <c r="A245" s="55"/>
      <c r="B245" s="55"/>
      <c r="C245" s="55"/>
      <c r="D245" s="55"/>
      <c r="E245" s="55"/>
      <c r="F245" s="55"/>
      <c r="G245" s="55"/>
      <c r="H245" s="55"/>
      <c r="I245" s="55"/>
      <c r="J245" s="55"/>
      <c r="K245" s="55"/>
      <c r="L245" s="55"/>
      <c r="M245" s="55"/>
      <c r="N245" s="55"/>
      <c r="O245" s="55"/>
      <c r="P245" s="55"/>
      <c r="Q245" s="55"/>
      <c r="R245" s="55"/>
      <c r="S245" s="55"/>
      <c r="T245" s="55"/>
    </row>
    <row r="246" spans="1:20">
      <c r="A246" s="55"/>
      <c r="B246" s="55"/>
      <c r="C246" s="55"/>
      <c r="D246" s="55"/>
      <c r="E246" s="55"/>
      <c r="F246" s="55"/>
      <c r="G246" s="55"/>
      <c r="H246" s="55"/>
      <c r="I246" s="55"/>
      <c r="J246" s="55"/>
      <c r="K246" s="55"/>
      <c r="L246" s="55"/>
      <c r="M246" s="55"/>
      <c r="N246" s="55"/>
      <c r="O246" s="55"/>
      <c r="P246" s="55"/>
      <c r="Q246" s="55"/>
      <c r="R246" s="55"/>
      <c r="S246" s="55"/>
      <c r="T246" s="55"/>
    </row>
    <row r="247" spans="1:20">
      <c r="A247" s="55"/>
      <c r="B247" s="55"/>
      <c r="C247" s="55"/>
      <c r="D247" s="55"/>
      <c r="E247" s="55"/>
      <c r="F247" s="55"/>
      <c r="G247" s="55"/>
      <c r="H247" s="55"/>
      <c r="I247" s="55"/>
      <c r="J247" s="55"/>
      <c r="K247" s="55"/>
      <c r="L247" s="55"/>
      <c r="M247" s="55"/>
      <c r="N247" s="55"/>
      <c r="O247" s="55"/>
      <c r="P247" s="55"/>
      <c r="Q247" s="55"/>
      <c r="R247" s="55"/>
      <c r="S247" s="55"/>
      <c r="T247" s="55"/>
    </row>
    <row r="248" spans="1:20">
      <c r="A248" s="55"/>
      <c r="B248" s="55"/>
      <c r="C248" s="55"/>
      <c r="D248" s="55"/>
      <c r="E248" s="55"/>
      <c r="F248" s="55"/>
      <c r="G248" s="55"/>
      <c r="H248" s="55"/>
      <c r="I248" s="55"/>
      <c r="J248" s="55"/>
      <c r="K248" s="55"/>
      <c r="L248" s="55"/>
      <c r="M248" s="55"/>
      <c r="N248" s="55"/>
      <c r="O248" s="55"/>
      <c r="P248" s="55"/>
      <c r="Q248" s="55"/>
      <c r="R248" s="55"/>
      <c r="S248" s="55"/>
      <c r="T248" s="55"/>
    </row>
    <row r="249" spans="1:20">
      <c r="A249" s="55"/>
      <c r="B249" s="55"/>
      <c r="C249" s="55"/>
      <c r="D249" s="55"/>
      <c r="E249" s="55"/>
      <c r="F249" s="55"/>
      <c r="G249" s="55"/>
      <c r="H249" s="55"/>
      <c r="I249" s="55"/>
      <c r="J249" s="55"/>
      <c r="K249" s="55"/>
      <c r="L249" s="55"/>
      <c r="M249" s="55"/>
      <c r="N249" s="55"/>
      <c r="O249" s="55"/>
      <c r="P249" s="55"/>
      <c r="Q249" s="55"/>
      <c r="R249" s="55"/>
      <c r="S249" s="55"/>
      <c r="T249" s="55"/>
    </row>
    <row r="250" spans="1:20">
      <c r="A250" s="55"/>
      <c r="B250" s="55"/>
      <c r="C250" s="55"/>
      <c r="D250" s="55"/>
      <c r="E250" s="55"/>
      <c r="F250" s="55"/>
      <c r="G250" s="55"/>
      <c r="H250" s="55"/>
      <c r="I250" s="55"/>
      <c r="J250" s="55"/>
      <c r="K250" s="55"/>
      <c r="L250" s="55"/>
      <c r="M250" s="55"/>
      <c r="N250" s="55"/>
      <c r="O250" s="55"/>
      <c r="P250" s="55"/>
      <c r="Q250" s="55"/>
      <c r="R250" s="55"/>
      <c r="S250" s="55"/>
      <c r="T250" s="55"/>
    </row>
    <row r="251" spans="1:20">
      <c r="A251" s="55"/>
      <c r="B251" s="55"/>
      <c r="C251" s="55"/>
      <c r="D251" s="55"/>
      <c r="E251" s="55"/>
      <c r="F251" s="55"/>
      <c r="G251" s="55"/>
      <c r="H251" s="55"/>
      <c r="I251" s="55"/>
      <c r="J251" s="55"/>
      <c r="K251" s="55"/>
      <c r="L251" s="55"/>
      <c r="M251" s="55"/>
      <c r="N251" s="55"/>
      <c r="O251" s="55"/>
      <c r="P251" s="55"/>
      <c r="Q251" s="55"/>
      <c r="R251" s="55"/>
      <c r="S251" s="55"/>
      <c r="T251" s="55"/>
    </row>
    <row r="252" spans="1:20">
      <c r="A252" s="55"/>
      <c r="B252" s="55"/>
      <c r="C252" s="55"/>
      <c r="D252" s="55"/>
      <c r="E252" s="55"/>
      <c r="F252" s="55"/>
      <c r="G252" s="55"/>
      <c r="H252" s="55"/>
      <c r="I252" s="55"/>
      <c r="J252" s="55"/>
      <c r="K252" s="55"/>
      <c r="L252" s="55"/>
      <c r="M252" s="55"/>
      <c r="N252" s="55"/>
      <c r="O252" s="55"/>
      <c r="P252" s="55"/>
      <c r="Q252" s="55"/>
      <c r="R252" s="55"/>
      <c r="S252" s="55"/>
      <c r="T252" s="55"/>
    </row>
    <row r="253" spans="1:20">
      <c r="A253" s="55"/>
      <c r="B253" s="55"/>
      <c r="C253" s="55"/>
      <c r="D253" s="55"/>
      <c r="E253" s="55"/>
      <c r="F253" s="55"/>
      <c r="G253" s="55"/>
      <c r="H253" s="55"/>
      <c r="I253" s="55"/>
      <c r="J253" s="55"/>
      <c r="K253" s="55"/>
      <c r="L253" s="55"/>
      <c r="M253" s="55"/>
      <c r="N253" s="55"/>
      <c r="O253" s="55"/>
      <c r="P253" s="55"/>
      <c r="Q253" s="55"/>
      <c r="R253" s="55"/>
      <c r="S253" s="55"/>
      <c r="T253" s="55"/>
    </row>
    <row r="254" spans="1:20">
      <c r="A254" s="55"/>
      <c r="B254" s="55"/>
      <c r="C254" s="55"/>
      <c r="D254" s="55"/>
      <c r="E254" s="55"/>
      <c r="F254" s="55"/>
      <c r="G254" s="55"/>
      <c r="H254" s="55"/>
      <c r="I254" s="55"/>
      <c r="J254" s="55"/>
      <c r="K254" s="55"/>
      <c r="L254" s="55"/>
      <c r="M254" s="55"/>
      <c r="N254" s="55"/>
      <c r="O254" s="55"/>
      <c r="P254" s="55"/>
      <c r="Q254" s="55"/>
      <c r="R254" s="55"/>
      <c r="S254" s="55"/>
      <c r="T254" s="55"/>
    </row>
    <row r="255" spans="1:20">
      <c r="A255" s="55"/>
      <c r="B255" s="55"/>
      <c r="C255" s="55"/>
      <c r="D255" s="55"/>
      <c r="E255" s="55"/>
      <c r="F255" s="55"/>
      <c r="G255" s="55"/>
      <c r="H255" s="55"/>
      <c r="I255" s="55"/>
      <c r="J255" s="55"/>
      <c r="K255" s="55"/>
      <c r="L255" s="55"/>
      <c r="M255" s="55"/>
      <c r="N255" s="55"/>
      <c r="O255" s="55"/>
      <c r="P255" s="55"/>
      <c r="Q255" s="55"/>
      <c r="R255" s="55"/>
      <c r="S255" s="55"/>
      <c r="T255" s="55"/>
    </row>
    <row r="256" spans="1:20">
      <c r="A256" s="55"/>
      <c r="B256" s="55"/>
      <c r="C256" s="55"/>
      <c r="D256" s="55"/>
      <c r="E256" s="55"/>
      <c r="F256" s="55"/>
      <c r="G256" s="55"/>
      <c r="H256" s="55"/>
      <c r="I256" s="55"/>
      <c r="J256" s="55"/>
      <c r="K256" s="55"/>
      <c r="L256" s="55"/>
      <c r="M256" s="55"/>
      <c r="N256" s="55"/>
      <c r="O256" s="55"/>
      <c r="P256" s="55"/>
      <c r="Q256" s="55"/>
      <c r="R256" s="55"/>
      <c r="S256" s="55"/>
      <c r="T256" s="55"/>
    </row>
    <row r="257" spans="1:20">
      <c r="A257" s="55"/>
      <c r="B257" s="55"/>
      <c r="C257" s="55"/>
      <c r="D257" s="55"/>
      <c r="E257" s="55"/>
      <c r="F257" s="55"/>
      <c r="G257" s="55"/>
      <c r="H257" s="55"/>
      <c r="I257" s="55"/>
      <c r="J257" s="55"/>
      <c r="K257" s="55"/>
      <c r="L257" s="55"/>
      <c r="M257" s="55"/>
      <c r="N257" s="55"/>
      <c r="O257" s="55"/>
      <c r="P257" s="55"/>
      <c r="Q257" s="55"/>
      <c r="R257" s="55"/>
      <c r="S257" s="55"/>
      <c r="T257" s="55"/>
    </row>
    <row r="258" spans="1:20">
      <c r="A258" s="55"/>
      <c r="B258" s="55"/>
      <c r="C258" s="55"/>
      <c r="D258" s="55"/>
      <c r="E258" s="55"/>
      <c r="F258" s="55"/>
      <c r="G258" s="55"/>
      <c r="H258" s="55"/>
      <c r="I258" s="55"/>
      <c r="J258" s="55"/>
      <c r="K258" s="55"/>
      <c r="L258" s="55"/>
      <c r="M258" s="55"/>
      <c r="N258" s="55"/>
      <c r="O258" s="55"/>
      <c r="P258" s="55"/>
      <c r="Q258" s="55"/>
      <c r="R258" s="55"/>
      <c r="S258" s="55"/>
      <c r="T258" s="55"/>
    </row>
    <row r="259" spans="1:20">
      <c r="A259" s="55"/>
      <c r="B259" s="55"/>
      <c r="C259" s="55"/>
      <c r="D259" s="55"/>
      <c r="E259" s="55"/>
      <c r="F259" s="55"/>
      <c r="G259" s="55"/>
      <c r="H259" s="55"/>
      <c r="I259" s="55"/>
      <c r="J259" s="55"/>
      <c r="K259" s="55"/>
      <c r="L259" s="55"/>
      <c r="M259" s="55"/>
      <c r="N259" s="55"/>
      <c r="O259" s="55"/>
      <c r="P259" s="55"/>
      <c r="Q259" s="55"/>
      <c r="R259" s="55"/>
      <c r="S259" s="55"/>
      <c r="T259" s="55"/>
    </row>
    <row r="260" spans="1:20">
      <c r="A260" s="55"/>
      <c r="B260" s="55"/>
      <c r="C260" s="55"/>
      <c r="D260" s="55"/>
      <c r="E260" s="55"/>
      <c r="F260" s="55"/>
      <c r="G260" s="55"/>
      <c r="H260" s="55"/>
      <c r="I260" s="55"/>
      <c r="J260" s="55"/>
      <c r="K260" s="55"/>
      <c r="L260" s="55"/>
      <c r="M260" s="55"/>
      <c r="N260" s="55"/>
      <c r="O260" s="55"/>
      <c r="P260" s="55"/>
      <c r="Q260" s="55"/>
      <c r="R260" s="55"/>
      <c r="S260" s="55"/>
      <c r="T260" s="55"/>
    </row>
    <row r="261" spans="1:20">
      <c r="A261" s="55"/>
      <c r="B261" s="55"/>
      <c r="C261" s="55"/>
      <c r="D261" s="55"/>
      <c r="E261" s="55"/>
      <c r="F261" s="55"/>
      <c r="G261" s="55"/>
      <c r="H261" s="55"/>
      <c r="I261" s="55"/>
      <c r="J261" s="55"/>
      <c r="K261" s="55"/>
      <c r="L261" s="55"/>
      <c r="M261" s="55"/>
      <c r="N261" s="55"/>
      <c r="O261" s="55"/>
      <c r="P261" s="55"/>
      <c r="Q261" s="55"/>
      <c r="R261" s="55"/>
      <c r="S261" s="55"/>
      <c r="T261" s="55"/>
    </row>
    <row r="262" spans="1:20">
      <c r="A262" s="55"/>
      <c r="B262" s="55"/>
      <c r="C262" s="55"/>
      <c r="D262" s="55"/>
      <c r="E262" s="55"/>
      <c r="F262" s="55"/>
      <c r="G262" s="55"/>
      <c r="H262" s="55"/>
      <c r="I262" s="55"/>
      <c r="J262" s="55"/>
      <c r="K262" s="55"/>
      <c r="L262" s="55"/>
      <c r="M262" s="55"/>
      <c r="N262" s="55"/>
      <c r="O262" s="55"/>
      <c r="P262" s="55"/>
      <c r="Q262" s="55"/>
      <c r="R262" s="55"/>
      <c r="S262" s="55"/>
      <c r="T262" s="55"/>
    </row>
    <row r="263" spans="1:20">
      <c r="A263" s="55"/>
      <c r="B263" s="55"/>
      <c r="C263" s="55"/>
      <c r="D263" s="55"/>
      <c r="E263" s="55"/>
      <c r="F263" s="55"/>
      <c r="G263" s="55"/>
      <c r="H263" s="55"/>
      <c r="I263" s="55"/>
      <c r="J263" s="55"/>
      <c r="K263" s="55"/>
      <c r="L263" s="55"/>
      <c r="M263" s="55"/>
      <c r="N263" s="55"/>
      <c r="O263" s="55"/>
      <c r="P263" s="55"/>
      <c r="Q263" s="55"/>
      <c r="R263" s="55"/>
      <c r="S263" s="55"/>
      <c r="T263" s="55"/>
    </row>
    <row r="264" spans="1:20">
      <c r="A264" s="55"/>
      <c r="B264" s="55"/>
      <c r="C264" s="55"/>
      <c r="D264" s="55"/>
      <c r="E264" s="55"/>
      <c r="F264" s="55"/>
      <c r="G264" s="55"/>
      <c r="H264" s="55"/>
      <c r="I264" s="55"/>
      <c r="J264" s="55"/>
      <c r="K264" s="55"/>
      <c r="L264" s="55"/>
      <c r="M264" s="55"/>
      <c r="N264" s="55"/>
      <c r="O264" s="55"/>
      <c r="P264" s="55"/>
      <c r="Q264" s="55"/>
      <c r="R264" s="55"/>
      <c r="S264" s="55"/>
      <c r="T264" s="55"/>
    </row>
    <row r="265" spans="1:20">
      <c r="A265" s="55"/>
      <c r="B265" s="55"/>
      <c r="C265" s="55"/>
      <c r="D265" s="55"/>
      <c r="E265" s="55"/>
      <c r="F265" s="55"/>
      <c r="G265" s="55"/>
      <c r="H265" s="55"/>
      <c r="I265" s="55"/>
      <c r="J265" s="55"/>
      <c r="K265" s="55"/>
      <c r="L265" s="55"/>
      <c r="M265" s="55"/>
      <c r="N265" s="55"/>
      <c r="O265" s="55"/>
      <c r="P265" s="55"/>
      <c r="Q265" s="55"/>
      <c r="R265" s="55"/>
      <c r="S265" s="55"/>
      <c r="T265" s="55"/>
    </row>
    <row r="266" spans="1:20">
      <c r="A266" s="55"/>
      <c r="B266" s="55"/>
      <c r="C266" s="55"/>
      <c r="D266" s="55"/>
      <c r="E266" s="55"/>
      <c r="F266" s="55"/>
      <c r="G266" s="55"/>
      <c r="H266" s="55"/>
      <c r="I266" s="55"/>
      <c r="J266" s="55"/>
      <c r="K266" s="55"/>
      <c r="L266" s="55"/>
      <c r="M266" s="55"/>
      <c r="N266" s="55"/>
      <c r="O266" s="55"/>
      <c r="P266" s="55"/>
      <c r="Q266" s="55"/>
      <c r="R266" s="55"/>
      <c r="S266" s="55"/>
      <c r="T266" s="55"/>
    </row>
    <row r="267" spans="1:20">
      <c r="A267" s="55"/>
      <c r="B267" s="55"/>
      <c r="C267" s="55"/>
      <c r="D267" s="55"/>
      <c r="E267" s="55"/>
      <c r="F267" s="55"/>
      <c r="G267" s="55"/>
      <c r="H267" s="55"/>
      <c r="I267" s="55"/>
      <c r="J267" s="55"/>
      <c r="K267" s="55"/>
      <c r="L267" s="55"/>
      <c r="M267" s="55"/>
      <c r="N267" s="55"/>
      <c r="O267" s="55"/>
      <c r="P267" s="55"/>
      <c r="Q267" s="55"/>
      <c r="R267" s="55"/>
      <c r="S267" s="55"/>
      <c r="T267" s="55"/>
    </row>
    <row r="268" spans="1:20">
      <c r="A268" s="55"/>
      <c r="B268" s="55"/>
      <c r="C268" s="55"/>
      <c r="D268" s="55"/>
      <c r="E268" s="55"/>
      <c r="F268" s="55"/>
      <c r="G268" s="55"/>
      <c r="H268" s="55"/>
      <c r="I268" s="55"/>
      <c r="J268" s="55"/>
      <c r="K268" s="55"/>
      <c r="L268" s="55"/>
      <c r="M268" s="55"/>
      <c r="N268" s="55"/>
      <c r="O268" s="55"/>
      <c r="P268" s="55"/>
      <c r="Q268" s="55"/>
      <c r="R268" s="55"/>
      <c r="S268" s="55"/>
      <c r="T268" s="55"/>
    </row>
    <row r="269" spans="1:20">
      <c r="A269" s="55"/>
      <c r="B269" s="55"/>
      <c r="C269" s="55"/>
      <c r="D269" s="55"/>
      <c r="E269" s="55"/>
      <c r="F269" s="55"/>
      <c r="G269" s="55"/>
      <c r="H269" s="55"/>
      <c r="I269" s="55"/>
      <c r="J269" s="55"/>
      <c r="K269" s="55"/>
      <c r="L269" s="55"/>
      <c r="M269" s="55"/>
      <c r="N269" s="55"/>
      <c r="O269" s="55"/>
      <c r="P269" s="55"/>
      <c r="Q269" s="55"/>
      <c r="R269" s="55"/>
      <c r="S269" s="55"/>
      <c r="T269" s="55"/>
    </row>
    <row r="270" spans="1:20">
      <c r="A270" s="55"/>
      <c r="B270" s="55"/>
      <c r="C270" s="55"/>
      <c r="D270" s="55"/>
      <c r="E270" s="55"/>
      <c r="F270" s="55"/>
      <c r="G270" s="55"/>
      <c r="H270" s="55"/>
      <c r="I270" s="55"/>
      <c r="J270" s="55"/>
      <c r="K270" s="55"/>
      <c r="L270" s="55"/>
      <c r="M270" s="55"/>
      <c r="N270" s="55"/>
      <c r="O270" s="55"/>
      <c r="P270" s="55"/>
      <c r="Q270" s="55"/>
      <c r="R270" s="55"/>
      <c r="S270" s="55"/>
      <c r="T270" s="55"/>
    </row>
    <row r="271" spans="1:20">
      <c r="A271" s="55"/>
      <c r="B271" s="55"/>
      <c r="C271" s="55"/>
      <c r="D271" s="55"/>
      <c r="E271" s="55"/>
      <c r="F271" s="55"/>
      <c r="G271" s="55"/>
      <c r="H271" s="55"/>
      <c r="I271" s="55"/>
      <c r="J271" s="55"/>
      <c r="K271" s="55"/>
      <c r="L271" s="55"/>
      <c r="M271" s="55"/>
      <c r="N271" s="55"/>
      <c r="O271" s="55"/>
      <c r="P271" s="55"/>
      <c r="Q271" s="55"/>
      <c r="R271" s="55"/>
      <c r="S271" s="55"/>
      <c r="T271" s="55"/>
    </row>
    <row r="272" spans="1:20">
      <c r="A272" s="55"/>
      <c r="B272" s="55"/>
      <c r="C272" s="55"/>
      <c r="D272" s="55"/>
      <c r="E272" s="55"/>
      <c r="F272" s="55"/>
      <c r="G272" s="55"/>
      <c r="H272" s="55"/>
      <c r="I272" s="55"/>
      <c r="J272" s="55"/>
      <c r="K272" s="55"/>
      <c r="L272" s="55"/>
      <c r="M272" s="55"/>
      <c r="N272" s="55"/>
      <c r="O272" s="55"/>
      <c r="P272" s="55"/>
      <c r="Q272" s="55"/>
      <c r="R272" s="55"/>
      <c r="S272" s="55"/>
      <c r="T272" s="55"/>
    </row>
    <row r="273" spans="1:20">
      <c r="A273" s="55"/>
      <c r="B273" s="55"/>
      <c r="C273" s="55"/>
      <c r="D273" s="55"/>
      <c r="E273" s="55"/>
      <c r="F273" s="55"/>
      <c r="G273" s="55"/>
      <c r="H273" s="55"/>
      <c r="I273" s="55"/>
      <c r="J273" s="55"/>
      <c r="K273" s="55"/>
      <c r="L273" s="55"/>
      <c r="M273" s="55"/>
      <c r="N273" s="55"/>
      <c r="O273" s="55"/>
      <c r="P273" s="55"/>
      <c r="Q273" s="55"/>
      <c r="R273" s="55"/>
      <c r="S273" s="55"/>
      <c r="T273" s="55"/>
    </row>
    <row r="274" spans="1:20">
      <c r="A274" s="55"/>
      <c r="B274" s="55"/>
      <c r="C274" s="55"/>
      <c r="D274" s="55"/>
      <c r="E274" s="55"/>
      <c r="F274" s="55"/>
      <c r="G274" s="55"/>
      <c r="H274" s="55"/>
      <c r="I274" s="55"/>
      <c r="J274" s="55"/>
      <c r="K274" s="55"/>
      <c r="L274" s="55"/>
      <c r="M274" s="55"/>
      <c r="N274" s="55"/>
      <c r="O274" s="55"/>
      <c r="P274" s="55"/>
      <c r="Q274" s="55"/>
      <c r="R274" s="55"/>
      <c r="S274" s="55"/>
      <c r="T274" s="55"/>
    </row>
    <row r="275" spans="1:20">
      <c r="A275" s="55"/>
      <c r="B275" s="55"/>
      <c r="C275" s="55"/>
      <c r="D275" s="55"/>
      <c r="E275" s="55"/>
      <c r="F275" s="55"/>
      <c r="G275" s="55"/>
      <c r="H275" s="55"/>
      <c r="I275" s="55"/>
      <c r="J275" s="55"/>
      <c r="K275" s="55"/>
      <c r="L275" s="55"/>
      <c r="M275" s="55"/>
      <c r="N275" s="55"/>
      <c r="O275" s="55"/>
      <c r="P275" s="55"/>
      <c r="Q275" s="55"/>
      <c r="R275" s="55"/>
      <c r="S275" s="55"/>
      <c r="T275" s="55"/>
    </row>
    <row r="276" spans="1:20">
      <c r="A276" s="55"/>
      <c r="B276" s="55"/>
      <c r="C276" s="55"/>
      <c r="D276" s="55"/>
      <c r="E276" s="55"/>
      <c r="F276" s="55"/>
      <c r="G276" s="55"/>
      <c r="H276" s="55"/>
      <c r="I276" s="55"/>
      <c r="J276" s="55"/>
      <c r="K276" s="55"/>
      <c r="L276" s="55"/>
      <c r="M276" s="55"/>
      <c r="N276" s="55"/>
      <c r="O276" s="55"/>
      <c r="P276" s="55"/>
      <c r="Q276" s="55"/>
      <c r="R276" s="55"/>
      <c r="S276" s="55"/>
      <c r="T276" s="55"/>
    </row>
    <row r="277" spans="1:20">
      <c r="A277" s="55"/>
      <c r="B277" s="55"/>
      <c r="C277" s="55"/>
      <c r="D277" s="55"/>
      <c r="E277" s="55"/>
      <c r="F277" s="55"/>
      <c r="G277" s="55"/>
      <c r="H277" s="55"/>
      <c r="I277" s="55"/>
      <c r="J277" s="55"/>
      <c r="K277" s="55"/>
      <c r="L277" s="55"/>
      <c r="M277" s="55"/>
      <c r="N277" s="55"/>
      <c r="O277" s="55"/>
      <c r="P277" s="55"/>
      <c r="Q277" s="55"/>
      <c r="R277" s="55"/>
      <c r="S277" s="55"/>
      <c r="T277" s="55"/>
    </row>
    <row r="278" spans="1:20">
      <c r="A278" s="55"/>
      <c r="B278" s="55"/>
      <c r="C278" s="55"/>
      <c r="D278" s="55"/>
      <c r="E278" s="55"/>
      <c r="F278" s="55"/>
      <c r="G278" s="55"/>
      <c r="H278" s="55"/>
      <c r="I278" s="55"/>
      <c r="J278" s="55"/>
      <c r="K278" s="55"/>
      <c r="L278" s="55"/>
      <c r="M278" s="55"/>
      <c r="N278" s="55"/>
      <c r="O278" s="55"/>
      <c r="P278" s="55"/>
      <c r="Q278" s="55"/>
      <c r="R278" s="55"/>
      <c r="S278" s="55"/>
      <c r="T278" s="55"/>
    </row>
    <row r="279" spans="1:20">
      <c r="A279" s="55"/>
      <c r="B279" s="55"/>
      <c r="C279" s="55"/>
      <c r="D279" s="55"/>
      <c r="E279" s="55"/>
      <c r="F279" s="55"/>
      <c r="G279" s="55"/>
      <c r="H279" s="55"/>
      <c r="I279" s="55"/>
      <c r="J279" s="55"/>
      <c r="K279" s="55"/>
      <c r="L279" s="55"/>
      <c r="M279" s="55"/>
      <c r="N279" s="55"/>
      <c r="O279" s="55"/>
      <c r="P279" s="55"/>
      <c r="Q279" s="55"/>
      <c r="R279" s="55"/>
      <c r="S279" s="55"/>
      <c r="T279" s="55"/>
    </row>
    <row r="280" spans="1:20">
      <c r="A280" s="55"/>
      <c r="B280" s="55"/>
      <c r="C280" s="55"/>
      <c r="D280" s="55"/>
      <c r="E280" s="55"/>
      <c r="F280" s="55"/>
      <c r="G280" s="55"/>
      <c r="H280" s="55"/>
      <c r="I280" s="55"/>
      <c r="J280" s="55"/>
      <c r="K280" s="55"/>
      <c r="L280" s="55"/>
      <c r="M280" s="55"/>
      <c r="N280" s="55"/>
      <c r="O280" s="55"/>
      <c r="P280" s="55"/>
      <c r="Q280" s="55"/>
      <c r="R280" s="55"/>
      <c r="S280" s="55"/>
      <c r="T280" s="55"/>
    </row>
    <row r="281" spans="1:20">
      <c r="A281" s="55"/>
      <c r="B281" s="55"/>
      <c r="C281" s="55"/>
      <c r="D281" s="55"/>
      <c r="E281" s="55"/>
      <c r="F281" s="55"/>
      <c r="G281" s="55"/>
      <c r="H281" s="55"/>
      <c r="I281" s="55"/>
      <c r="J281" s="55"/>
      <c r="K281" s="55"/>
      <c r="L281" s="55"/>
      <c r="M281" s="55"/>
      <c r="N281" s="55"/>
      <c r="O281" s="55"/>
      <c r="P281" s="55"/>
      <c r="Q281" s="55"/>
      <c r="R281" s="55"/>
      <c r="S281" s="55"/>
      <c r="T281" s="55"/>
    </row>
    <row r="282" spans="1:20">
      <c r="A282" s="55"/>
      <c r="B282" s="55"/>
      <c r="C282" s="55"/>
      <c r="D282" s="55"/>
      <c r="E282" s="55"/>
      <c r="F282" s="55"/>
      <c r="G282" s="55"/>
      <c r="H282" s="55"/>
      <c r="I282" s="55"/>
      <c r="J282" s="55"/>
      <c r="K282" s="55"/>
      <c r="L282" s="55"/>
      <c r="M282" s="55"/>
      <c r="N282" s="55"/>
      <c r="O282" s="55"/>
      <c r="P282" s="55"/>
      <c r="Q282" s="55"/>
      <c r="R282" s="55"/>
      <c r="S282" s="55"/>
      <c r="T282" s="55"/>
    </row>
    <row r="283" spans="1:20">
      <c r="A283" s="55"/>
      <c r="B283" s="55"/>
      <c r="C283" s="55"/>
      <c r="D283" s="55"/>
      <c r="E283" s="55"/>
      <c r="F283" s="55"/>
      <c r="G283" s="55"/>
      <c r="H283" s="55"/>
      <c r="I283" s="55"/>
      <c r="J283" s="55"/>
      <c r="K283" s="55"/>
      <c r="L283" s="55"/>
      <c r="M283" s="55"/>
      <c r="N283" s="55"/>
      <c r="O283" s="55"/>
      <c r="P283" s="55"/>
      <c r="Q283" s="55"/>
      <c r="R283" s="55"/>
      <c r="S283" s="55"/>
      <c r="T283" s="55"/>
    </row>
    <row r="284" spans="1:20">
      <c r="A284" s="55"/>
      <c r="B284" s="55"/>
      <c r="C284" s="55"/>
      <c r="D284" s="55"/>
      <c r="E284" s="55"/>
      <c r="F284" s="55"/>
      <c r="G284" s="55"/>
      <c r="H284" s="55"/>
      <c r="I284" s="55"/>
      <c r="J284" s="55"/>
      <c r="K284" s="55"/>
      <c r="L284" s="55"/>
      <c r="M284" s="55"/>
      <c r="N284" s="55"/>
      <c r="O284" s="55"/>
      <c r="P284" s="55"/>
      <c r="Q284" s="55"/>
      <c r="R284" s="55"/>
      <c r="S284" s="55"/>
      <c r="T284" s="55"/>
    </row>
    <row r="285" spans="1:20">
      <c r="A285" s="55"/>
      <c r="B285" s="55"/>
      <c r="C285" s="55"/>
      <c r="D285" s="55"/>
      <c r="E285" s="55"/>
      <c r="F285" s="55"/>
      <c r="G285" s="55"/>
      <c r="H285" s="55"/>
      <c r="I285" s="55"/>
      <c r="J285" s="55"/>
      <c r="K285" s="55"/>
      <c r="L285" s="55"/>
      <c r="M285" s="55"/>
      <c r="N285" s="55"/>
      <c r="O285" s="55"/>
      <c r="P285" s="55"/>
      <c r="Q285" s="55"/>
      <c r="R285" s="55"/>
      <c r="S285" s="55"/>
      <c r="T285" s="55"/>
    </row>
    <row r="286" spans="1:20">
      <c r="A286" s="55"/>
      <c r="B286" s="55"/>
      <c r="C286" s="55"/>
      <c r="D286" s="55"/>
      <c r="E286" s="55"/>
      <c r="F286" s="55"/>
      <c r="G286" s="55"/>
      <c r="H286" s="55"/>
      <c r="I286" s="55"/>
      <c r="J286" s="55"/>
      <c r="K286" s="55"/>
      <c r="L286" s="55"/>
      <c r="M286" s="55"/>
      <c r="N286" s="55"/>
      <c r="O286" s="55"/>
      <c r="P286" s="55"/>
      <c r="Q286" s="55"/>
      <c r="R286" s="55"/>
      <c r="S286" s="55"/>
      <c r="T286" s="55"/>
    </row>
    <row r="287" spans="1:20">
      <c r="A287" s="55"/>
      <c r="B287" s="55"/>
      <c r="C287" s="55"/>
      <c r="D287" s="55"/>
      <c r="E287" s="55"/>
      <c r="F287" s="55"/>
      <c r="G287" s="55"/>
      <c r="H287" s="55"/>
      <c r="I287" s="55"/>
      <c r="J287" s="55"/>
      <c r="K287" s="55"/>
      <c r="L287" s="55"/>
      <c r="M287" s="55"/>
      <c r="N287" s="55"/>
      <c r="O287" s="55"/>
      <c r="P287" s="55"/>
      <c r="Q287" s="55"/>
      <c r="R287" s="55"/>
      <c r="S287" s="55"/>
      <c r="T287" s="55"/>
    </row>
    <row r="288" spans="1:20">
      <c r="A288" s="55"/>
      <c r="B288" s="55"/>
      <c r="C288" s="55"/>
      <c r="D288" s="55"/>
      <c r="E288" s="55"/>
      <c r="F288" s="55"/>
      <c r="G288" s="55"/>
      <c r="H288" s="55"/>
      <c r="I288" s="55"/>
      <c r="J288" s="55"/>
      <c r="K288" s="55"/>
      <c r="L288" s="55"/>
      <c r="M288" s="55"/>
      <c r="N288" s="55"/>
      <c r="O288" s="55"/>
      <c r="P288" s="55"/>
      <c r="Q288" s="55"/>
      <c r="R288" s="55"/>
      <c r="S288" s="55"/>
      <c r="T288" s="55"/>
    </row>
    <row r="289" spans="1:20">
      <c r="A289" s="55"/>
      <c r="B289" s="55"/>
      <c r="C289" s="55"/>
      <c r="D289" s="55"/>
      <c r="E289" s="55"/>
      <c r="F289" s="55"/>
      <c r="G289" s="55"/>
      <c r="H289" s="55"/>
      <c r="I289" s="55"/>
      <c r="J289" s="55"/>
      <c r="K289" s="55"/>
      <c r="L289" s="55"/>
      <c r="M289" s="55"/>
      <c r="N289" s="55"/>
      <c r="O289" s="55"/>
      <c r="P289" s="55"/>
      <c r="Q289" s="55"/>
      <c r="R289" s="55"/>
      <c r="S289" s="55"/>
      <c r="T289" s="55"/>
    </row>
    <row r="290" spans="1:20">
      <c r="A290" s="55"/>
      <c r="B290" s="55"/>
      <c r="C290" s="55"/>
      <c r="D290" s="55"/>
      <c r="E290" s="55"/>
      <c r="F290" s="55"/>
      <c r="G290" s="55"/>
      <c r="H290" s="55"/>
      <c r="I290" s="55"/>
      <c r="J290" s="55"/>
      <c r="K290" s="55"/>
      <c r="L290" s="55"/>
      <c r="M290" s="55"/>
      <c r="N290" s="55"/>
      <c r="O290" s="55"/>
      <c r="P290" s="55"/>
      <c r="Q290" s="55"/>
      <c r="R290" s="55"/>
      <c r="S290" s="55"/>
      <c r="T290" s="55"/>
    </row>
    <row r="291" spans="1:20">
      <c r="A291" s="55"/>
      <c r="B291" s="55"/>
      <c r="C291" s="55"/>
      <c r="D291" s="55"/>
      <c r="E291" s="55"/>
      <c r="F291" s="55"/>
      <c r="G291" s="55"/>
      <c r="H291" s="55"/>
      <c r="I291" s="55"/>
      <c r="J291" s="55"/>
      <c r="K291" s="55"/>
      <c r="L291" s="55"/>
      <c r="M291" s="55"/>
      <c r="N291" s="55"/>
      <c r="O291" s="55"/>
      <c r="P291" s="55"/>
      <c r="Q291" s="55"/>
      <c r="R291" s="55"/>
      <c r="S291" s="55"/>
      <c r="T291" s="55"/>
    </row>
    <row r="292" spans="1:20">
      <c r="A292" s="55"/>
      <c r="B292" s="55"/>
      <c r="C292" s="55"/>
      <c r="D292" s="55"/>
      <c r="E292" s="55"/>
      <c r="F292" s="55"/>
      <c r="G292" s="55"/>
      <c r="H292" s="55"/>
      <c r="I292" s="55"/>
      <c r="J292" s="55"/>
      <c r="K292" s="55"/>
      <c r="L292" s="55"/>
      <c r="M292" s="55"/>
      <c r="N292" s="55"/>
      <c r="O292" s="55"/>
      <c r="P292" s="55"/>
      <c r="Q292" s="55"/>
      <c r="R292" s="55"/>
      <c r="S292" s="55"/>
      <c r="T292" s="55"/>
    </row>
    <row r="293" spans="1:20">
      <c r="A293" s="55"/>
      <c r="B293" s="55"/>
      <c r="C293" s="55"/>
      <c r="D293" s="55"/>
      <c r="E293" s="55"/>
      <c r="F293" s="55"/>
      <c r="G293" s="55"/>
      <c r="H293" s="55"/>
      <c r="I293" s="55"/>
      <c r="J293" s="55"/>
      <c r="K293" s="55"/>
      <c r="L293" s="55"/>
      <c r="M293" s="55"/>
      <c r="N293" s="55"/>
      <c r="O293" s="55"/>
      <c r="P293" s="55"/>
      <c r="Q293" s="55"/>
      <c r="R293" s="55"/>
      <c r="S293" s="55"/>
      <c r="T293" s="55"/>
    </row>
    <row r="294" spans="1:20">
      <c r="A294" s="55"/>
      <c r="B294" s="55"/>
      <c r="C294" s="55"/>
      <c r="D294" s="55"/>
      <c r="E294" s="55"/>
      <c r="F294" s="55"/>
      <c r="G294" s="55"/>
      <c r="H294" s="55"/>
      <c r="I294" s="55"/>
      <c r="J294" s="55"/>
      <c r="K294" s="55"/>
      <c r="L294" s="55"/>
      <c r="M294" s="55"/>
      <c r="N294" s="55"/>
      <c r="O294" s="55"/>
      <c r="P294" s="55"/>
      <c r="Q294" s="55"/>
      <c r="R294" s="55"/>
      <c r="S294" s="55"/>
      <c r="T294" s="55"/>
    </row>
    <row r="295" spans="1:20">
      <c r="A295" s="55"/>
      <c r="B295" s="55"/>
      <c r="C295" s="55"/>
      <c r="D295" s="55"/>
      <c r="E295" s="55"/>
      <c r="F295" s="55"/>
      <c r="G295" s="55"/>
      <c r="H295" s="55"/>
      <c r="I295" s="55"/>
      <c r="J295" s="55"/>
      <c r="K295" s="55"/>
      <c r="L295" s="55"/>
      <c r="M295" s="55"/>
      <c r="N295" s="55"/>
      <c r="O295" s="55"/>
      <c r="P295" s="55"/>
      <c r="Q295" s="55"/>
      <c r="R295" s="55"/>
      <c r="S295" s="55"/>
      <c r="T295" s="55"/>
    </row>
    <row r="296" spans="1:20">
      <c r="A296" s="55"/>
      <c r="B296" s="55"/>
      <c r="C296" s="55"/>
      <c r="D296" s="55"/>
      <c r="E296" s="55"/>
      <c r="F296" s="55"/>
      <c r="G296" s="55"/>
      <c r="H296" s="55"/>
      <c r="I296" s="55"/>
      <c r="J296" s="55"/>
      <c r="K296" s="55"/>
      <c r="L296" s="55"/>
      <c r="M296" s="55"/>
      <c r="N296" s="55"/>
      <c r="O296" s="55"/>
      <c r="P296" s="55"/>
      <c r="Q296" s="55"/>
      <c r="R296" s="55"/>
      <c r="S296" s="55"/>
      <c r="T296" s="55"/>
    </row>
    <row r="297" spans="1:20">
      <c r="A297" s="55"/>
      <c r="B297" s="55"/>
      <c r="C297" s="55"/>
      <c r="D297" s="55"/>
      <c r="E297" s="55"/>
      <c r="F297" s="55"/>
      <c r="G297" s="55"/>
      <c r="H297" s="55"/>
      <c r="I297" s="55"/>
      <c r="J297" s="55"/>
      <c r="K297" s="55"/>
      <c r="L297" s="55"/>
      <c r="M297" s="55"/>
      <c r="N297" s="55"/>
      <c r="O297" s="55"/>
      <c r="P297" s="55"/>
      <c r="Q297" s="55"/>
      <c r="R297" s="55"/>
      <c r="S297" s="55"/>
      <c r="T297" s="55"/>
    </row>
    <row r="298" spans="1:20">
      <c r="A298" s="55"/>
      <c r="B298" s="55"/>
      <c r="C298" s="55"/>
      <c r="D298" s="55"/>
      <c r="E298" s="55"/>
      <c r="F298" s="55"/>
      <c r="G298" s="55"/>
      <c r="H298" s="55"/>
      <c r="I298" s="55"/>
      <c r="J298" s="55"/>
      <c r="K298" s="55"/>
      <c r="L298" s="55"/>
      <c r="M298" s="55"/>
      <c r="N298" s="55"/>
      <c r="O298" s="55"/>
      <c r="P298" s="55"/>
      <c r="Q298" s="55"/>
      <c r="R298" s="55"/>
      <c r="S298" s="55"/>
      <c r="T298" s="55"/>
    </row>
    <row r="299" spans="1:20">
      <c r="A299" s="55"/>
      <c r="B299" s="55"/>
      <c r="C299" s="55"/>
      <c r="D299" s="55"/>
      <c r="E299" s="55"/>
      <c r="F299" s="55"/>
      <c r="G299" s="55"/>
      <c r="H299" s="55"/>
      <c r="I299" s="55"/>
      <c r="J299" s="55"/>
      <c r="K299" s="55"/>
      <c r="L299" s="55"/>
      <c r="M299" s="55"/>
      <c r="N299" s="55"/>
      <c r="O299" s="55"/>
      <c r="P299" s="55"/>
      <c r="Q299" s="55"/>
      <c r="R299" s="55"/>
      <c r="S299" s="55"/>
      <c r="T299" s="55"/>
    </row>
    <row r="300" spans="1:20">
      <c r="A300" s="55"/>
      <c r="B300" s="55"/>
      <c r="C300" s="55"/>
      <c r="D300" s="55"/>
      <c r="E300" s="55"/>
      <c r="F300" s="55"/>
      <c r="G300" s="55"/>
      <c r="H300" s="55"/>
      <c r="I300" s="55"/>
      <c r="J300" s="55"/>
      <c r="K300" s="55"/>
      <c r="L300" s="55"/>
      <c r="M300" s="55"/>
      <c r="N300" s="55"/>
      <c r="O300" s="55"/>
      <c r="P300" s="55"/>
      <c r="Q300" s="55"/>
      <c r="R300" s="55"/>
      <c r="S300" s="55"/>
      <c r="T300" s="55"/>
    </row>
    <row r="301" spans="1:20">
      <c r="A301" s="55"/>
      <c r="B301" s="55"/>
      <c r="C301" s="55"/>
      <c r="D301" s="55"/>
      <c r="E301" s="55"/>
      <c r="F301" s="55"/>
      <c r="G301" s="55"/>
      <c r="H301" s="55"/>
      <c r="I301" s="55"/>
      <c r="J301" s="55"/>
      <c r="K301" s="55"/>
      <c r="L301" s="55"/>
      <c r="M301" s="55"/>
      <c r="N301" s="55"/>
      <c r="O301" s="55"/>
      <c r="P301" s="55"/>
      <c r="Q301" s="55"/>
      <c r="R301" s="55"/>
      <c r="S301" s="55"/>
      <c r="T301" s="55"/>
    </row>
    <row r="302" spans="1:20">
      <c r="A302" s="55"/>
      <c r="B302" s="55"/>
      <c r="C302" s="55"/>
      <c r="D302" s="55"/>
      <c r="E302" s="55"/>
      <c r="F302" s="55"/>
      <c r="G302" s="55"/>
      <c r="H302" s="55"/>
      <c r="I302" s="55"/>
      <c r="J302" s="55"/>
      <c r="K302" s="55"/>
      <c r="L302" s="55"/>
      <c r="M302" s="55"/>
      <c r="N302" s="55"/>
      <c r="O302" s="55"/>
      <c r="P302" s="55"/>
      <c r="Q302" s="55"/>
      <c r="R302" s="55"/>
      <c r="S302" s="55"/>
      <c r="T302" s="55"/>
    </row>
    <row r="303" spans="1:20">
      <c r="A303" s="55"/>
      <c r="B303" s="55"/>
      <c r="C303" s="55"/>
      <c r="D303" s="55"/>
      <c r="E303" s="55"/>
      <c r="F303" s="55"/>
      <c r="G303" s="55"/>
      <c r="H303" s="55"/>
      <c r="I303" s="55"/>
      <c r="J303" s="55"/>
      <c r="K303" s="55"/>
      <c r="L303" s="55"/>
      <c r="M303" s="55"/>
      <c r="N303" s="55"/>
      <c r="O303" s="55"/>
      <c r="P303" s="55"/>
      <c r="Q303" s="55"/>
      <c r="R303" s="55"/>
      <c r="S303" s="55"/>
      <c r="T303" s="55"/>
    </row>
    <row r="304" spans="1:20">
      <c r="A304" s="55"/>
      <c r="B304" s="55"/>
      <c r="C304" s="55"/>
      <c r="D304" s="55"/>
      <c r="E304" s="55"/>
      <c r="F304" s="55"/>
      <c r="G304" s="55"/>
      <c r="H304" s="55"/>
      <c r="I304" s="55"/>
      <c r="J304" s="55"/>
      <c r="K304" s="55"/>
      <c r="L304" s="55"/>
      <c r="M304" s="55"/>
      <c r="N304" s="55"/>
      <c r="O304" s="55"/>
      <c r="P304" s="55"/>
      <c r="Q304" s="55"/>
      <c r="R304" s="55"/>
      <c r="S304" s="55"/>
      <c r="T304" s="55"/>
    </row>
    <row r="305" spans="1:20">
      <c r="A305" s="55"/>
      <c r="B305" s="55"/>
      <c r="C305" s="55"/>
      <c r="D305" s="55"/>
      <c r="E305" s="55"/>
      <c r="F305" s="55"/>
      <c r="G305" s="55"/>
      <c r="H305" s="55"/>
      <c r="I305" s="55"/>
      <c r="J305" s="55"/>
      <c r="K305" s="55"/>
      <c r="L305" s="55"/>
      <c r="M305" s="55"/>
      <c r="N305" s="55"/>
      <c r="O305" s="55"/>
      <c r="P305" s="55"/>
      <c r="Q305" s="55"/>
      <c r="R305" s="55"/>
      <c r="S305" s="55"/>
      <c r="T305" s="55"/>
    </row>
    <row r="306" spans="1:20">
      <c r="A306" s="55"/>
      <c r="B306" s="55"/>
      <c r="C306" s="55"/>
      <c r="D306" s="55"/>
      <c r="E306" s="55"/>
      <c r="F306" s="55"/>
      <c r="G306" s="55"/>
      <c r="H306" s="55"/>
      <c r="I306" s="55"/>
      <c r="J306" s="55"/>
      <c r="K306" s="55"/>
      <c r="L306" s="55"/>
      <c r="M306" s="55"/>
      <c r="N306" s="55"/>
      <c r="O306" s="55"/>
      <c r="P306" s="55"/>
      <c r="Q306" s="55"/>
      <c r="R306" s="55"/>
      <c r="S306" s="55"/>
      <c r="T306" s="55"/>
    </row>
    <row r="307" spans="1:20">
      <c r="A307" s="55"/>
      <c r="B307" s="55"/>
      <c r="C307" s="55"/>
      <c r="D307" s="55"/>
      <c r="E307" s="55"/>
      <c r="F307" s="55"/>
      <c r="G307" s="55"/>
      <c r="H307" s="55"/>
      <c r="I307" s="55"/>
      <c r="J307" s="55"/>
      <c r="K307" s="55"/>
      <c r="L307" s="55"/>
      <c r="M307" s="55"/>
      <c r="N307" s="55"/>
      <c r="O307" s="55"/>
      <c r="P307" s="55"/>
      <c r="Q307" s="55"/>
      <c r="R307" s="55"/>
      <c r="S307" s="55"/>
      <c r="T307" s="55"/>
    </row>
    <row r="308" spans="1:20">
      <c r="A308" s="55"/>
      <c r="B308" s="55"/>
      <c r="C308" s="55"/>
      <c r="D308" s="55"/>
      <c r="E308" s="55"/>
      <c r="F308" s="55"/>
      <c r="G308" s="55"/>
      <c r="H308" s="55"/>
      <c r="I308" s="55"/>
      <c r="J308" s="55"/>
      <c r="K308" s="55"/>
      <c r="L308" s="55"/>
      <c r="M308" s="55"/>
      <c r="N308" s="55"/>
      <c r="O308" s="55"/>
      <c r="P308" s="55"/>
      <c r="Q308" s="55"/>
      <c r="R308" s="55"/>
      <c r="S308" s="55"/>
      <c r="T308" s="55"/>
    </row>
    <row r="309" spans="1:20">
      <c r="A309" s="55"/>
      <c r="B309" s="55"/>
      <c r="C309" s="55"/>
      <c r="D309" s="55"/>
      <c r="E309" s="55"/>
      <c r="F309" s="55"/>
      <c r="G309" s="55"/>
      <c r="H309" s="55"/>
      <c r="I309" s="55"/>
      <c r="J309" s="55"/>
      <c r="K309" s="55"/>
      <c r="L309" s="55"/>
      <c r="M309" s="55"/>
      <c r="N309" s="55"/>
      <c r="O309" s="55"/>
      <c r="P309" s="55"/>
      <c r="Q309" s="55"/>
      <c r="R309" s="55"/>
      <c r="S309" s="55"/>
      <c r="T309" s="55"/>
    </row>
    <row r="310" spans="1:20">
      <c r="A310" s="55"/>
      <c r="B310" s="55"/>
      <c r="C310" s="55"/>
      <c r="D310" s="55"/>
      <c r="E310" s="55"/>
      <c r="F310" s="55"/>
      <c r="G310" s="55"/>
      <c r="H310" s="55"/>
      <c r="I310" s="55"/>
      <c r="J310" s="55"/>
      <c r="K310" s="55"/>
      <c r="L310" s="55"/>
      <c r="M310" s="55"/>
      <c r="N310" s="55"/>
      <c r="O310" s="55"/>
      <c r="P310" s="55"/>
      <c r="Q310" s="55"/>
      <c r="R310" s="55"/>
      <c r="S310" s="55"/>
      <c r="T310" s="55"/>
    </row>
    <row r="311" spans="1:20">
      <c r="A311" s="55"/>
      <c r="B311" s="55"/>
      <c r="C311" s="55"/>
      <c r="D311" s="55"/>
      <c r="E311" s="55"/>
      <c r="F311" s="55"/>
      <c r="G311" s="55"/>
      <c r="H311" s="55"/>
      <c r="I311" s="55"/>
      <c r="J311" s="55"/>
      <c r="K311" s="55"/>
      <c r="L311" s="55"/>
      <c r="M311" s="55"/>
      <c r="N311" s="55"/>
      <c r="O311" s="55"/>
      <c r="P311" s="55"/>
      <c r="Q311" s="55"/>
      <c r="R311" s="55"/>
      <c r="S311" s="55"/>
      <c r="T311" s="55"/>
    </row>
    <row r="312" spans="1:20">
      <c r="A312" s="55"/>
      <c r="B312" s="55"/>
      <c r="C312" s="55"/>
      <c r="D312" s="55"/>
      <c r="E312" s="55"/>
      <c r="F312" s="55"/>
      <c r="G312" s="55"/>
      <c r="H312" s="55"/>
      <c r="I312" s="55"/>
      <c r="J312" s="55"/>
      <c r="K312" s="55"/>
      <c r="L312" s="55"/>
      <c r="M312" s="55"/>
      <c r="N312" s="55"/>
      <c r="O312" s="55"/>
      <c r="P312" s="55"/>
      <c r="Q312" s="55"/>
      <c r="R312" s="55"/>
      <c r="S312" s="55"/>
      <c r="T312" s="55"/>
    </row>
    <row r="313" spans="1:20">
      <c r="A313" s="55"/>
      <c r="B313" s="55"/>
      <c r="C313" s="55"/>
      <c r="D313" s="55"/>
      <c r="E313" s="55"/>
      <c r="F313" s="55"/>
      <c r="G313" s="55"/>
      <c r="H313" s="55"/>
      <c r="I313" s="55"/>
      <c r="J313" s="55"/>
      <c r="K313" s="55"/>
      <c r="L313" s="55"/>
      <c r="M313" s="55"/>
      <c r="N313" s="55"/>
      <c r="O313" s="55"/>
      <c r="P313" s="55"/>
      <c r="Q313" s="55"/>
      <c r="R313" s="55"/>
      <c r="S313" s="55"/>
      <c r="T313" s="55"/>
    </row>
    <row r="314" spans="1:20">
      <c r="A314" s="55"/>
      <c r="B314" s="55"/>
      <c r="C314" s="55"/>
      <c r="D314" s="55"/>
      <c r="E314" s="55"/>
      <c r="F314" s="55"/>
      <c r="G314" s="55"/>
      <c r="H314" s="55"/>
      <c r="I314" s="55"/>
      <c r="J314" s="55"/>
      <c r="K314" s="55"/>
      <c r="L314" s="55"/>
      <c r="M314" s="55"/>
      <c r="N314" s="55"/>
      <c r="O314" s="55"/>
      <c r="P314" s="55"/>
      <c r="Q314" s="55"/>
      <c r="R314" s="55"/>
      <c r="S314" s="55"/>
      <c r="T314" s="55"/>
    </row>
    <row r="315" spans="1:20">
      <c r="A315" s="55"/>
      <c r="B315" s="55"/>
      <c r="C315" s="55"/>
      <c r="D315" s="55"/>
      <c r="E315" s="55"/>
      <c r="F315" s="55"/>
      <c r="G315" s="55"/>
      <c r="H315" s="55"/>
      <c r="I315" s="55"/>
      <c r="J315" s="55"/>
      <c r="K315" s="55"/>
      <c r="L315" s="55"/>
      <c r="M315" s="55"/>
      <c r="N315" s="55"/>
      <c r="O315" s="55"/>
      <c r="P315" s="55"/>
      <c r="Q315" s="55"/>
      <c r="R315" s="55"/>
      <c r="S315" s="55"/>
      <c r="T315" s="55"/>
    </row>
    <row r="316" spans="1:20">
      <c r="A316" s="55"/>
      <c r="B316" s="55"/>
      <c r="C316" s="55"/>
      <c r="D316" s="55"/>
      <c r="E316" s="55"/>
      <c r="F316" s="55"/>
      <c r="G316" s="55"/>
      <c r="H316" s="55"/>
      <c r="I316" s="55"/>
      <c r="J316" s="55"/>
      <c r="K316" s="55"/>
      <c r="L316" s="55"/>
      <c r="M316" s="55"/>
      <c r="N316" s="55"/>
      <c r="O316" s="55"/>
      <c r="P316" s="55"/>
      <c r="Q316" s="55"/>
      <c r="R316" s="55"/>
      <c r="S316" s="55"/>
      <c r="T316" s="55"/>
    </row>
    <row r="317" spans="1:20">
      <c r="A317" s="55"/>
      <c r="B317" s="55"/>
      <c r="C317" s="55"/>
      <c r="D317" s="55"/>
      <c r="E317" s="55"/>
      <c r="F317" s="55"/>
      <c r="G317" s="55"/>
      <c r="H317" s="55"/>
      <c r="I317" s="55"/>
      <c r="J317" s="55"/>
      <c r="K317" s="55"/>
      <c r="L317" s="55"/>
      <c r="M317" s="55"/>
      <c r="N317" s="55"/>
      <c r="O317" s="55"/>
      <c r="P317" s="55"/>
      <c r="Q317" s="55"/>
      <c r="R317" s="55"/>
      <c r="S317" s="55"/>
      <c r="T317" s="55"/>
    </row>
    <row r="318" spans="1:20">
      <c r="A318" s="55"/>
      <c r="B318" s="55"/>
      <c r="C318" s="55"/>
      <c r="D318" s="55"/>
      <c r="E318" s="55"/>
      <c r="F318" s="55"/>
      <c r="G318" s="55"/>
      <c r="H318" s="55"/>
      <c r="I318" s="55"/>
      <c r="J318" s="55"/>
      <c r="K318" s="55"/>
      <c r="L318" s="55"/>
      <c r="M318" s="55"/>
      <c r="N318" s="55"/>
      <c r="O318" s="55"/>
      <c r="P318" s="55"/>
      <c r="Q318" s="55"/>
      <c r="R318" s="55"/>
      <c r="S318" s="55"/>
      <c r="T318" s="55"/>
    </row>
    <row r="319" spans="1:20">
      <c r="A319" s="55"/>
      <c r="B319" s="55"/>
      <c r="C319" s="55"/>
      <c r="D319" s="55"/>
      <c r="E319" s="55"/>
      <c r="F319" s="55"/>
      <c r="G319" s="55"/>
      <c r="H319" s="55"/>
      <c r="I319" s="55"/>
      <c r="J319" s="55"/>
      <c r="K319" s="55"/>
      <c r="L319" s="55"/>
      <c r="M319" s="55"/>
      <c r="N319" s="55"/>
      <c r="O319" s="55"/>
      <c r="P319" s="55"/>
      <c r="Q319" s="55"/>
      <c r="R319" s="55"/>
      <c r="S319" s="55"/>
      <c r="T319" s="55"/>
    </row>
    <row r="320" spans="1:20">
      <c r="A320" s="55"/>
      <c r="B320" s="55"/>
      <c r="C320" s="55"/>
      <c r="D320" s="55"/>
      <c r="E320" s="55"/>
      <c r="F320" s="55"/>
      <c r="G320" s="55"/>
      <c r="H320" s="55"/>
      <c r="I320" s="55"/>
      <c r="J320" s="55"/>
      <c r="K320" s="55"/>
      <c r="L320" s="55"/>
      <c r="M320" s="55"/>
      <c r="N320" s="55"/>
      <c r="O320" s="55"/>
      <c r="P320" s="55"/>
      <c r="Q320" s="55"/>
      <c r="R320" s="55"/>
      <c r="S320" s="55"/>
      <c r="T320" s="55"/>
    </row>
    <row r="321" spans="1:20">
      <c r="A321" s="55"/>
      <c r="B321" s="55"/>
      <c r="C321" s="55"/>
      <c r="D321" s="55"/>
      <c r="E321" s="55"/>
      <c r="F321" s="55"/>
      <c r="G321" s="55"/>
      <c r="H321" s="55"/>
      <c r="I321" s="55"/>
      <c r="J321" s="55"/>
      <c r="K321" s="55"/>
      <c r="L321" s="55"/>
      <c r="M321" s="55"/>
      <c r="N321" s="55"/>
      <c r="O321" s="55"/>
      <c r="P321" s="55"/>
      <c r="Q321" s="55"/>
      <c r="R321" s="55"/>
      <c r="S321" s="55"/>
      <c r="T321" s="55"/>
    </row>
    <row r="322" spans="1:20">
      <c r="A322" s="55"/>
      <c r="B322" s="55"/>
      <c r="C322" s="55"/>
      <c r="D322" s="55"/>
      <c r="E322" s="55"/>
      <c r="F322" s="55"/>
      <c r="G322" s="55"/>
      <c r="H322" s="55"/>
      <c r="I322" s="55"/>
      <c r="J322" s="55"/>
      <c r="K322" s="55"/>
      <c r="L322" s="55"/>
      <c r="M322" s="55"/>
      <c r="N322" s="55"/>
      <c r="O322" s="55"/>
      <c r="P322" s="55"/>
      <c r="Q322" s="55"/>
      <c r="R322" s="55"/>
      <c r="S322" s="55"/>
      <c r="T322" s="55"/>
    </row>
    <row r="323" spans="1:20">
      <c r="A323" s="55"/>
      <c r="B323" s="55"/>
      <c r="C323" s="55"/>
      <c r="D323" s="55"/>
      <c r="E323" s="55"/>
      <c r="F323" s="55"/>
      <c r="G323" s="55"/>
      <c r="H323" s="55"/>
      <c r="I323" s="55"/>
      <c r="J323" s="55"/>
      <c r="K323" s="55"/>
      <c r="L323" s="55"/>
      <c r="M323" s="55"/>
      <c r="N323" s="55"/>
      <c r="O323" s="55"/>
      <c r="P323" s="55"/>
      <c r="Q323" s="55"/>
      <c r="R323" s="55"/>
      <c r="S323" s="55"/>
      <c r="T323" s="55"/>
    </row>
    <row r="324" spans="1:20">
      <c r="A324" s="55"/>
      <c r="B324" s="55"/>
      <c r="C324" s="55"/>
      <c r="D324" s="55"/>
      <c r="E324" s="55"/>
      <c r="F324" s="55"/>
      <c r="G324" s="55"/>
      <c r="H324" s="55"/>
      <c r="I324" s="55"/>
      <c r="J324" s="55"/>
      <c r="K324" s="55"/>
      <c r="L324" s="55"/>
      <c r="M324" s="55"/>
      <c r="N324" s="55"/>
      <c r="O324" s="55"/>
      <c r="P324" s="55"/>
      <c r="Q324" s="55"/>
      <c r="R324" s="55"/>
      <c r="S324" s="55"/>
      <c r="T324" s="55"/>
    </row>
    <row r="325" spans="1:20">
      <c r="A325" s="55"/>
      <c r="B325" s="55"/>
      <c r="C325" s="55"/>
      <c r="D325" s="55"/>
      <c r="E325" s="55"/>
      <c r="F325" s="55"/>
      <c r="G325" s="55"/>
      <c r="H325" s="55"/>
      <c r="I325" s="55"/>
      <c r="J325" s="55"/>
      <c r="K325" s="55"/>
      <c r="L325" s="55"/>
      <c r="M325" s="55"/>
      <c r="N325" s="55"/>
      <c r="O325" s="55"/>
      <c r="P325" s="55"/>
      <c r="Q325" s="55"/>
      <c r="R325" s="55"/>
      <c r="S325" s="55"/>
      <c r="T325" s="55"/>
    </row>
    <row r="326" spans="1:20">
      <c r="A326" s="55"/>
      <c r="B326" s="55"/>
      <c r="C326" s="55"/>
      <c r="D326" s="55"/>
      <c r="E326" s="55"/>
      <c r="F326" s="55"/>
      <c r="G326" s="55"/>
      <c r="H326" s="55"/>
      <c r="I326" s="55"/>
      <c r="J326" s="55"/>
      <c r="K326" s="55"/>
      <c r="L326" s="55"/>
      <c r="M326" s="55"/>
      <c r="N326" s="55"/>
      <c r="O326" s="55"/>
      <c r="P326" s="55"/>
      <c r="Q326" s="55"/>
      <c r="R326" s="55"/>
      <c r="S326" s="55"/>
      <c r="T326" s="55"/>
    </row>
    <row r="327" spans="1:20">
      <c r="A327" s="55"/>
      <c r="B327" s="55"/>
      <c r="C327" s="55"/>
      <c r="D327" s="55"/>
      <c r="E327" s="55"/>
      <c r="F327" s="55"/>
      <c r="G327" s="55"/>
      <c r="H327" s="55"/>
      <c r="I327" s="55"/>
      <c r="J327" s="55"/>
      <c r="K327" s="55"/>
      <c r="L327" s="55"/>
      <c r="M327" s="55"/>
      <c r="N327" s="55"/>
      <c r="O327" s="55"/>
      <c r="P327" s="55"/>
      <c r="Q327" s="55"/>
      <c r="R327" s="55"/>
      <c r="S327" s="55"/>
      <c r="T327" s="55"/>
    </row>
    <row r="328" spans="1:20">
      <c r="A328" s="55"/>
      <c r="B328" s="55"/>
      <c r="C328" s="55"/>
      <c r="D328" s="55"/>
      <c r="E328" s="55"/>
      <c r="F328" s="55"/>
      <c r="G328" s="55"/>
      <c r="H328" s="55"/>
      <c r="I328" s="55"/>
      <c r="J328" s="55"/>
      <c r="K328" s="55"/>
      <c r="L328" s="55"/>
      <c r="M328" s="55"/>
      <c r="N328" s="55"/>
      <c r="O328" s="55"/>
      <c r="P328" s="55"/>
      <c r="Q328" s="55"/>
      <c r="R328" s="55"/>
      <c r="S328" s="55"/>
      <c r="T328" s="55"/>
    </row>
    <row r="329" spans="1:20">
      <c r="A329" s="55"/>
      <c r="B329" s="55"/>
      <c r="C329" s="55"/>
      <c r="D329" s="55"/>
      <c r="E329" s="55"/>
      <c r="F329" s="55"/>
      <c r="G329" s="55"/>
      <c r="H329" s="55"/>
      <c r="I329" s="55"/>
      <c r="J329" s="55"/>
      <c r="K329" s="55"/>
      <c r="L329" s="55"/>
      <c r="M329" s="55"/>
      <c r="N329" s="55"/>
      <c r="O329" s="55"/>
      <c r="P329" s="55"/>
      <c r="Q329" s="55"/>
      <c r="R329" s="55"/>
      <c r="S329" s="55"/>
      <c r="T329" s="55"/>
    </row>
    <row r="330" spans="1:20">
      <c r="A330" s="55"/>
      <c r="B330" s="55"/>
      <c r="C330" s="55"/>
      <c r="D330" s="55"/>
      <c r="E330" s="55"/>
      <c r="F330" s="55"/>
      <c r="G330" s="55"/>
      <c r="H330" s="55"/>
      <c r="I330" s="55"/>
      <c r="J330" s="55"/>
      <c r="K330" s="55"/>
      <c r="L330" s="55"/>
      <c r="M330" s="55"/>
      <c r="N330" s="55"/>
      <c r="O330" s="55"/>
      <c r="P330" s="55"/>
      <c r="Q330" s="55"/>
      <c r="R330" s="55"/>
      <c r="S330" s="55"/>
      <c r="T330" s="55"/>
    </row>
    <row r="331" spans="1:20">
      <c r="A331" s="55"/>
      <c r="B331" s="55"/>
      <c r="C331" s="55"/>
      <c r="D331" s="55"/>
      <c r="E331" s="55"/>
      <c r="F331" s="55"/>
      <c r="G331" s="55"/>
      <c r="H331" s="55"/>
      <c r="I331" s="55"/>
      <c r="J331" s="55"/>
      <c r="K331" s="55"/>
      <c r="L331" s="55"/>
      <c r="M331" s="55"/>
      <c r="N331" s="55"/>
      <c r="O331" s="55"/>
      <c r="P331" s="55"/>
      <c r="Q331" s="55"/>
      <c r="R331" s="55"/>
      <c r="S331" s="55"/>
      <c r="T331" s="55"/>
    </row>
    <row r="332" spans="1:20">
      <c r="A332" s="55"/>
      <c r="B332" s="55"/>
      <c r="C332" s="55"/>
      <c r="D332" s="55"/>
      <c r="E332" s="55"/>
      <c r="F332" s="55"/>
      <c r="G332" s="55"/>
      <c r="H332" s="55"/>
      <c r="I332" s="55"/>
      <c r="J332" s="55"/>
      <c r="K332" s="55"/>
      <c r="L332" s="55"/>
      <c r="M332" s="55"/>
      <c r="N332" s="55"/>
      <c r="O332" s="55"/>
      <c r="P332" s="55"/>
      <c r="Q332" s="55"/>
      <c r="R332" s="55"/>
      <c r="S332" s="55"/>
      <c r="T332" s="55"/>
    </row>
    <row r="333" spans="1:20">
      <c r="A333" s="55"/>
      <c r="B333" s="55"/>
      <c r="C333" s="55"/>
      <c r="D333" s="55"/>
      <c r="E333" s="55"/>
      <c r="F333" s="55"/>
      <c r="G333" s="55"/>
      <c r="H333" s="55"/>
      <c r="I333" s="55"/>
      <c r="J333" s="55"/>
      <c r="K333" s="55"/>
      <c r="L333" s="55"/>
      <c r="M333" s="55"/>
      <c r="N333" s="55"/>
      <c r="O333" s="55"/>
      <c r="P333" s="55"/>
      <c r="Q333" s="55"/>
      <c r="R333" s="55"/>
      <c r="S333" s="55"/>
      <c r="T333" s="55"/>
    </row>
    <row r="334" spans="1:20">
      <c r="A334" s="55"/>
      <c r="B334" s="55"/>
      <c r="C334" s="55"/>
      <c r="D334" s="55"/>
      <c r="E334" s="55"/>
      <c r="F334" s="55"/>
      <c r="G334" s="55"/>
      <c r="H334" s="55"/>
      <c r="I334" s="55"/>
      <c r="J334" s="55"/>
      <c r="K334" s="55"/>
      <c r="L334" s="55"/>
      <c r="M334" s="55"/>
      <c r="N334" s="55"/>
      <c r="O334" s="55"/>
      <c r="P334" s="55"/>
      <c r="Q334" s="55"/>
      <c r="R334" s="55"/>
      <c r="S334" s="55"/>
      <c r="T334" s="55"/>
    </row>
    <row r="335" spans="1:20">
      <c r="A335" s="55"/>
      <c r="B335" s="55"/>
      <c r="C335" s="55"/>
      <c r="D335" s="55"/>
      <c r="E335" s="55"/>
      <c r="F335" s="55"/>
      <c r="G335" s="55"/>
      <c r="H335" s="55"/>
      <c r="I335" s="55"/>
      <c r="J335" s="55"/>
      <c r="K335" s="55"/>
      <c r="L335" s="55"/>
      <c r="M335" s="55"/>
      <c r="N335" s="55"/>
      <c r="O335" s="55"/>
      <c r="P335" s="55"/>
      <c r="Q335" s="55"/>
      <c r="R335" s="55"/>
      <c r="S335" s="55"/>
      <c r="T335" s="55"/>
    </row>
    <row r="336" spans="1:20">
      <c r="A336" s="55"/>
      <c r="B336" s="55"/>
      <c r="C336" s="55"/>
      <c r="D336" s="55"/>
      <c r="E336" s="55"/>
      <c r="F336" s="55"/>
      <c r="G336" s="55"/>
      <c r="H336" s="55"/>
      <c r="I336" s="55"/>
      <c r="J336" s="55"/>
      <c r="K336" s="55"/>
      <c r="L336" s="55"/>
      <c r="M336" s="55"/>
      <c r="N336" s="55"/>
      <c r="O336" s="55"/>
      <c r="P336" s="55"/>
      <c r="Q336" s="55"/>
      <c r="R336" s="55"/>
      <c r="S336" s="55"/>
      <c r="T336" s="55"/>
    </row>
    <row r="337" spans="1:20">
      <c r="A337" s="55"/>
      <c r="B337" s="55"/>
      <c r="C337" s="55"/>
      <c r="D337" s="55"/>
      <c r="E337" s="55"/>
      <c r="F337" s="55"/>
      <c r="G337" s="55"/>
      <c r="H337" s="55"/>
      <c r="I337" s="55"/>
      <c r="J337" s="55"/>
      <c r="K337" s="55"/>
      <c r="L337" s="55"/>
      <c r="M337" s="55"/>
      <c r="N337" s="55"/>
      <c r="O337" s="55"/>
      <c r="P337" s="55"/>
      <c r="Q337" s="55"/>
      <c r="R337" s="55"/>
      <c r="S337" s="55"/>
      <c r="T337" s="55"/>
    </row>
    <row r="338" spans="1:20">
      <c r="A338" s="55"/>
      <c r="B338" s="55"/>
      <c r="C338" s="55"/>
      <c r="D338" s="55"/>
      <c r="E338" s="55"/>
      <c r="F338" s="55"/>
      <c r="G338" s="55"/>
      <c r="H338" s="55"/>
      <c r="I338" s="55"/>
      <c r="J338" s="55"/>
      <c r="K338" s="55"/>
      <c r="L338" s="55"/>
      <c r="M338" s="55"/>
      <c r="N338" s="55"/>
      <c r="O338" s="55"/>
      <c r="P338" s="55"/>
      <c r="Q338" s="55"/>
      <c r="R338" s="55"/>
      <c r="S338" s="55"/>
      <c r="T338" s="55"/>
    </row>
    <row r="339" spans="1:20">
      <c r="A339" s="55"/>
      <c r="B339" s="55"/>
      <c r="C339" s="55"/>
      <c r="D339" s="55"/>
      <c r="E339" s="55"/>
      <c r="F339" s="55"/>
      <c r="G339" s="55"/>
      <c r="H339" s="55"/>
      <c r="I339" s="55"/>
      <c r="J339" s="55"/>
      <c r="K339" s="55"/>
      <c r="L339" s="55"/>
      <c r="M339" s="55"/>
      <c r="N339" s="55"/>
      <c r="O339" s="55"/>
      <c r="P339" s="55"/>
      <c r="Q339" s="55"/>
      <c r="R339" s="55"/>
      <c r="S339" s="55"/>
      <c r="T339" s="55"/>
    </row>
    <row r="340" spans="1:20">
      <c r="A340" s="55"/>
      <c r="B340" s="55"/>
      <c r="C340" s="55"/>
      <c r="D340" s="55"/>
      <c r="E340" s="55"/>
      <c r="F340" s="55"/>
      <c r="G340" s="55"/>
      <c r="H340" s="55"/>
      <c r="I340" s="55"/>
      <c r="J340" s="55"/>
      <c r="K340" s="55"/>
      <c r="L340" s="55"/>
      <c r="M340" s="55"/>
      <c r="N340" s="55"/>
      <c r="O340" s="55"/>
      <c r="P340" s="55"/>
      <c r="Q340" s="55"/>
      <c r="R340" s="55"/>
      <c r="S340" s="55"/>
      <c r="T340" s="55"/>
    </row>
    <row r="341" spans="1:20">
      <c r="A341" s="55"/>
      <c r="B341" s="55"/>
      <c r="C341" s="55"/>
      <c r="D341" s="55"/>
      <c r="E341" s="55"/>
      <c r="F341" s="55"/>
      <c r="G341" s="55"/>
      <c r="H341" s="55"/>
      <c r="I341" s="55"/>
      <c r="J341" s="55"/>
      <c r="K341" s="55"/>
      <c r="L341" s="55"/>
      <c r="M341" s="55"/>
      <c r="N341" s="55"/>
      <c r="O341" s="55"/>
      <c r="P341" s="55"/>
      <c r="Q341" s="55"/>
      <c r="R341" s="55"/>
      <c r="S341" s="55"/>
      <c r="T341" s="55"/>
    </row>
    <row r="342" spans="1:20">
      <c r="A342" s="55"/>
      <c r="B342" s="55"/>
      <c r="C342" s="55"/>
      <c r="D342" s="55"/>
      <c r="E342" s="55"/>
      <c r="F342" s="55"/>
      <c r="G342" s="55"/>
      <c r="H342" s="55"/>
      <c r="I342" s="55"/>
      <c r="J342" s="55"/>
      <c r="K342" s="55"/>
      <c r="L342" s="55"/>
      <c r="M342" s="55"/>
      <c r="N342" s="55"/>
      <c r="O342" s="55"/>
      <c r="P342" s="55"/>
      <c r="Q342" s="55"/>
      <c r="R342" s="55"/>
      <c r="S342" s="55"/>
      <c r="T342" s="55"/>
    </row>
    <row r="343" spans="1:20">
      <c r="A343" s="55"/>
      <c r="B343" s="55"/>
      <c r="C343" s="55"/>
      <c r="D343" s="55"/>
      <c r="E343" s="55"/>
      <c r="F343" s="55"/>
      <c r="G343" s="55"/>
      <c r="H343" s="55"/>
      <c r="I343" s="55"/>
      <c r="J343" s="55"/>
      <c r="K343" s="55"/>
      <c r="L343" s="55"/>
      <c r="M343" s="55"/>
      <c r="N343" s="55"/>
      <c r="O343" s="55"/>
      <c r="P343" s="55"/>
      <c r="Q343" s="55"/>
      <c r="R343" s="55"/>
      <c r="S343" s="55"/>
      <c r="T343" s="55"/>
    </row>
    <row r="344" spans="1:20">
      <c r="A344" s="55"/>
      <c r="B344" s="55"/>
      <c r="C344" s="55"/>
      <c r="D344" s="55"/>
      <c r="E344" s="55"/>
      <c r="F344" s="55"/>
      <c r="G344" s="55"/>
      <c r="H344" s="55"/>
      <c r="I344" s="55"/>
      <c r="J344" s="55"/>
      <c r="K344" s="55"/>
      <c r="L344" s="55"/>
      <c r="M344" s="55"/>
      <c r="N344" s="55"/>
      <c r="O344" s="55"/>
      <c r="P344" s="55"/>
      <c r="Q344" s="55"/>
      <c r="R344" s="55"/>
      <c r="S344" s="55"/>
      <c r="T344" s="55"/>
    </row>
    <row r="345" spans="1:20">
      <c r="A345" s="55"/>
      <c r="B345" s="55"/>
      <c r="C345" s="55"/>
      <c r="D345" s="55"/>
      <c r="E345" s="55"/>
      <c r="F345" s="55"/>
      <c r="G345" s="55"/>
      <c r="H345" s="55"/>
      <c r="I345" s="55"/>
      <c r="J345" s="55"/>
      <c r="K345" s="55"/>
      <c r="L345" s="55"/>
      <c r="M345" s="55"/>
      <c r="N345" s="55"/>
      <c r="O345" s="55"/>
      <c r="P345" s="55"/>
      <c r="Q345" s="55"/>
      <c r="R345" s="55"/>
      <c r="S345" s="55"/>
      <c r="T345" s="55"/>
    </row>
    <row r="346" spans="1:20">
      <c r="A346" s="55"/>
      <c r="B346" s="55"/>
      <c r="C346" s="55"/>
      <c r="D346" s="55"/>
      <c r="E346" s="55"/>
      <c r="F346" s="55"/>
      <c r="G346" s="55"/>
      <c r="H346" s="55"/>
      <c r="I346" s="55"/>
      <c r="J346" s="55"/>
      <c r="K346" s="55"/>
      <c r="L346" s="55"/>
      <c r="M346" s="55"/>
      <c r="N346" s="55"/>
      <c r="O346" s="55"/>
      <c r="P346" s="55"/>
      <c r="Q346" s="55"/>
      <c r="R346" s="55"/>
      <c r="S346" s="55"/>
      <c r="T346" s="55"/>
    </row>
    <row r="347" spans="1:20">
      <c r="A347" s="55"/>
      <c r="B347" s="55"/>
      <c r="C347" s="55"/>
      <c r="D347" s="55"/>
      <c r="E347" s="55"/>
      <c r="F347" s="55"/>
      <c r="G347" s="55"/>
      <c r="H347" s="55"/>
      <c r="I347" s="55"/>
      <c r="J347" s="55"/>
      <c r="K347" s="55"/>
      <c r="L347" s="55"/>
      <c r="M347" s="55"/>
      <c r="N347" s="55"/>
      <c r="O347" s="55"/>
      <c r="P347" s="55"/>
      <c r="Q347" s="55"/>
      <c r="R347" s="55"/>
      <c r="S347" s="55"/>
      <c r="T347" s="55"/>
    </row>
    <row r="348" spans="1:20">
      <c r="A348" s="55"/>
      <c r="B348" s="55"/>
      <c r="C348" s="55"/>
      <c r="D348" s="55"/>
      <c r="E348" s="55"/>
      <c r="F348" s="55"/>
      <c r="G348" s="55"/>
      <c r="H348" s="55"/>
      <c r="I348" s="55"/>
      <c r="J348" s="55"/>
      <c r="K348" s="55"/>
      <c r="L348" s="55"/>
      <c r="M348" s="55"/>
      <c r="N348" s="55"/>
      <c r="O348" s="55"/>
      <c r="P348" s="55"/>
      <c r="Q348" s="55"/>
      <c r="R348" s="55"/>
      <c r="S348" s="55"/>
      <c r="T348" s="55"/>
    </row>
    <row r="349" spans="1:20">
      <c r="A349" s="55"/>
      <c r="B349" s="55"/>
      <c r="C349" s="55"/>
      <c r="D349" s="55"/>
      <c r="E349" s="55"/>
      <c r="F349" s="55"/>
      <c r="G349" s="55"/>
      <c r="H349" s="55"/>
      <c r="I349" s="55"/>
      <c r="J349" s="55"/>
      <c r="K349" s="55"/>
      <c r="L349" s="55"/>
      <c r="M349" s="55"/>
      <c r="N349" s="55"/>
      <c r="O349" s="55"/>
      <c r="P349" s="55"/>
      <c r="Q349" s="55"/>
      <c r="R349" s="55"/>
      <c r="S349" s="55"/>
      <c r="T349" s="55"/>
    </row>
    <row r="350" spans="1:20">
      <c r="A350" s="55"/>
      <c r="B350" s="55"/>
      <c r="C350" s="55"/>
      <c r="D350" s="55"/>
      <c r="E350" s="55"/>
      <c r="F350" s="55"/>
      <c r="G350" s="55"/>
      <c r="H350" s="55"/>
      <c r="I350" s="55"/>
      <c r="J350" s="55"/>
      <c r="K350" s="55"/>
      <c r="L350" s="55"/>
      <c r="M350" s="55"/>
      <c r="N350" s="55"/>
      <c r="O350" s="55"/>
      <c r="P350" s="55"/>
      <c r="Q350" s="55"/>
      <c r="R350" s="55"/>
      <c r="S350" s="55"/>
      <c r="T350" s="55"/>
    </row>
    <row r="351" spans="1:20">
      <c r="A351" s="55"/>
      <c r="B351" s="55"/>
      <c r="C351" s="55"/>
      <c r="D351" s="55"/>
      <c r="E351" s="55"/>
      <c r="F351" s="55"/>
      <c r="G351" s="55"/>
      <c r="H351" s="55"/>
      <c r="I351" s="55"/>
      <c r="J351" s="55"/>
      <c r="K351" s="55"/>
      <c r="L351" s="55"/>
      <c r="M351" s="55"/>
      <c r="N351" s="55"/>
      <c r="O351" s="55"/>
      <c r="P351" s="55"/>
      <c r="Q351" s="55"/>
      <c r="R351" s="55"/>
      <c r="S351" s="55"/>
      <c r="T351" s="55"/>
    </row>
    <row r="352" spans="1:20">
      <c r="A352" s="55"/>
      <c r="B352" s="55"/>
      <c r="C352" s="55"/>
      <c r="D352" s="55"/>
      <c r="E352" s="55"/>
      <c r="F352" s="55"/>
      <c r="G352" s="55"/>
      <c r="H352" s="55"/>
      <c r="I352" s="55"/>
      <c r="J352" s="55"/>
      <c r="K352" s="55"/>
      <c r="L352" s="55"/>
      <c r="M352" s="55"/>
      <c r="N352" s="55"/>
      <c r="O352" s="55"/>
      <c r="P352" s="55"/>
      <c r="Q352" s="55"/>
      <c r="R352" s="55"/>
      <c r="S352" s="55"/>
      <c r="T352" s="55"/>
    </row>
    <row r="353" spans="1:20">
      <c r="A353" s="55"/>
      <c r="B353" s="55"/>
      <c r="C353" s="55"/>
      <c r="D353" s="55"/>
      <c r="E353" s="55"/>
      <c r="F353" s="55"/>
      <c r="G353" s="55"/>
      <c r="H353" s="55"/>
      <c r="I353" s="55"/>
      <c r="J353" s="55"/>
      <c r="K353" s="55"/>
      <c r="L353" s="55"/>
      <c r="M353" s="55"/>
      <c r="N353" s="55"/>
      <c r="O353" s="55"/>
      <c r="P353" s="55"/>
      <c r="Q353" s="55"/>
      <c r="R353" s="55"/>
      <c r="S353" s="55"/>
      <c r="T353" s="55"/>
    </row>
    <row r="354" spans="1:20">
      <c r="A354" s="55"/>
      <c r="B354" s="55"/>
      <c r="C354" s="55"/>
      <c r="D354" s="55"/>
      <c r="E354" s="55"/>
      <c r="F354" s="55"/>
      <c r="G354" s="55"/>
      <c r="H354" s="55"/>
      <c r="I354" s="55"/>
      <c r="J354" s="55"/>
      <c r="K354" s="55"/>
      <c r="L354" s="55"/>
      <c r="M354" s="55"/>
      <c r="N354" s="55"/>
      <c r="O354" s="55"/>
      <c r="P354" s="55"/>
      <c r="Q354" s="55"/>
      <c r="R354" s="55"/>
      <c r="S354" s="55"/>
      <c r="T354" s="55"/>
    </row>
    <row r="355" spans="1:20">
      <c r="A355" s="55"/>
      <c r="B355" s="55"/>
      <c r="C355" s="55"/>
      <c r="D355" s="55"/>
      <c r="E355" s="55"/>
      <c r="F355" s="55"/>
      <c r="G355" s="55"/>
      <c r="H355" s="55"/>
      <c r="I355" s="55"/>
      <c r="J355" s="55"/>
      <c r="K355" s="55"/>
      <c r="L355" s="55"/>
      <c r="M355" s="55"/>
      <c r="N355" s="55"/>
      <c r="O355" s="55"/>
      <c r="P355" s="55"/>
      <c r="Q355" s="55"/>
      <c r="R355" s="55"/>
      <c r="S355" s="55"/>
      <c r="T355" s="55"/>
    </row>
    <row r="356" spans="1:20">
      <c r="A356" s="55"/>
      <c r="B356" s="55"/>
      <c r="C356" s="55"/>
      <c r="D356" s="55"/>
      <c r="E356" s="55"/>
      <c r="F356" s="55"/>
      <c r="G356" s="55"/>
      <c r="H356" s="55"/>
      <c r="I356" s="55"/>
      <c r="J356" s="55"/>
      <c r="K356" s="55"/>
      <c r="L356" s="55"/>
      <c r="M356" s="55"/>
      <c r="N356" s="55"/>
      <c r="O356" s="55"/>
      <c r="P356" s="55"/>
      <c r="Q356" s="55"/>
      <c r="R356" s="55"/>
      <c r="S356" s="55"/>
      <c r="T356" s="55"/>
    </row>
    <row r="357" spans="1:20">
      <c r="A357" s="55"/>
      <c r="B357" s="55"/>
      <c r="C357" s="55"/>
      <c r="D357" s="55"/>
      <c r="E357" s="55"/>
      <c r="F357" s="55"/>
      <c r="G357" s="55"/>
      <c r="H357" s="55"/>
      <c r="I357" s="55"/>
      <c r="J357" s="55"/>
      <c r="K357" s="55"/>
      <c r="L357" s="55"/>
      <c r="M357" s="55"/>
      <c r="N357" s="55"/>
      <c r="O357" s="55"/>
      <c r="P357" s="55"/>
      <c r="Q357" s="55"/>
      <c r="R357" s="55"/>
      <c r="S357" s="55"/>
      <c r="T357" s="55"/>
    </row>
    <row r="358" spans="1:20">
      <c r="A358" s="55"/>
      <c r="B358" s="55"/>
      <c r="C358" s="55"/>
      <c r="D358" s="55"/>
      <c r="E358" s="55"/>
      <c r="F358" s="55"/>
      <c r="G358" s="55"/>
      <c r="H358" s="55"/>
      <c r="I358" s="55"/>
      <c r="J358" s="55"/>
      <c r="K358" s="55"/>
      <c r="L358" s="55"/>
      <c r="M358" s="55"/>
      <c r="N358" s="55"/>
      <c r="O358" s="55"/>
      <c r="P358" s="55"/>
      <c r="Q358" s="55"/>
      <c r="R358" s="55"/>
      <c r="S358" s="55"/>
      <c r="T358" s="55"/>
    </row>
    <row r="359" spans="1:20">
      <c r="A359" s="55"/>
      <c r="B359" s="55"/>
      <c r="C359" s="55"/>
      <c r="D359" s="55"/>
      <c r="E359" s="55"/>
      <c r="F359" s="55"/>
      <c r="G359" s="55"/>
      <c r="H359" s="55"/>
      <c r="I359" s="55"/>
      <c r="J359" s="55"/>
      <c r="K359" s="55"/>
      <c r="L359" s="55"/>
      <c r="M359" s="55"/>
      <c r="N359" s="55"/>
      <c r="O359" s="55"/>
      <c r="P359" s="55"/>
      <c r="Q359" s="55"/>
      <c r="R359" s="55"/>
      <c r="S359" s="55"/>
      <c r="T359" s="55"/>
    </row>
    <row r="360" spans="1:20">
      <c r="A360" s="55"/>
      <c r="B360" s="55"/>
      <c r="C360" s="55"/>
      <c r="D360" s="55"/>
      <c r="E360" s="55"/>
      <c r="F360" s="55"/>
      <c r="G360" s="55"/>
      <c r="H360" s="55"/>
      <c r="I360" s="55"/>
      <c r="J360" s="55"/>
      <c r="K360" s="55"/>
      <c r="L360" s="55"/>
      <c r="M360" s="55"/>
      <c r="N360" s="55"/>
      <c r="O360" s="55"/>
      <c r="P360" s="55"/>
      <c r="Q360" s="55"/>
      <c r="R360" s="55"/>
      <c r="S360" s="55"/>
      <c r="T360" s="55"/>
    </row>
    <row r="361" spans="1:20">
      <c r="A361" s="55"/>
      <c r="B361" s="55"/>
      <c r="C361" s="55"/>
      <c r="D361" s="55"/>
      <c r="E361" s="55"/>
      <c r="F361" s="55"/>
      <c r="G361" s="55"/>
      <c r="H361" s="55"/>
      <c r="I361" s="55"/>
      <c r="J361" s="55"/>
      <c r="K361" s="55"/>
      <c r="L361" s="55"/>
      <c r="M361" s="55"/>
      <c r="N361" s="55"/>
      <c r="O361" s="55"/>
      <c r="P361" s="55"/>
      <c r="Q361" s="55"/>
      <c r="R361" s="55"/>
      <c r="S361" s="55"/>
      <c r="T361" s="55"/>
    </row>
    <row r="362" spans="1:20">
      <c r="A362" s="55"/>
      <c r="B362" s="55"/>
      <c r="C362" s="55"/>
      <c r="D362" s="55"/>
      <c r="E362" s="55"/>
      <c r="F362" s="55"/>
      <c r="G362" s="55"/>
      <c r="H362" s="55"/>
      <c r="I362" s="55"/>
      <c r="J362" s="55"/>
      <c r="K362" s="55"/>
      <c r="L362" s="55"/>
      <c r="M362" s="55"/>
      <c r="N362" s="55"/>
      <c r="O362" s="55"/>
      <c r="P362" s="55"/>
      <c r="Q362" s="55"/>
      <c r="R362" s="55"/>
      <c r="S362" s="55"/>
      <c r="T362" s="55"/>
    </row>
    <row r="363" spans="1:20">
      <c r="A363" s="55"/>
      <c r="B363" s="55"/>
      <c r="C363" s="55"/>
      <c r="D363" s="55"/>
      <c r="E363" s="55"/>
      <c r="F363" s="55"/>
      <c r="G363" s="55"/>
      <c r="H363" s="55"/>
      <c r="I363" s="55"/>
      <c r="J363" s="55"/>
      <c r="K363" s="55"/>
      <c r="L363" s="55"/>
      <c r="M363" s="55"/>
      <c r="N363" s="55"/>
      <c r="O363" s="55"/>
      <c r="P363" s="55"/>
      <c r="Q363" s="55"/>
      <c r="R363" s="55"/>
      <c r="S363" s="55"/>
      <c r="T363" s="55"/>
    </row>
    <row r="364" spans="1:20">
      <c r="A364" s="55"/>
      <c r="B364" s="55"/>
      <c r="C364" s="55"/>
      <c r="D364" s="55"/>
      <c r="E364" s="55"/>
      <c r="F364" s="55"/>
      <c r="G364" s="55"/>
      <c r="H364" s="55"/>
      <c r="I364" s="55"/>
      <c r="J364" s="55"/>
      <c r="K364" s="55"/>
      <c r="L364" s="55"/>
      <c r="M364" s="55"/>
      <c r="N364" s="55"/>
      <c r="O364" s="55"/>
      <c r="P364" s="55"/>
      <c r="Q364" s="55"/>
      <c r="R364" s="55"/>
      <c r="S364" s="55"/>
      <c r="T364" s="55"/>
    </row>
    <row r="365" spans="1:20">
      <c r="A365" s="55"/>
      <c r="B365" s="55"/>
      <c r="C365" s="55"/>
      <c r="D365" s="55"/>
      <c r="E365" s="55"/>
      <c r="F365" s="55"/>
      <c r="G365" s="55"/>
      <c r="H365" s="55"/>
      <c r="I365" s="55"/>
      <c r="J365" s="55"/>
      <c r="K365" s="55"/>
      <c r="L365" s="55"/>
      <c r="M365" s="55"/>
      <c r="N365" s="55"/>
      <c r="O365" s="55"/>
      <c r="P365" s="55"/>
      <c r="Q365" s="55"/>
      <c r="R365" s="55"/>
      <c r="S365" s="55"/>
      <c r="T365" s="55"/>
    </row>
    <row r="366" spans="1:20">
      <c r="A366" s="55"/>
      <c r="B366" s="55"/>
      <c r="C366" s="55"/>
      <c r="D366" s="55"/>
      <c r="E366" s="55"/>
      <c r="F366" s="55"/>
      <c r="G366" s="55"/>
      <c r="H366" s="55"/>
      <c r="I366" s="55"/>
      <c r="J366" s="55"/>
      <c r="K366" s="55"/>
      <c r="L366" s="55"/>
      <c r="M366" s="55"/>
      <c r="N366" s="55"/>
      <c r="O366" s="55"/>
      <c r="P366" s="55"/>
      <c r="Q366" s="55"/>
      <c r="R366" s="55"/>
      <c r="S366" s="55"/>
      <c r="T366" s="55"/>
    </row>
    <row r="367" spans="1:20">
      <c r="A367" s="55"/>
      <c r="B367" s="55"/>
      <c r="C367" s="55"/>
      <c r="D367" s="55"/>
      <c r="E367" s="55"/>
      <c r="F367" s="55"/>
      <c r="G367" s="55"/>
      <c r="H367" s="55"/>
      <c r="I367" s="55"/>
      <c r="J367" s="55"/>
      <c r="K367" s="55"/>
      <c r="L367" s="55"/>
      <c r="M367" s="55"/>
      <c r="N367" s="55"/>
      <c r="O367" s="55"/>
      <c r="P367" s="55"/>
      <c r="Q367" s="55"/>
      <c r="R367" s="55"/>
      <c r="S367" s="55"/>
      <c r="T367" s="55"/>
    </row>
    <row r="368" spans="1:20">
      <c r="A368" s="55"/>
      <c r="B368" s="55"/>
      <c r="C368" s="55"/>
      <c r="D368" s="55"/>
      <c r="E368" s="55"/>
      <c r="F368" s="55"/>
      <c r="G368" s="55"/>
      <c r="H368" s="55"/>
      <c r="I368" s="55"/>
      <c r="J368" s="55"/>
      <c r="K368" s="55"/>
      <c r="L368" s="55"/>
      <c r="M368" s="55"/>
      <c r="N368" s="55"/>
      <c r="O368" s="55"/>
      <c r="P368" s="55"/>
      <c r="Q368" s="55"/>
      <c r="R368" s="55"/>
      <c r="S368" s="55"/>
      <c r="T368" s="55"/>
    </row>
    <row r="369" spans="1:20">
      <c r="A369" s="55"/>
      <c r="B369" s="55"/>
      <c r="C369" s="55"/>
      <c r="D369" s="55"/>
      <c r="E369" s="55"/>
      <c r="F369" s="55"/>
      <c r="G369" s="55"/>
      <c r="H369" s="55"/>
      <c r="I369" s="55"/>
      <c r="J369" s="55"/>
      <c r="K369" s="55"/>
      <c r="L369" s="55"/>
      <c r="M369" s="55"/>
      <c r="N369" s="55"/>
      <c r="O369" s="55"/>
      <c r="P369" s="55"/>
      <c r="Q369" s="55"/>
      <c r="R369" s="55"/>
      <c r="S369" s="55"/>
      <c r="T369" s="55"/>
    </row>
    <row r="370" spans="1:20">
      <c r="A370" s="55"/>
      <c r="B370" s="55"/>
      <c r="C370" s="55"/>
      <c r="D370" s="55"/>
      <c r="E370" s="55"/>
      <c r="F370" s="55"/>
      <c r="G370" s="55"/>
      <c r="H370" s="55"/>
      <c r="I370" s="55"/>
      <c r="J370" s="55"/>
      <c r="K370" s="55"/>
      <c r="L370" s="55"/>
      <c r="M370" s="55"/>
      <c r="N370" s="55"/>
      <c r="O370" s="55"/>
      <c r="P370" s="55"/>
      <c r="Q370" s="55"/>
      <c r="R370" s="55"/>
      <c r="S370" s="55"/>
      <c r="T370" s="55"/>
    </row>
    <row r="371" spans="1:20">
      <c r="A371" s="55"/>
      <c r="B371" s="55"/>
      <c r="C371" s="55"/>
      <c r="D371" s="55"/>
      <c r="E371" s="55"/>
      <c r="F371" s="55"/>
      <c r="G371" s="55"/>
      <c r="H371" s="55"/>
      <c r="I371" s="55"/>
      <c r="J371" s="55"/>
      <c r="K371" s="55"/>
      <c r="L371" s="55"/>
      <c r="M371" s="55"/>
      <c r="N371" s="55"/>
      <c r="O371" s="55"/>
      <c r="P371" s="55"/>
      <c r="Q371" s="55"/>
      <c r="R371" s="55"/>
      <c r="S371" s="55"/>
      <c r="T371" s="55"/>
    </row>
    <row r="372" spans="1:20">
      <c r="A372" s="55"/>
      <c r="B372" s="55"/>
      <c r="C372" s="55"/>
      <c r="D372" s="55"/>
      <c r="E372" s="55"/>
      <c r="F372" s="55"/>
      <c r="G372" s="55"/>
      <c r="H372" s="55"/>
      <c r="I372" s="55"/>
      <c r="J372" s="55"/>
      <c r="K372" s="55"/>
      <c r="L372" s="55"/>
      <c r="M372" s="55"/>
      <c r="N372" s="55"/>
      <c r="O372" s="55"/>
      <c r="P372" s="55"/>
      <c r="Q372" s="55"/>
      <c r="R372" s="55"/>
      <c r="S372" s="55"/>
      <c r="T372" s="55"/>
    </row>
    <row r="373" spans="1:20">
      <c r="A373" s="55"/>
      <c r="B373" s="55"/>
      <c r="C373" s="55"/>
      <c r="D373" s="55"/>
      <c r="E373" s="55"/>
      <c r="F373" s="55"/>
      <c r="G373" s="55"/>
      <c r="H373" s="55"/>
      <c r="I373" s="55"/>
      <c r="J373" s="55"/>
      <c r="K373" s="55"/>
      <c r="L373" s="55"/>
      <c r="M373" s="55"/>
      <c r="N373" s="55"/>
      <c r="O373" s="55"/>
      <c r="P373" s="55"/>
      <c r="Q373" s="55"/>
      <c r="R373" s="55"/>
      <c r="S373" s="55"/>
      <c r="T373" s="55"/>
    </row>
    <row r="374" spans="1:20">
      <c r="A374" s="55"/>
      <c r="B374" s="55"/>
      <c r="C374" s="55"/>
      <c r="D374" s="55"/>
      <c r="E374" s="55"/>
      <c r="F374" s="55"/>
      <c r="G374" s="55"/>
      <c r="H374" s="55"/>
      <c r="I374" s="55"/>
      <c r="J374" s="55"/>
      <c r="K374" s="55"/>
      <c r="L374" s="55"/>
      <c r="M374" s="55"/>
      <c r="N374" s="55"/>
      <c r="O374" s="55"/>
      <c r="P374" s="55"/>
      <c r="Q374" s="55"/>
      <c r="R374" s="55"/>
      <c r="S374" s="55"/>
      <c r="T374" s="55"/>
    </row>
    <row r="375" spans="1:20">
      <c r="A375" s="55"/>
      <c r="B375" s="55"/>
      <c r="C375" s="55"/>
      <c r="D375" s="55"/>
      <c r="E375" s="55"/>
      <c r="F375" s="55"/>
      <c r="G375" s="55"/>
      <c r="H375" s="55"/>
      <c r="I375" s="55"/>
      <c r="J375" s="55"/>
      <c r="K375" s="55"/>
      <c r="L375" s="55"/>
      <c r="M375" s="55"/>
      <c r="N375" s="55"/>
      <c r="O375" s="55"/>
      <c r="P375" s="55"/>
      <c r="Q375" s="55"/>
      <c r="R375" s="55"/>
      <c r="S375" s="55"/>
      <c r="T375" s="55"/>
    </row>
    <row r="376" spans="1:20">
      <c r="A376" s="55"/>
      <c r="B376" s="55"/>
      <c r="C376" s="55"/>
      <c r="D376" s="55"/>
      <c r="E376" s="55"/>
      <c r="F376" s="55"/>
      <c r="G376" s="55"/>
      <c r="H376" s="55"/>
      <c r="I376" s="55"/>
      <c r="J376" s="55"/>
      <c r="K376" s="55"/>
      <c r="L376" s="55"/>
      <c r="M376" s="55"/>
      <c r="N376" s="55"/>
      <c r="O376" s="55"/>
      <c r="P376" s="55"/>
      <c r="Q376" s="55"/>
      <c r="R376" s="55"/>
      <c r="S376" s="55"/>
      <c r="T376" s="55"/>
    </row>
    <row r="377" spans="1:20">
      <c r="A377" s="55"/>
      <c r="B377" s="55"/>
      <c r="C377" s="55"/>
      <c r="D377" s="55"/>
      <c r="E377" s="55"/>
      <c r="F377" s="55"/>
      <c r="G377" s="55"/>
      <c r="H377" s="55"/>
      <c r="I377" s="55"/>
      <c r="J377" s="55"/>
      <c r="K377" s="55"/>
      <c r="L377" s="55"/>
      <c r="M377" s="55"/>
      <c r="N377" s="55"/>
      <c r="O377" s="55"/>
      <c r="P377" s="55"/>
      <c r="Q377" s="55"/>
      <c r="R377" s="55"/>
      <c r="S377" s="55"/>
      <c r="T377" s="55"/>
    </row>
    <row r="378" spans="1:20">
      <c r="A378" s="55"/>
      <c r="B378" s="55"/>
      <c r="C378" s="55"/>
      <c r="D378" s="55"/>
      <c r="E378" s="55"/>
      <c r="F378" s="55"/>
      <c r="G378" s="55"/>
      <c r="H378" s="55"/>
      <c r="I378" s="55"/>
      <c r="J378" s="55"/>
      <c r="K378" s="55"/>
      <c r="L378" s="55"/>
      <c r="M378" s="55"/>
      <c r="N378" s="55"/>
      <c r="O378" s="55"/>
      <c r="P378" s="55"/>
      <c r="Q378" s="55"/>
      <c r="R378" s="55"/>
      <c r="S378" s="55"/>
      <c r="T378" s="55"/>
    </row>
    <row r="379" spans="1:20">
      <c r="A379" s="55"/>
      <c r="B379" s="55"/>
      <c r="C379" s="55"/>
      <c r="D379" s="55"/>
      <c r="E379" s="55"/>
      <c r="F379" s="55"/>
      <c r="G379" s="55"/>
      <c r="H379" s="55"/>
      <c r="I379" s="55"/>
      <c r="J379" s="55"/>
      <c r="K379" s="55"/>
      <c r="L379" s="55"/>
      <c r="M379" s="55"/>
      <c r="N379" s="55"/>
      <c r="O379" s="55"/>
      <c r="P379" s="55"/>
      <c r="Q379" s="55"/>
      <c r="R379" s="55"/>
      <c r="S379" s="55"/>
      <c r="T379" s="55"/>
    </row>
    <row r="380" spans="1:20">
      <c r="A380" s="55"/>
      <c r="B380" s="55"/>
      <c r="C380" s="55"/>
      <c r="D380" s="55"/>
      <c r="E380" s="55"/>
      <c r="F380" s="55"/>
      <c r="G380" s="55"/>
      <c r="H380" s="55"/>
      <c r="I380" s="55"/>
      <c r="J380" s="55"/>
      <c r="K380" s="55"/>
      <c r="L380" s="55"/>
      <c r="M380" s="55"/>
      <c r="N380" s="55"/>
      <c r="O380" s="55"/>
      <c r="P380" s="55"/>
      <c r="Q380" s="55"/>
      <c r="R380" s="55"/>
      <c r="S380" s="55"/>
      <c r="T380" s="55"/>
    </row>
    <row r="381" spans="1:20">
      <c r="A381" s="55"/>
      <c r="B381" s="55"/>
      <c r="C381" s="55"/>
      <c r="D381" s="55"/>
      <c r="E381" s="55"/>
      <c r="F381" s="55"/>
      <c r="G381" s="55"/>
      <c r="H381" s="55"/>
      <c r="I381" s="55"/>
      <c r="J381" s="55"/>
      <c r="K381" s="55"/>
      <c r="L381" s="55"/>
      <c r="M381" s="55"/>
      <c r="N381" s="55"/>
      <c r="O381" s="55"/>
      <c r="P381" s="55"/>
      <c r="Q381" s="55"/>
      <c r="R381" s="55"/>
      <c r="S381" s="55"/>
      <c r="T381" s="55"/>
    </row>
    <row r="382" spans="1:20">
      <c r="A382" s="55"/>
      <c r="B382" s="55"/>
      <c r="C382" s="55"/>
      <c r="D382" s="55"/>
      <c r="E382" s="55"/>
      <c r="F382" s="55"/>
      <c r="G382" s="55"/>
      <c r="H382" s="55"/>
      <c r="I382" s="55"/>
      <c r="J382" s="55"/>
      <c r="K382" s="55"/>
      <c r="L382" s="55"/>
      <c r="M382" s="55"/>
      <c r="N382" s="55"/>
      <c r="O382" s="55"/>
      <c r="P382" s="55"/>
      <c r="Q382" s="55"/>
      <c r="R382" s="55"/>
      <c r="S382" s="55"/>
      <c r="T382" s="55"/>
    </row>
    <row r="383" spans="1:20">
      <c r="A383" s="55"/>
      <c r="B383" s="55"/>
      <c r="C383" s="55"/>
      <c r="D383" s="55"/>
      <c r="E383" s="55"/>
      <c r="F383" s="55"/>
      <c r="G383" s="55"/>
      <c r="H383" s="55"/>
      <c r="I383" s="55"/>
      <c r="J383" s="55"/>
      <c r="K383" s="55"/>
      <c r="L383" s="55"/>
      <c r="M383" s="55"/>
      <c r="N383" s="55"/>
      <c r="O383" s="55"/>
      <c r="P383" s="55"/>
      <c r="Q383" s="55"/>
      <c r="R383" s="55"/>
      <c r="S383" s="55"/>
      <c r="T383" s="55"/>
    </row>
    <row r="384" spans="1:20">
      <c r="A384" s="55"/>
      <c r="B384" s="55"/>
      <c r="C384" s="55"/>
      <c r="D384" s="55"/>
      <c r="E384" s="55"/>
      <c r="F384" s="55"/>
      <c r="G384" s="55"/>
      <c r="H384" s="55"/>
      <c r="I384" s="55"/>
      <c r="J384" s="55"/>
      <c r="K384" s="55"/>
      <c r="L384" s="55"/>
      <c r="M384" s="55"/>
      <c r="N384" s="55"/>
      <c r="O384" s="55"/>
      <c r="P384" s="55"/>
      <c r="Q384" s="55"/>
      <c r="R384" s="55"/>
      <c r="S384" s="55"/>
      <c r="T384" s="55"/>
    </row>
    <row r="385" spans="1:20">
      <c r="A385" s="55"/>
      <c r="B385" s="55"/>
      <c r="C385" s="55"/>
      <c r="D385" s="55"/>
      <c r="E385" s="55"/>
      <c r="F385" s="55"/>
      <c r="G385" s="55"/>
      <c r="H385" s="55"/>
      <c r="I385" s="55"/>
      <c r="J385" s="55"/>
      <c r="K385" s="55"/>
      <c r="L385" s="55"/>
      <c r="M385" s="55"/>
      <c r="N385" s="55"/>
      <c r="O385" s="55"/>
      <c r="P385" s="55"/>
      <c r="Q385" s="55"/>
      <c r="R385" s="55"/>
      <c r="S385" s="55"/>
      <c r="T385" s="55"/>
    </row>
    <row r="386" spans="1:20">
      <c r="A386" s="55"/>
      <c r="B386" s="55"/>
      <c r="C386" s="55"/>
      <c r="D386" s="55"/>
      <c r="E386" s="55"/>
      <c r="F386" s="55"/>
      <c r="G386" s="55"/>
      <c r="H386" s="55"/>
      <c r="I386" s="55"/>
      <c r="J386" s="55"/>
      <c r="K386" s="55"/>
      <c r="L386" s="55"/>
      <c r="M386" s="55"/>
      <c r="N386" s="55"/>
      <c r="O386" s="55"/>
      <c r="P386" s="55"/>
      <c r="Q386" s="55"/>
      <c r="R386" s="55"/>
      <c r="S386" s="55"/>
      <c r="T386" s="55"/>
    </row>
    <row r="387" spans="1:20">
      <c r="A387" s="55"/>
      <c r="B387" s="55"/>
      <c r="C387" s="55"/>
      <c r="D387" s="55"/>
      <c r="E387" s="55"/>
      <c r="F387" s="55"/>
      <c r="G387" s="55"/>
      <c r="H387" s="55"/>
      <c r="I387" s="55"/>
      <c r="J387" s="55"/>
      <c r="K387" s="55"/>
      <c r="L387" s="55"/>
      <c r="M387" s="55"/>
      <c r="N387" s="55"/>
      <c r="O387" s="55"/>
      <c r="P387" s="55"/>
      <c r="Q387" s="55"/>
      <c r="R387" s="55"/>
      <c r="S387" s="55"/>
      <c r="T387" s="55"/>
    </row>
    <row r="388" spans="1:20">
      <c r="A388" s="55"/>
      <c r="B388" s="55"/>
      <c r="C388" s="55"/>
      <c r="D388" s="55"/>
      <c r="E388" s="55"/>
      <c r="F388" s="55"/>
      <c r="G388" s="55"/>
      <c r="H388" s="55"/>
      <c r="I388" s="55"/>
      <c r="J388" s="55"/>
      <c r="K388" s="55"/>
      <c r="L388" s="55"/>
      <c r="M388" s="55"/>
      <c r="N388" s="55"/>
      <c r="O388" s="55"/>
      <c r="P388" s="55"/>
      <c r="Q388" s="55"/>
      <c r="R388" s="55"/>
      <c r="S388" s="55"/>
      <c r="T388" s="55"/>
    </row>
    <row r="389" spans="1:20">
      <c r="A389" s="55"/>
      <c r="B389" s="55"/>
      <c r="C389" s="55"/>
      <c r="D389" s="55"/>
      <c r="E389" s="55"/>
      <c r="F389" s="55"/>
      <c r="G389" s="55"/>
      <c r="H389" s="55"/>
      <c r="I389" s="55"/>
      <c r="J389" s="55"/>
      <c r="K389" s="55"/>
      <c r="L389" s="55"/>
      <c r="M389" s="55"/>
      <c r="N389" s="55"/>
      <c r="O389" s="55"/>
      <c r="P389" s="55"/>
      <c r="Q389" s="55"/>
      <c r="R389" s="55"/>
      <c r="S389" s="55"/>
      <c r="T389" s="55"/>
    </row>
    <row r="390" spans="1:20">
      <c r="A390" s="55"/>
      <c r="B390" s="55"/>
      <c r="C390" s="55"/>
      <c r="D390" s="55"/>
      <c r="E390" s="55"/>
      <c r="F390" s="55"/>
      <c r="G390" s="55"/>
      <c r="H390" s="55"/>
      <c r="I390" s="55"/>
      <c r="J390" s="55"/>
      <c r="K390" s="55"/>
      <c r="L390" s="55"/>
      <c r="M390" s="55"/>
      <c r="N390" s="55"/>
      <c r="O390" s="55"/>
      <c r="P390" s="55"/>
      <c r="Q390" s="55"/>
      <c r="R390" s="55"/>
      <c r="S390" s="55"/>
      <c r="T390" s="55"/>
    </row>
    <row r="391" spans="1:20">
      <c r="A391" s="55"/>
      <c r="B391" s="55"/>
      <c r="C391" s="55"/>
      <c r="D391" s="55"/>
      <c r="E391" s="55"/>
      <c r="F391" s="55"/>
      <c r="G391" s="55"/>
      <c r="H391" s="55"/>
      <c r="I391" s="55"/>
      <c r="J391" s="55"/>
      <c r="K391" s="55"/>
      <c r="L391" s="55"/>
      <c r="M391" s="55"/>
      <c r="N391" s="55"/>
      <c r="O391" s="55"/>
      <c r="P391" s="55"/>
      <c r="Q391" s="55"/>
      <c r="R391" s="55"/>
      <c r="S391" s="55"/>
      <c r="T391" s="55"/>
    </row>
    <row r="392" spans="1:20">
      <c r="A392" s="55"/>
      <c r="B392" s="55"/>
      <c r="C392" s="55"/>
      <c r="D392" s="55"/>
      <c r="E392" s="55"/>
      <c r="F392" s="55"/>
      <c r="G392" s="55"/>
      <c r="H392" s="55"/>
      <c r="I392" s="55"/>
      <c r="J392" s="55"/>
      <c r="K392" s="55"/>
      <c r="L392" s="55"/>
      <c r="M392" s="55"/>
      <c r="N392" s="55"/>
      <c r="O392" s="55"/>
      <c r="P392" s="55"/>
      <c r="Q392" s="55"/>
      <c r="R392" s="55"/>
      <c r="S392" s="55"/>
      <c r="T392" s="55"/>
    </row>
    <row r="393" spans="1:20">
      <c r="A393" s="55"/>
      <c r="B393" s="55"/>
      <c r="C393" s="55"/>
      <c r="D393" s="55"/>
      <c r="E393" s="55"/>
      <c r="F393" s="55"/>
      <c r="G393" s="55"/>
      <c r="H393" s="55"/>
      <c r="I393" s="55"/>
      <c r="J393" s="55"/>
      <c r="K393" s="55"/>
      <c r="L393" s="55"/>
      <c r="M393" s="55"/>
      <c r="N393" s="55"/>
      <c r="O393" s="55"/>
      <c r="P393" s="55"/>
      <c r="Q393" s="55"/>
      <c r="R393" s="55"/>
      <c r="S393" s="55"/>
      <c r="T393" s="55"/>
    </row>
    <row r="394" spans="1:20">
      <c r="A394" s="55"/>
      <c r="B394" s="55"/>
      <c r="C394" s="55"/>
      <c r="D394" s="55"/>
      <c r="E394" s="55"/>
      <c r="F394" s="55"/>
      <c r="G394" s="55"/>
      <c r="H394" s="55"/>
      <c r="I394" s="55"/>
      <c r="J394" s="55"/>
      <c r="K394" s="55"/>
      <c r="L394" s="55"/>
      <c r="M394" s="55"/>
      <c r="N394" s="55"/>
      <c r="O394" s="55"/>
      <c r="P394" s="55"/>
      <c r="Q394" s="55"/>
      <c r="R394" s="55"/>
      <c r="S394" s="55"/>
      <c r="T394" s="55"/>
    </row>
    <row r="395" spans="1:20">
      <c r="A395" s="55"/>
      <c r="B395" s="55"/>
      <c r="C395" s="55"/>
      <c r="D395" s="55"/>
      <c r="E395" s="55"/>
      <c r="F395" s="55"/>
      <c r="G395" s="55"/>
      <c r="H395" s="55"/>
      <c r="I395" s="55"/>
      <c r="J395" s="55"/>
      <c r="K395" s="55"/>
      <c r="L395" s="55"/>
      <c r="M395" s="55"/>
      <c r="N395" s="55"/>
      <c r="O395" s="55"/>
      <c r="P395" s="55"/>
      <c r="Q395" s="55"/>
      <c r="R395" s="55"/>
      <c r="S395" s="55"/>
      <c r="T395" s="55"/>
    </row>
    <row r="396" spans="1:20">
      <c r="A396" s="55"/>
      <c r="B396" s="55"/>
      <c r="C396" s="55"/>
      <c r="D396" s="55"/>
      <c r="E396" s="55"/>
      <c r="F396" s="55"/>
      <c r="G396" s="55"/>
      <c r="H396" s="55"/>
      <c r="I396" s="55"/>
      <c r="J396" s="55"/>
      <c r="K396" s="55"/>
      <c r="L396" s="55"/>
      <c r="M396" s="55"/>
      <c r="N396" s="55"/>
      <c r="O396" s="55"/>
      <c r="P396" s="55"/>
      <c r="Q396" s="55"/>
      <c r="R396" s="55"/>
      <c r="S396" s="55"/>
      <c r="T396" s="55"/>
    </row>
    <row r="397" spans="1:20">
      <c r="A397" s="55"/>
      <c r="B397" s="55"/>
      <c r="C397" s="55"/>
      <c r="D397" s="55"/>
      <c r="E397" s="55"/>
      <c r="F397" s="55"/>
      <c r="G397" s="55"/>
      <c r="H397" s="55"/>
      <c r="I397" s="55"/>
      <c r="J397" s="55"/>
      <c r="K397" s="55"/>
      <c r="L397" s="55"/>
      <c r="M397" s="55"/>
      <c r="N397" s="55"/>
      <c r="O397" s="55"/>
      <c r="P397" s="55"/>
      <c r="Q397" s="55"/>
      <c r="R397" s="55"/>
      <c r="S397" s="55"/>
      <c r="T397" s="55"/>
    </row>
    <row r="398" spans="1:20">
      <c r="A398" s="55"/>
      <c r="B398" s="55"/>
      <c r="C398" s="55"/>
      <c r="D398" s="55"/>
      <c r="E398" s="55"/>
      <c r="F398" s="55"/>
      <c r="G398" s="55"/>
      <c r="H398" s="55"/>
      <c r="I398" s="55"/>
      <c r="J398" s="55"/>
      <c r="K398" s="55"/>
      <c r="L398" s="55"/>
      <c r="M398" s="55"/>
      <c r="N398" s="55"/>
      <c r="O398" s="55"/>
      <c r="P398" s="55"/>
      <c r="Q398" s="55"/>
      <c r="R398" s="55"/>
      <c r="S398" s="55"/>
      <c r="T398" s="55"/>
    </row>
    <row r="399" spans="1:20">
      <c r="A399" s="55"/>
      <c r="B399" s="55"/>
      <c r="C399" s="55"/>
      <c r="D399" s="55"/>
      <c r="E399" s="55"/>
      <c r="F399" s="55"/>
      <c r="G399" s="55"/>
      <c r="H399" s="55"/>
      <c r="I399" s="55"/>
      <c r="J399" s="55"/>
      <c r="K399" s="55"/>
      <c r="L399" s="55"/>
      <c r="M399" s="55"/>
      <c r="N399" s="55"/>
      <c r="O399" s="55"/>
      <c r="P399" s="55"/>
      <c r="Q399" s="55"/>
      <c r="R399" s="55"/>
      <c r="S399" s="55"/>
      <c r="T399" s="55"/>
    </row>
    <row r="400" spans="1:20">
      <c r="A400" s="55"/>
      <c r="B400" s="55"/>
      <c r="C400" s="55"/>
      <c r="D400" s="55"/>
      <c r="E400" s="55"/>
      <c r="F400" s="55"/>
      <c r="G400" s="55"/>
      <c r="H400" s="55"/>
      <c r="I400" s="55"/>
      <c r="J400" s="55"/>
      <c r="K400" s="55"/>
      <c r="L400" s="55"/>
      <c r="M400" s="55"/>
      <c r="N400" s="55"/>
      <c r="O400" s="55"/>
      <c r="P400" s="55"/>
      <c r="Q400" s="55"/>
      <c r="R400" s="55"/>
      <c r="S400" s="55"/>
      <c r="T400" s="55"/>
    </row>
    <row r="401" spans="1:20">
      <c r="A401" s="55"/>
      <c r="B401" s="55"/>
      <c r="C401" s="55"/>
      <c r="D401" s="55"/>
      <c r="E401" s="55"/>
      <c r="F401" s="55"/>
      <c r="G401" s="55"/>
      <c r="H401" s="55"/>
      <c r="I401" s="55"/>
      <c r="J401" s="55"/>
      <c r="K401" s="55"/>
      <c r="L401" s="55"/>
      <c r="M401" s="55"/>
      <c r="N401" s="55"/>
      <c r="O401" s="55"/>
      <c r="P401" s="55"/>
      <c r="Q401" s="55"/>
      <c r="R401" s="55"/>
      <c r="S401" s="55"/>
      <c r="T401" s="55"/>
    </row>
    <row r="402" spans="1:20">
      <c r="A402" s="55"/>
      <c r="B402" s="55"/>
      <c r="C402" s="55"/>
      <c r="D402" s="55"/>
      <c r="E402" s="55"/>
      <c r="F402" s="55"/>
      <c r="G402" s="55"/>
      <c r="H402" s="55"/>
      <c r="I402" s="55"/>
      <c r="J402" s="55"/>
      <c r="K402" s="55"/>
      <c r="L402" s="55"/>
      <c r="M402" s="55"/>
      <c r="N402" s="55"/>
      <c r="O402" s="55"/>
      <c r="P402" s="55"/>
      <c r="Q402" s="55"/>
      <c r="R402" s="55"/>
      <c r="S402" s="55"/>
      <c r="T402" s="55"/>
    </row>
    <row r="403" spans="1:20">
      <c r="A403" s="55"/>
      <c r="B403" s="55"/>
      <c r="C403" s="55"/>
      <c r="D403" s="55"/>
      <c r="E403" s="55"/>
      <c r="F403" s="55"/>
      <c r="G403" s="55"/>
      <c r="H403" s="55"/>
      <c r="I403" s="55"/>
      <c r="J403" s="55"/>
      <c r="K403" s="55"/>
      <c r="L403" s="55"/>
      <c r="M403" s="55"/>
      <c r="N403" s="55"/>
      <c r="O403" s="55"/>
      <c r="P403" s="55"/>
      <c r="Q403" s="55"/>
      <c r="R403" s="55"/>
      <c r="S403" s="55"/>
      <c r="T403" s="55"/>
    </row>
    <row r="404" spans="1:20">
      <c r="A404" s="55"/>
      <c r="B404" s="55"/>
      <c r="C404" s="55"/>
      <c r="D404" s="55"/>
      <c r="E404" s="55"/>
      <c r="F404" s="55"/>
      <c r="G404" s="55"/>
      <c r="H404" s="55"/>
      <c r="I404" s="55"/>
      <c r="J404" s="55"/>
      <c r="K404" s="55"/>
      <c r="L404" s="55"/>
      <c r="M404" s="55"/>
      <c r="N404" s="55"/>
      <c r="O404" s="55"/>
      <c r="P404" s="55"/>
      <c r="Q404" s="55"/>
      <c r="R404" s="55"/>
      <c r="S404" s="55"/>
      <c r="T404" s="55"/>
    </row>
    <row r="405" spans="1:20">
      <c r="A405" s="55"/>
      <c r="B405" s="55"/>
      <c r="C405" s="55"/>
      <c r="D405" s="55"/>
      <c r="E405" s="55"/>
      <c r="F405" s="55"/>
      <c r="G405" s="55"/>
      <c r="H405" s="55"/>
      <c r="I405" s="55"/>
      <c r="J405" s="55"/>
      <c r="K405" s="55"/>
      <c r="L405" s="55"/>
      <c r="M405" s="55"/>
      <c r="N405" s="55"/>
      <c r="O405" s="55"/>
      <c r="P405" s="55"/>
      <c r="Q405" s="55"/>
      <c r="R405" s="55"/>
      <c r="S405" s="55"/>
      <c r="T405" s="55"/>
    </row>
    <row r="406" spans="1:20">
      <c r="A406" s="55"/>
      <c r="B406" s="55"/>
      <c r="C406" s="55"/>
      <c r="D406" s="55"/>
      <c r="E406" s="55"/>
      <c r="F406" s="55"/>
      <c r="G406" s="55"/>
      <c r="H406" s="55"/>
      <c r="I406" s="55"/>
      <c r="J406" s="55"/>
      <c r="K406" s="55"/>
      <c r="L406" s="55"/>
      <c r="M406" s="55"/>
      <c r="N406" s="55"/>
      <c r="O406" s="55"/>
      <c r="P406" s="55"/>
      <c r="Q406" s="55"/>
      <c r="R406" s="55"/>
      <c r="S406" s="55"/>
      <c r="T406" s="55"/>
    </row>
    <row r="407" spans="1:20">
      <c r="A407" s="55"/>
      <c r="B407" s="55"/>
      <c r="C407" s="55"/>
      <c r="D407" s="55"/>
      <c r="E407" s="55"/>
      <c r="F407" s="55"/>
      <c r="G407" s="55"/>
      <c r="H407" s="55"/>
      <c r="I407" s="55"/>
      <c r="J407" s="55"/>
      <c r="K407" s="55"/>
      <c r="L407" s="55"/>
      <c r="M407" s="55"/>
      <c r="N407" s="55"/>
      <c r="O407" s="55"/>
      <c r="P407" s="55"/>
      <c r="Q407" s="55"/>
      <c r="R407" s="55"/>
      <c r="S407" s="55"/>
      <c r="T407" s="55"/>
    </row>
    <row r="408" spans="1:20">
      <c r="A408" s="55"/>
      <c r="B408" s="55"/>
      <c r="C408" s="55"/>
      <c r="D408" s="55"/>
      <c r="E408" s="55"/>
      <c r="F408" s="55"/>
      <c r="G408" s="55"/>
      <c r="H408" s="55"/>
      <c r="I408" s="55"/>
      <c r="J408" s="55"/>
      <c r="K408" s="55"/>
      <c r="L408" s="55"/>
      <c r="M408" s="55"/>
      <c r="N408" s="55"/>
      <c r="O408" s="55"/>
      <c r="P408" s="55"/>
      <c r="Q408" s="55"/>
      <c r="R408" s="55"/>
      <c r="S408" s="55"/>
      <c r="T408" s="55"/>
    </row>
    <row r="409" spans="1:20">
      <c r="A409" s="55"/>
      <c r="B409" s="55"/>
      <c r="C409" s="55"/>
      <c r="D409" s="55"/>
      <c r="E409" s="55"/>
      <c r="F409" s="55"/>
      <c r="G409" s="55"/>
      <c r="H409" s="55"/>
      <c r="I409" s="55"/>
      <c r="J409" s="55"/>
      <c r="K409" s="55"/>
      <c r="L409" s="55"/>
      <c r="M409" s="55"/>
      <c r="N409" s="55"/>
      <c r="O409" s="55"/>
      <c r="P409" s="55"/>
      <c r="Q409" s="55"/>
      <c r="R409" s="55"/>
      <c r="S409" s="55"/>
      <c r="T409" s="55"/>
    </row>
    <row r="410" spans="1:20">
      <c r="A410" s="55"/>
      <c r="B410" s="55"/>
      <c r="C410" s="55"/>
      <c r="D410" s="55"/>
      <c r="E410" s="55"/>
      <c r="F410" s="55"/>
      <c r="G410" s="55"/>
      <c r="H410" s="55"/>
      <c r="I410" s="55"/>
      <c r="J410" s="55"/>
      <c r="K410" s="55"/>
      <c r="L410" s="55"/>
      <c r="M410" s="55"/>
      <c r="N410" s="55"/>
      <c r="O410" s="55"/>
      <c r="P410" s="55"/>
      <c r="Q410" s="55"/>
      <c r="R410" s="55"/>
      <c r="S410" s="55"/>
      <c r="T410" s="55"/>
    </row>
    <row r="411" spans="1:20">
      <c r="A411" s="55"/>
      <c r="B411" s="55"/>
      <c r="C411" s="55"/>
      <c r="D411" s="55"/>
      <c r="E411" s="55"/>
      <c r="F411" s="55"/>
      <c r="G411" s="55"/>
      <c r="H411" s="55"/>
      <c r="I411" s="55"/>
      <c r="J411" s="55"/>
      <c r="K411" s="55"/>
      <c r="L411" s="55"/>
      <c r="M411" s="55"/>
      <c r="N411" s="55"/>
      <c r="O411" s="55"/>
      <c r="P411" s="55"/>
      <c r="Q411" s="55"/>
      <c r="R411" s="55"/>
      <c r="S411" s="55"/>
      <c r="T411" s="55"/>
    </row>
    <row r="412" spans="1:20">
      <c r="A412" s="55"/>
      <c r="B412" s="55"/>
      <c r="C412" s="55"/>
      <c r="D412" s="55"/>
      <c r="E412" s="55"/>
      <c r="F412" s="55"/>
      <c r="G412" s="55"/>
      <c r="H412" s="55"/>
      <c r="I412" s="55"/>
      <c r="J412" s="55"/>
      <c r="K412" s="55"/>
      <c r="L412" s="55"/>
      <c r="M412" s="55"/>
      <c r="N412" s="55"/>
      <c r="O412" s="55"/>
      <c r="P412" s="55"/>
      <c r="Q412" s="55"/>
      <c r="R412" s="55"/>
      <c r="S412" s="55"/>
      <c r="T412" s="55"/>
    </row>
    <row r="413" spans="1:20">
      <c r="A413" s="55"/>
      <c r="B413" s="55"/>
      <c r="C413" s="55"/>
      <c r="D413" s="55"/>
      <c r="E413" s="55"/>
      <c r="F413" s="55"/>
      <c r="G413" s="55"/>
      <c r="H413" s="55"/>
      <c r="I413" s="55"/>
      <c r="J413" s="55"/>
      <c r="K413" s="55"/>
      <c r="L413" s="55"/>
      <c r="M413" s="55"/>
      <c r="N413" s="55"/>
      <c r="O413" s="55"/>
      <c r="P413" s="55"/>
      <c r="Q413" s="55"/>
      <c r="R413" s="55"/>
      <c r="S413" s="55"/>
      <c r="T413" s="55"/>
    </row>
    <row r="414" spans="1:20">
      <c r="A414" s="55"/>
      <c r="B414" s="55"/>
      <c r="C414" s="55"/>
      <c r="D414" s="55"/>
      <c r="E414" s="55"/>
      <c r="F414" s="55"/>
      <c r="G414" s="55"/>
      <c r="H414" s="55"/>
      <c r="I414" s="55"/>
      <c r="J414" s="55"/>
      <c r="K414" s="55"/>
      <c r="L414" s="55"/>
      <c r="M414" s="55"/>
      <c r="N414" s="55"/>
      <c r="O414" s="55"/>
      <c r="P414" s="55"/>
      <c r="Q414" s="55"/>
      <c r="R414" s="55"/>
      <c r="S414" s="55"/>
      <c r="T414" s="55"/>
    </row>
    <row r="415" spans="1:20">
      <c r="A415" s="55"/>
      <c r="B415" s="55"/>
      <c r="C415" s="55"/>
      <c r="D415" s="55"/>
      <c r="E415" s="55"/>
      <c r="F415" s="55"/>
      <c r="G415" s="55"/>
      <c r="H415" s="55"/>
      <c r="I415" s="55"/>
      <c r="J415" s="55"/>
      <c r="K415" s="55"/>
      <c r="L415" s="55"/>
      <c r="M415" s="55"/>
      <c r="N415" s="55"/>
      <c r="O415" s="55"/>
      <c r="P415" s="55"/>
      <c r="Q415" s="55"/>
      <c r="R415" s="55"/>
      <c r="S415" s="55"/>
      <c r="T415" s="55"/>
    </row>
    <row r="416" spans="1:20">
      <c r="A416" s="55"/>
      <c r="B416" s="55"/>
      <c r="C416" s="55"/>
      <c r="D416" s="55"/>
      <c r="E416" s="55"/>
      <c r="F416" s="55"/>
      <c r="G416" s="55"/>
      <c r="H416" s="55"/>
      <c r="I416" s="55"/>
      <c r="J416" s="55"/>
      <c r="K416" s="55"/>
      <c r="L416" s="55"/>
      <c r="M416" s="55"/>
      <c r="N416" s="55"/>
      <c r="O416" s="55"/>
      <c r="P416" s="55"/>
      <c r="Q416" s="55"/>
      <c r="R416" s="55"/>
      <c r="S416" s="55"/>
      <c r="T416" s="55"/>
    </row>
    <row r="417" spans="1:20">
      <c r="A417" s="55"/>
      <c r="B417" s="55"/>
      <c r="C417" s="55"/>
      <c r="D417" s="55"/>
      <c r="E417" s="55"/>
      <c r="F417" s="55"/>
      <c r="G417" s="55"/>
      <c r="H417" s="55"/>
      <c r="I417" s="55"/>
      <c r="J417" s="55"/>
      <c r="K417" s="55"/>
      <c r="L417" s="55"/>
      <c r="M417" s="55"/>
      <c r="N417" s="55"/>
      <c r="O417" s="55"/>
      <c r="P417" s="55"/>
      <c r="Q417" s="55"/>
      <c r="R417" s="55"/>
      <c r="S417" s="55"/>
      <c r="T417" s="55"/>
    </row>
    <row r="418" spans="1:20">
      <c r="A418" s="55"/>
      <c r="B418" s="55"/>
      <c r="C418" s="55"/>
      <c r="D418" s="55"/>
      <c r="E418" s="55"/>
      <c r="F418" s="55"/>
      <c r="G418" s="55"/>
      <c r="H418" s="55"/>
      <c r="I418" s="55"/>
      <c r="J418" s="55"/>
      <c r="K418" s="55"/>
      <c r="L418" s="55"/>
      <c r="M418" s="55"/>
      <c r="N418" s="55"/>
      <c r="O418" s="55"/>
      <c r="P418" s="55"/>
      <c r="Q418" s="55"/>
      <c r="R418" s="55"/>
      <c r="S418" s="55"/>
      <c r="T418" s="55"/>
    </row>
    <row r="419" spans="1:20">
      <c r="A419" s="55"/>
      <c r="B419" s="55"/>
      <c r="C419" s="55"/>
      <c r="D419" s="55"/>
      <c r="E419" s="55"/>
      <c r="F419" s="55"/>
      <c r="G419" s="55"/>
      <c r="H419" s="55"/>
      <c r="I419" s="55"/>
      <c r="J419" s="55"/>
      <c r="K419" s="55"/>
      <c r="L419" s="55"/>
      <c r="M419" s="55"/>
      <c r="N419" s="55"/>
      <c r="O419" s="55"/>
      <c r="P419" s="55"/>
      <c r="Q419" s="55"/>
      <c r="R419" s="55"/>
      <c r="S419" s="55"/>
      <c r="T419" s="55"/>
    </row>
    <row r="420" spans="1:20">
      <c r="A420" s="55"/>
      <c r="B420" s="55"/>
      <c r="C420" s="55"/>
      <c r="D420" s="55"/>
      <c r="E420" s="55"/>
      <c r="F420" s="55"/>
      <c r="G420" s="55"/>
      <c r="H420" s="55"/>
      <c r="I420" s="55"/>
      <c r="J420" s="55"/>
      <c r="K420" s="55"/>
      <c r="L420" s="55"/>
      <c r="M420" s="55"/>
      <c r="N420" s="55"/>
      <c r="O420" s="55"/>
      <c r="P420" s="55"/>
      <c r="Q420" s="55"/>
      <c r="R420" s="55"/>
      <c r="S420" s="55"/>
      <c r="T420" s="55"/>
    </row>
    <row r="421" spans="1:20">
      <c r="A421" s="55"/>
      <c r="B421" s="55"/>
      <c r="C421" s="55"/>
      <c r="D421" s="55"/>
      <c r="E421" s="55"/>
      <c r="F421" s="55"/>
      <c r="G421" s="55"/>
      <c r="H421" s="55"/>
      <c r="I421" s="55"/>
      <c r="J421" s="55"/>
      <c r="K421" s="55"/>
      <c r="L421" s="55"/>
      <c r="M421" s="55"/>
      <c r="N421" s="55"/>
      <c r="O421" s="55"/>
      <c r="P421" s="55"/>
      <c r="Q421" s="55"/>
      <c r="R421" s="55"/>
      <c r="S421" s="55"/>
      <c r="T421" s="55"/>
    </row>
    <row r="422" spans="1:20">
      <c r="A422" s="55"/>
      <c r="B422" s="55"/>
      <c r="C422" s="55"/>
      <c r="D422" s="55"/>
      <c r="E422" s="55"/>
      <c r="F422" s="55"/>
      <c r="G422" s="55"/>
      <c r="H422" s="55"/>
      <c r="I422" s="55"/>
      <c r="J422" s="55"/>
      <c r="K422" s="55"/>
      <c r="L422" s="55"/>
      <c r="M422" s="55"/>
      <c r="N422" s="55"/>
      <c r="O422" s="55"/>
      <c r="P422" s="55"/>
      <c r="Q422" s="55"/>
      <c r="R422" s="55"/>
      <c r="S422" s="55"/>
      <c r="T422" s="55"/>
    </row>
    <row r="423" spans="1:20">
      <c r="A423" s="55"/>
      <c r="B423" s="55"/>
      <c r="C423" s="55"/>
      <c r="D423" s="55"/>
      <c r="E423" s="55"/>
      <c r="F423" s="55"/>
      <c r="G423" s="55"/>
      <c r="H423" s="55"/>
      <c r="I423" s="55"/>
      <c r="J423" s="55"/>
      <c r="K423" s="55"/>
      <c r="L423" s="55"/>
      <c r="M423" s="55"/>
      <c r="N423" s="55"/>
      <c r="O423" s="55"/>
      <c r="P423" s="55"/>
      <c r="Q423" s="55"/>
      <c r="R423" s="55"/>
      <c r="S423" s="55"/>
      <c r="T423" s="55"/>
    </row>
    <row r="424" spans="1:20">
      <c r="A424" s="55"/>
      <c r="B424" s="55"/>
      <c r="C424" s="55"/>
      <c r="D424" s="55"/>
      <c r="E424" s="55"/>
      <c r="F424" s="55"/>
      <c r="G424" s="55"/>
      <c r="H424" s="55"/>
      <c r="I424" s="55"/>
      <c r="J424" s="55"/>
      <c r="K424" s="55"/>
      <c r="L424" s="55"/>
      <c r="M424" s="55"/>
      <c r="N424" s="55"/>
      <c r="O424" s="55"/>
      <c r="P424" s="55"/>
      <c r="Q424" s="55"/>
      <c r="R424" s="55"/>
      <c r="S424" s="55"/>
      <c r="T424" s="55"/>
    </row>
    <row r="425" spans="1:20">
      <c r="A425" s="55"/>
      <c r="B425" s="55"/>
      <c r="C425" s="55"/>
      <c r="D425" s="55"/>
      <c r="E425" s="55"/>
      <c r="F425" s="55"/>
      <c r="G425" s="55"/>
      <c r="H425" s="55"/>
      <c r="I425" s="55"/>
      <c r="J425" s="55"/>
      <c r="K425" s="55"/>
      <c r="L425" s="55"/>
      <c r="M425" s="55"/>
      <c r="N425" s="55"/>
      <c r="O425" s="55"/>
      <c r="P425" s="55"/>
      <c r="Q425" s="55"/>
      <c r="R425" s="55"/>
      <c r="S425" s="55"/>
      <c r="T425" s="55"/>
    </row>
    <row r="426" spans="1:20">
      <c r="A426" s="55"/>
      <c r="B426" s="55"/>
      <c r="C426" s="55"/>
      <c r="D426" s="55"/>
      <c r="E426" s="55"/>
      <c r="F426" s="55"/>
      <c r="G426" s="55"/>
      <c r="H426" s="55"/>
      <c r="I426" s="55"/>
      <c r="J426" s="55"/>
      <c r="K426" s="55"/>
      <c r="L426" s="55"/>
      <c r="M426" s="55"/>
      <c r="N426" s="55"/>
      <c r="O426" s="55"/>
      <c r="P426" s="55"/>
      <c r="Q426" s="55"/>
      <c r="R426" s="55"/>
      <c r="S426" s="55"/>
      <c r="T426" s="55"/>
    </row>
    <row r="427" spans="1:20">
      <c r="A427" s="55"/>
      <c r="B427" s="55"/>
      <c r="C427" s="55"/>
      <c r="D427" s="55"/>
      <c r="E427" s="55"/>
      <c r="F427" s="55"/>
      <c r="G427" s="55"/>
      <c r="H427" s="55"/>
      <c r="I427" s="55"/>
      <c r="J427" s="55"/>
      <c r="K427" s="55"/>
      <c r="L427" s="55"/>
      <c r="M427" s="55"/>
      <c r="N427" s="55"/>
      <c r="O427" s="55"/>
      <c r="P427" s="55"/>
      <c r="Q427" s="55"/>
      <c r="R427" s="55"/>
      <c r="S427" s="55"/>
      <c r="T427" s="55"/>
    </row>
    <row r="428" spans="1:20">
      <c r="A428" s="55"/>
      <c r="B428" s="55"/>
      <c r="C428" s="55"/>
      <c r="D428" s="55"/>
      <c r="E428" s="55"/>
      <c r="F428" s="55"/>
      <c r="G428" s="55"/>
      <c r="H428" s="55"/>
      <c r="I428" s="55"/>
      <c r="J428" s="55"/>
      <c r="K428" s="55"/>
      <c r="L428" s="55"/>
      <c r="M428" s="55"/>
      <c r="N428" s="55"/>
      <c r="O428" s="55"/>
      <c r="P428" s="55"/>
      <c r="Q428" s="55"/>
      <c r="R428" s="55"/>
      <c r="S428" s="55"/>
      <c r="T428" s="55"/>
    </row>
    <row r="429" spans="1:20">
      <c r="A429" s="55"/>
      <c r="B429" s="55"/>
      <c r="C429" s="55"/>
      <c r="D429" s="55"/>
      <c r="E429" s="55"/>
      <c r="F429" s="55"/>
      <c r="G429" s="55"/>
      <c r="H429" s="55"/>
      <c r="I429" s="55"/>
      <c r="J429" s="55"/>
      <c r="K429" s="55"/>
      <c r="L429" s="55"/>
      <c r="M429" s="55"/>
      <c r="N429" s="55"/>
      <c r="O429" s="55"/>
      <c r="P429" s="55"/>
      <c r="Q429" s="55"/>
      <c r="R429" s="55"/>
      <c r="S429" s="55"/>
      <c r="T429" s="55"/>
    </row>
    <row r="430" spans="1:20">
      <c r="A430" s="55"/>
      <c r="B430" s="55"/>
      <c r="C430" s="55"/>
      <c r="D430" s="55"/>
      <c r="E430" s="55"/>
      <c r="F430" s="55"/>
      <c r="G430" s="55"/>
      <c r="H430" s="55"/>
      <c r="I430" s="55"/>
      <c r="J430" s="55"/>
      <c r="K430" s="55"/>
      <c r="L430" s="55"/>
      <c r="M430" s="55"/>
      <c r="N430" s="55"/>
      <c r="O430" s="55"/>
      <c r="P430" s="55"/>
      <c r="Q430" s="55"/>
      <c r="R430" s="55"/>
      <c r="S430" s="55"/>
      <c r="T430" s="55"/>
    </row>
    <row r="431" spans="1:20">
      <c r="A431" s="55"/>
      <c r="B431" s="55"/>
      <c r="C431" s="55"/>
      <c r="D431" s="55"/>
      <c r="E431" s="55"/>
      <c r="F431" s="55"/>
      <c r="G431" s="55"/>
      <c r="H431" s="55"/>
      <c r="I431" s="55"/>
      <c r="J431" s="55"/>
      <c r="K431" s="55"/>
      <c r="L431" s="55"/>
      <c r="M431" s="55"/>
      <c r="N431" s="55"/>
      <c r="O431" s="55"/>
      <c r="P431" s="55"/>
      <c r="Q431" s="55"/>
      <c r="R431" s="55"/>
      <c r="S431" s="55"/>
      <c r="T431" s="55"/>
    </row>
    <row r="432" spans="1:20">
      <c r="A432" s="55"/>
      <c r="B432" s="55"/>
      <c r="C432" s="55"/>
      <c r="D432" s="55"/>
      <c r="E432" s="55"/>
      <c r="F432" s="55"/>
      <c r="G432" s="55"/>
      <c r="H432" s="55"/>
      <c r="I432" s="55"/>
      <c r="J432" s="55"/>
      <c r="K432" s="55"/>
      <c r="L432" s="55"/>
      <c r="M432" s="55"/>
      <c r="N432" s="55"/>
      <c r="O432" s="55"/>
      <c r="P432" s="55"/>
      <c r="Q432" s="55"/>
      <c r="R432" s="55"/>
      <c r="S432" s="55"/>
      <c r="T432" s="55"/>
    </row>
    <row r="433" spans="1:20">
      <c r="A433" s="55"/>
      <c r="B433" s="55"/>
      <c r="C433" s="55"/>
      <c r="D433" s="55"/>
      <c r="E433" s="55"/>
      <c r="F433" s="55"/>
      <c r="G433" s="55"/>
      <c r="H433" s="55"/>
      <c r="I433" s="55"/>
      <c r="J433" s="55"/>
      <c r="K433" s="55"/>
      <c r="L433" s="55"/>
      <c r="M433" s="55"/>
      <c r="N433" s="55"/>
      <c r="O433" s="55"/>
      <c r="P433" s="55"/>
      <c r="Q433" s="55"/>
      <c r="R433" s="55"/>
      <c r="S433" s="55"/>
      <c r="T433" s="55"/>
    </row>
    <row r="434" spans="1:20">
      <c r="A434" s="55"/>
      <c r="B434" s="55"/>
      <c r="C434" s="55"/>
      <c r="D434" s="55"/>
      <c r="E434" s="55"/>
      <c r="F434" s="55"/>
      <c r="G434" s="55"/>
      <c r="H434" s="55"/>
      <c r="I434" s="55"/>
      <c r="J434" s="55"/>
      <c r="K434" s="55"/>
      <c r="L434" s="55"/>
      <c r="M434" s="55"/>
      <c r="N434" s="55"/>
      <c r="O434" s="55"/>
      <c r="P434" s="55"/>
      <c r="Q434" s="55"/>
      <c r="R434" s="55"/>
      <c r="S434" s="55"/>
      <c r="T434" s="55"/>
    </row>
    <row r="435" spans="1:20">
      <c r="A435" s="55"/>
      <c r="B435" s="55"/>
      <c r="C435" s="55"/>
      <c r="D435" s="55"/>
      <c r="E435" s="55"/>
      <c r="F435" s="55"/>
      <c r="G435" s="55"/>
      <c r="H435" s="55"/>
      <c r="I435" s="55"/>
      <c r="J435" s="55"/>
      <c r="K435" s="55"/>
      <c r="L435" s="55"/>
      <c r="M435" s="55"/>
      <c r="N435" s="55"/>
      <c r="O435" s="55"/>
      <c r="P435" s="55"/>
      <c r="Q435" s="55"/>
      <c r="R435" s="55"/>
      <c r="S435" s="55"/>
      <c r="T435" s="55"/>
    </row>
    <row r="436" spans="1:20">
      <c r="A436" s="55"/>
      <c r="B436" s="55"/>
      <c r="C436" s="55"/>
      <c r="D436" s="55"/>
      <c r="E436" s="55"/>
      <c r="F436" s="55"/>
      <c r="G436" s="55"/>
      <c r="H436" s="55"/>
      <c r="I436" s="55"/>
      <c r="J436" s="55"/>
      <c r="K436" s="55"/>
      <c r="L436" s="55"/>
      <c r="M436" s="55"/>
      <c r="N436" s="55"/>
      <c r="O436" s="55"/>
      <c r="P436" s="55"/>
      <c r="Q436" s="55"/>
      <c r="R436" s="55"/>
      <c r="S436" s="55"/>
      <c r="T436" s="55"/>
    </row>
    <row r="437" spans="1:20">
      <c r="A437" s="55"/>
      <c r="B437" s="55"/>
      <c r="C437" s="55"/>
      <c r="D437" s="55"/>
      <c r="E437" s="55"/>
      <c r="F437" s="55"/>
      <c r="G437" s="55"/>
      <c r="H437" s="55"/>
      <c r="I437" s="55"/>
      <c r="J437" s="55"/>
      <c r="K437" s="55"/>
      <c r="L437" s="55"/>
      <c r="M437" s="55"/>
      <c r="N437" s="55"/>
      <c r="O437" s="55"/>
      <c r="P437" s="55"/>
      <c r="Q437" s="55"/>
      <c r="R437" s="55"/>
      <c r="S437" s="55"/>
      <c r="T437" s="55"/>
    </row>
    <row r="438" spans="1:20">
      <c r="A438" s="55"/>
      <c r="B438" s="55"/>
      <c r="C438" s="55"/>
      <c r="D438" s="55"/>
      <c r="E438" s="55"/>
      <c r="F438" s="55"/>
      <c r="G438" s="55"/>
      <c r="H438" s="55"/>
      <c r="I438" s="55"/>
      <c r="J438" s="55"/>
      <c r="K438" s="55"/>
      <c r="L438" s="55"/>
      <c r="M438" s="55"/>
      <c r="N438" s="55"/>
      <c r="O438" s="55"/>
      <c r="P438" s="55"/>
      <c r="Q438" s="55"/>
      <c r="R438" s="55"/>
      <c r="S438" s="55"/>
      <c r="T438" s="55"/>
    </row>
    <row r="439" spans="1:20">
      <c r="A439" s="55"/>
      <c r="B439" s="55"/>
      <c r="C439" s="55"/>
      <c r="D439" s="55"/>
      <c r="E439" s="55"/>
      <c r="F439" s="55"/>
      <c r="G439" s="55"/>
      <c r="H439" s="55"/>
      <c r="I439" s="55"/>
      <c r="J439" s="55"/>
      <c r="K439" s="55"/>
      <c r="L439" s="55"/>
      <c r="M439" s="55"/>
      <c r="N439" s="55"/>
      <c r="O439" s="55"/>
      <c r="P439" s="55"/>
      <c r="Q439" s="55"/>
      <c r="R439" s="55"/>
      <c r="S439" s="55"/>
      <c r="T439" s="55"/>
    </row>
    <row r="440" spans="1:20">
      <c r="A440" s="55"/>
      <c r="B440" s="55"/>
      <c r="C440" s="55"/>
      <c r="D440" s="55"/>
      <c r="E440" s="55"/>
      <c r="F440" s="55"/>
      <c r="G440" s="55"/>
      <c r="H440" s="55"/>
      <c r="I440" s="55"/>
      <c r="J440" s="55"/>
      <c r="K440" s="55"/>
      <c r="L440" s="55"/>
      <c r="M440" s="55"/>
      <c r="N440" s="55"/>
      <c r="O440" s="55"/>
      <c r="P440" s="55"/>
      <c r="Q440" s="55"/>
      <c r="R440" s="55"/>
      <c r="S440" s="55"/>
      <c r="T440" s="55"/>
    </row>
    <row r="441" spans="1:20">
      <c r="A441" s="55"/>
      <c r="B441" s="55"/>
      <c r="C441" s="55"/>
      <c r="D441" s="55"/>
      <c r="E441" s="55"/>
      <c r="F441" s="55"/>
      <c r="G441" s="55"/>
      <c r="H441" s="55"/>
      <c r="I441" s="55"/>
      <c r="J441" s="55"/>
      <c r="K441" s="55"/>
      <c r="L441" s="55"/>
      <c r="M441" s="55"/>
      <c r="N441" s="55"/>
      <c r="O441" s="55"/>
      <c r="P441" s="55"/>
      <c r="Q441" s="55"/>
      <c r="R441" s="55"/>
      <c r="S441" s="55"/>
      <c r="T441" s="55"/>
    </row>
    <row r="442" spans="1:20">
      <c r="A442" s="55"/>
      <c r="B442" s="55"/>
      <c r="C442" s="55"/>
      <c r="D442" s="55"/>
      <c r="E442" s="55"/>
      <c r="F442" s="55"/>
      <c r="G442" s="55"/>
      <c r="H442" s="55"/>
      <c r="I442" s="55"/>
      <c r="J442" s="55"/>
      <c r="K442" s="55"/>
      <c r="L442" s="55"/>
      <c r="M442" s="55"/>
      <c r="N442" s="55"/>
      <c r="O442" s="55"/>
      <c r="P442" s="55"/>
      <c r="Q442" s="55"/>
      <c r="R442" s="55"/>
      <c r="S442" s="55"/>
      <c r="T442" s="55"/>
    </row>
    <row r="443" spans="1:20">
      <c r="A443" s="55"/>
      <c r="B443" s="55"/>
      <c r="C443" s="55"/>
      <c r="D443" s="55"/>
      <c r="E443" s="55"/>
      <c r="F443" s="55"/>
      <c r="G443" s="55"/>
      <c r="H443" s="55"/>
      <c r="I443" s="55"/>
      <c r="J443" s="55"/>
      <c r="K443" s="55"/>
      <c r="L443" s="55"/>
      <c r="M443" s="55"/>
      <c r="N443" s="55"/>
      <c r="O443" s="55"/>
      <c r="P443" s="55"/>
      <c r="Q443" s="55"/>
      <c r="R443" s="55"/>
      <c r="S443" s="55"/>
      <c r="T443" s="55"/>
    </row>
    <row r="444" spans="1:20">
      <c r="A444" s="55"/>
      <c r="B444" s="55"/>
      <c r="C444" s="55"/>
      <c r="D444" s="55"/>
      <c r="E444" s="55"/>
      <c r="F444" s="55"/>
      <c r="G444" s="55"/>
      <c r="H444" s="55"/>
      <c r="I444" s="55"/>
      <c r="J444" s="55"/>
      <c r="K444" s="55"/>
      <c r="L444" s="55"/>
      <c r="M444" s="55"/>
      <c r="N444" s="55"/>
      <c r="O444" s="55"/>
      <c r="P444" s="55"/>
      <c r="Q444" s="55"/>
      <c r="R444" s="55"/>
      <c r="S444" s="55"/>
      <c r="T444" s="55"/>
    </row>
    <row r="445" spans="1:20">
      <c r="A445" s="55"/>
      <c r="B445" s="55"/>
      <c r="C445" s="55"/>
      <c r="D445" s="55"/>
      <c r="E445" s="55"/>
      <c r="F445" s="55"/>
      <c r="G445" s="55"/>
      <c r="H445" s="55"/>
      <c r="I445" s="55"/>
      <c r="J445" s="55"/>
      <c r="K445" s="55"/>
      <c r="L445" s="55"/>
      <c r="M445" s="55"/>
      <c r="N445" s="55"/>
      <c r="O445" s="55"/>
      <c r="P445" s="55"/>
      <c r="Q445" s="55"/>
      <c r="R445" s="55"/>
      <c r="S445" s="55"/>
      <c r="T445" s="55"/>
    </row>
    <row r="446" spans="1:20">
      <c r="A446" s="55"/>
      <c r="B446" s="55"/>
      <c r="C446" s="55"/>
      <c r="D446" s="55"/>
      <c r="E446" s="55"/>
      <c r="F446" s="55"/>
      <c r="G446" s="55"/>
      <c r="H446" s="55"/>
      <c r="I446" s="55"/>
      <c r="J446" s="55"/>
      <c r="K446" s="55"/>
      <c r="L446" s="55"/>
      <c r="M446" s="55"/>
      <c r="N446" s="55"/>
      <c r="O446" s="55"/>
      <c r="P446" s="55"/>
      <c r="Q446" s="55"/>
      <c r="R446" s="55"/>
      <c r="S446" s="55"/>
      <c r="T446" s="55"/>
    </row>
    <row r="447" spans="1:20">
      <c r="A447" s="55"/>
      <c r="B447" s="55"/>
      <c r="C447" s="55"/>
      <c r="D447" s="55"/>
      <c r="E447" s="55"/>
      <c r="F447" s="55"/>
      <c r="G447" s="55"/>
      <c r="H447" s="55"/>
      <c r="I447" s="55"/>
      <c r="J447" s="55"/>
      <c r="K447" s="55"/>
      <c r="L447" s="55"/>
      <c r="M447" s="55"/>
      <c r="N447" s="55"/>
      <c r="O447" s="55"/>
      <c r="P447" s="55"/>
      <c r="Q447" s="55"/>
      <c r="R447" s="55"/>
      <c r="S447" s="55"/>
      <c r="T447" s="55"/>
    </row>
    <row r="448" spans="1:20">
      <c r="A448" s="55"/>
      <c r="B448" s="55"/>
      <c r="C448" s="55"/>
      <c r="D448" s="55"/>
      <c r="E448" s="55"/>
      <c r="F448" s="55"/>
      <c r="G448" s="55"/>
      <c r="H448" s="55"/>
      <c r="I448" s="55"/>
      <c r="J448" s="55"/>
      <c r="K448" s="55"/>
      <c r="L448" s="55"/>
      <c r="M448" s="55"/>
      <c r="N448" s="55"/>
      <c r="O448" s="55"/>
      <c r="P448" s="55"/>
      <c r="Q448" s="55"/>
      <c r="R448" s="55"/>
      <c r="S448" s="55"/>
      <c r="T448" s="55"/>
    </row>
    <row r="449" spans="1:20">
      <c r="A449" s="55"/>
      <c r="B449" s="55"/>
      <c r="C449" s="55"/>
      <c r="D449" s="55"/>
      <c r="E449" s="55"/>
      <c r="F449" s="55"/>
      <c r="G449" s="55"/>
      <c r="H449" s="55"/>
      <c r="I449" s="55"/>
      <c r="J449" s="55"/>
      <c r="K449" s="55"/>
      <c r="L449" s="55"/>
      <c r="M449" s="55"/>
      <c r="N449" s="55"/>
      <c r="O449" s="55"/>
      <c r="P449" s="55"/>
      <c r="Q449" s="55"/>
      <c r="R449" s="55"/>
      <c r="S449" s="55"/>
      <c r="T449" s="55"/>
    </row>
    <row r="450" spans="1:20">
      <c r="A450" s="55"/>
      <c r="B450" s="55"/>
      <c r="C450" s="55"/>
      <c r="D450" s="55"/>
      <c r="E450" s="55"/>
      <c r="F450" s="55"/>
      <c r="G450" s="55"/>
      <c r="H450" s="55"/>
      <c r="I450" s="55"/>
      <c r="J450" s="55"/>
      <c r="K450" s="55"/>
      <c r="L450" s="55"/>
      <c r="M450" s="55"/>
      <c r="N450" s="55"/>
      <c r="O450" s="55"/>
      <c r="P450" s="55"/>
      <c r="Q450" s="55"/>
      <c r="R450" s="55"/>
      <c r="S450" s="55"/>
      <c r="T450" s="55"/>
    </row>
    <row r="451" spans="1:20">
      <c r="A451" s="55"/>
      <c r="B451" s="55"/>
      <c r="C451" s="55"/>
      <c r="D451" s="55"/>
      <c r="E451" s="55"/>
      <c r="F451" s="55"/>
      <c r="G451" s="55"/>
      <c r="H451" s="55"/>
      <c r="I451" s="55"/>
      <c r="J451" s="55"/>
      <c r="K451" s="55"/>
      <c r="L451" s="55"/>
      <c r="M451" s="55"/>
      <c r="N451" s="55"/>
      <c r="O451" s="55"/>
      <c r="P451" s="55"/>
      <c r="Q451" s="55"/>
      <c r="R451" s="55"/>
      <c r="S451" s="55"/>
      <c r="T451" s="55"/>
    </row>
    <row r="452" spans="1:20">
      <c r="A452" s="55"/>
      <c r="B452" s="55"/>
      <c r="C452" s="55"/>
      <c r="D452" s="55"/>
      <c r="E452" s="55"/>
      <c r="F452" s="55"/>
      <c r="G452" s="55"/>
      <c r="H452" s="55"/>
      <c r="I452" s="55"/>
      <c r="J452" s="55"/>
      <c r="K452" s="55"/>
      <c r="L452" s="55"/>
      <c r="M452" s="55"/>
      <c r="N452" s="55"/>
      <c r="O452" s="55"/>
      <c r="P452" s="55"/>
      <c r="Q452" s="55"/>
      <c r="R452" s="55"/>
      <c r="S452" s="55"/>
      <c r="T452" s="55"/>
    </row>
    <row r="453" spans="1:20">
      <c r="A453" s="55"/>
      <c r="B453" s="55"/>
      <c r="C453" s="55"/>
      <c r="D453" s="55"/>
      <c r="E453" s="55"/>
      <c r="F453" s="55"/>
      <c r="G453" s="55"/>
      <c r="H453" s="55"/>
      <c r="I453" s="55"/>
      <c r="J453" s="55"/>
      <c r="K453" s="55"/>
      <c r="L453" s="55"/>
      <c r="M453" s="55"/>
      <c r="N453" s="55"/>
      <c r="O453" s="55"/>
      <c r="P453" s="55"/>
      <c r="Q453" s="55"/>
      <c r="R453" s="55"/>
      <c r="S453" s="55"/>
      <c r="T453" s="55"/>
    </row>
    <row r="454" spans="1:20">
      <c r="A454" s="55"/>
      <c r="B454" s="55"/>
      <c r="C454" s="55"/>
      <c r="D454" s="55"/>
      <c r="E454" s="55"/>
      <c r="F454" s="55"/>
      <c r="G454" s="55"/>
      <c r="H454" s="55"/>
      <c r="I454" s="55"/>
      <c r="J454" s="55"/>
      <c r="K454" s="55"/>
      <c r="L454" s="55"/>
      <c r="M454" s="55"/>
      <c r="N454" s="55"/>
      <c r="O454" s="55"/>
      <c r="P454" s="55"/>
      <c r="Q454" s="55"/>
      <c r="R454" s="55"/>
      <c r="S454" s="55"/>
      <c r="T454" s="55"/>
    </row>
    <row r="455" spans="1:20">
      <c r="A455" s="55"/>
      <c r="B455" s="55"/>
      <c r="C455" s="55"/>
      <c r="D455" s="55"/>
      <c r="E455" s="55"/>
      <c r="F455" s="55"/>
      <c r="G455" s="55"/>
      <c r="H455" s="55"/>
      <c r="I455" s="55"/>
      <c r="J455" s="55"/>
      <c r="K455" s="55"/>
      <c r="L455" s="55"/>
      <c r="M455" s="55"/>
      <c r="N455" s="55"/>
      <c r="O455" s="55"/>
      <c r="P455" s="55"/>
      <c r="Q455" s="55"/>
      <c r="R455" s="55"/>
      <c r="S455" s="55"/>
      <c r="T455" s="55"/>
    </row>
    <row r="456" spans="1:20">
      <c r="A456" s="55"/>
      <c r="B456" s="55"/>
      <c r="C456" s="55"/>
      <c r="D456" s="55"/>
      <c r="E456" s="55"/>
      <c r="F456" s="55"/>
      <c r="G456" s="55"/>
      <c r="H456" s="55"/>
      <c r="I456" s="55"/>
      <c r="J456" s="55"/>
      <c r="K456" s="55"/>
      <c r="L456" s="55"/>
      <c r="M456" s="55"/>
      <c r="N456" s="55"/>
      <c r="O456" s="55"/>
      <c r="P456" s="55"/>
      <c r="Q456" s="55"/>
      <c r="R456" s="55"/>
      <c r="S456" s="55"/>
      <c r="T456" s="55"/>
    </row>
    <row r="457" spans="1:20">
      <c r="A457" s="55"/>
      <c r="B457" s="55"/>
      <c r="C457" s="55"/>
      <c r="D457" s="55"/>
      <c r="E457" s="55"/>
      <c r="F457" s="55"/>
      <c r="G457" s="55"/>
      <c r="H457" s="55"/>
      <c r="I457" s="55"/>
      <c r="J457" s="55"/>
      <c r="K457" s="55"/>
      <c r="L457" s="55"/>
      <c r="M457" s="55"/>
      <c r="N457" s="55"/>
      <c r="O457" s="55"/>
      <c r="P457" s="55"/>
      <c r="Q457" s="55"/>
      <c r="R457" s="55"/>
      <c r="S457" s="55"/>
      <c r="T457" s="55"/>
    </row>
    <row r="458" spans="1:20">
      <c r="A458" s="55"/>
      <c r="B458" s="55"/>
      <c r="C458" s="55"/>
      <c r="D458" s="55"/>
      <c r="E458" s="55"/>
      <c r="F458" s="55"/>
      <c r="G458" s="55"/>
      <c r="H458" s="55"/>
      <c r="I458" s="55"/>
      <c r="J458" s="55"/>
      <c r="K458" s="55"/>
      <c r="L458" s="55"/>
      <c r="M458" s="55"/>
      <c r="N458" s="55"/>
      <c r="O458" s="55"/>
      <c r="P458" s="55"/>
      <c r="Q458" s="55"/>
      <c r="R458" s="55"/>
      <c r="S458" s="55"/>
      <c r="T458" s="55"/>
    </row>
    <row r="459" spans="1:20">
      <c r="A459" s="55"/>
      <c r="B459" s="55"/>
      <c r="C459" s="55"/>
      <c r="D459" s="55"/>
      <c r="E459" s="55"/>
      <c r="F459" s="55"/>
      <c r="G459" s="55"/>
      <c r="H459" s="55"/>
      <c r="I459" s="55"/>
      <c r="J459" s="55"/>
      <c r="K459" s="55"/>
      <c r="L459" s="55"/>
      <c r="M459" s="55"/>
      <c r="N459" s="55"/>
      <c r="O459" s="55"/>
      <c r="P459" s="55"/>
      <c r="Q459" s="55"/>
      <c r="R459" s="55"/>
      <c r="S459" s="55"/>
      <c r="T459" s="55"/>
    </row>
    <row r="460" spans="1:20">
      <c r="A460" s="55"/>
      <c r="B460" s="55"/>
      <c r="C460" s="55"/>
      <c r="D460" s="55"/>
      <c r="E460" s="55"/>
      <c r="F460" s="55"/>
      <c r="G460" s="55"/>
      <c r="H460" s="55"/>
      <c r="I460" s="55"/>
      <c r="J460" s="55"/>
      <c r="K460" s="55"/>
      <c r="L460" s="55"/>
      <c r="M460" s="55"/>
      <c r="N460" s="55"/>
      <c r="O460" s="55"/>
      <c r="P460" s="55"/>
      <c r="Q460" s="55"/>
      <c r="R460" s="55"/>
      <c r="S460" s="55"/>
      <c r="T460" s="55"/>
    </row>
    <row r="461" spans="1:20">
      <c r="A461" s="55"/>
      <c r="B461" s="55"/>
      <c r="C461" s="55"/>
      <c r="D461" s="55"/>
      <c r="E461" s="55"/>
      <c r="F461" s="55"/>
      <c r="G461" s="55"/>
      <c r="H461" s="55"/>
      <c r="I461" s="55"/>
      <c r="J461" s="55"/>
      <c r="K461" s="55"/>
      <c r="L461" s="55"/>
      <c r="M461" s="55"/>
      <c r="N461" s="55"/>
      <c r="O461" s="55"/>
      <c r="P461" s="55"/>
      <c r="Q461" s="55"/>
      <c r="R461" s="55"/>
      <c r="S461" s="55"/>
      <c r="T461" s="55"/>
    </row>
    <row r="462" spans="1:20">
      <c r="A462" s="55"/>
      <c r="B462" s="55"/>
      <c r="C462" s="55"/>
      <c r="D462" s="55"/>
      <c r="E462" s="55"/>
      <c r="F462" s="55"/>
      <c r="G462" s="55"/>
      <c r="H462" s="55"/>
      <c r="I462" s="55"/>
      <c r="J462" s="55"/>
      <c r="K462" s="55"/>
      <c r="L462" s="55"/>
      <c r="M462" s="55"/>
      <c r="N462" s="55"/>
      <c r="O462" s="55"/>
      <c r="P462" s="55"/>
      <c r="Q462" s="55"/>
      <c r="R462" s="55"/>
      <c r="S462" s="55"/>
      <c r="T462" s="55"/>
    </row>
    <row r="463" spans="1:20">
      <c r="A463" s="55"/>
      <c r="B463" s="55"/>
      <c r="C463" s="55"/>
      <c r="D463" s="55"/>
      <c r="E463" s="55"/>
      <c r="F463" s="55"/>
      <c r="G463" s="55"/>
      <c r="H463" s="55"/>
      <c r="I463" s="55"/>
      <c r="J463" s="55"/>
      <c r="K463" s="55"/>
      <c r="L463" s="55"/>
      <c r="M463" s="55"/>
      <c r="N463" s="55"/>
      <c r="O463" s="55"/>
      <c r="P463" s="55"/>
      <c r="Q463" s="55"/>
      <c r="R463" s="55"/>
      <c r="S463" s="55"/>
      <c r="T463" s="55"/>
    </row>
    <row r="464" spans="1:20">
      <c r="A464" s="55"/>
      <c r="B464" s="55"/>
      <c r="C464" s="55"/>
      <c r="D464" s="55"/>
      <c r="E464" s="55"/>
      <c r="F464" s="55"/>
      <c r="G464" s="55"/>
      <c r="H464" s="55"/>
      <c r="I464" s="55"/>
      <c r="J464" s="55"/>
      <c r="K464" s="55"/>
      <c r="L464" s="55"/>
      <c r="M464" s="55"/>
      <c r="N464" s="55"/>
      <c r="O464" s="55"/>
      <c r="P464" s="55"/>
      <c r="Q464" s="55"/>
      <c r="R464" s="55"/>
      <c r="S464" s="55"/>
      <c r="T464" s="55"/>
    </row>
    <row r="465" spans="1:20">
      <c r="A465" s="55"/>
      <c r="B465" s="55"/>
      <c r="C465" s="55"/>
      <c r="D465" s="55"/>
      <c r="E465" s="55"/>
      <c r="F465" s="55"/>
      <c r="G465" s="55"/>
      <c r="H465" s="55"/>
      <c r="I465" s="55"/>
      <c r="J465" s="55"/>
      <c r="K465" s="55"/>
      <c r="L465" s="55"/>
      <c r="M465" s="55"/>
      <c r="N465" s="55"/>
      <c r="O465" s="55"/>
      <c r="P465" s="55"/>
      <c r="Q465" s="55"/>
      <c r="R465" s="55"/>
      <c r="S465" s="55"/>
      <c r="T465" s="55"/>
    </row>
    <row r="466" spans="1:20">
      <c r="A466" s="55"/>
      <c r="B466" s="55"/>
      <c r="C466" s="55"/>
      <c r="D466" s="55"/>
      <c r="E466" s="55"/>
      <c r="F466" s="55"/>
      <c r="G466" s="55"/>
      <c r="H466" s="55"/>
      <c r="I466" s="55"/>
      <c r="J466" s="55"/>
      <c r="K466" s="55"/>
      <c r="L466" s="55"/>
      <c r="M466" s="55"/>
      <c r="N466" s="55"/>
      <c r="O466" s="55"/>
      <c r="P466" s="55"/>
      <c r="Q466" s="55"/>
      <c r="R466" s="55"/>
      <c r="S466" s="55"/>
      <c r="T466" s="55"/>
    </row>
    <row r="467" spans="1:20">
      <c r="A467" s="55"/>
      <c r="B467" s="55"/>
      <c r="C467" s="55"/>
      <c r="D467" s="55"/>
      <c r="E467" s="55"/>
      <c r="F467" s="55"/>
      <c r="G467" s="55"/>
      <c r="H467" s="55"/>
      <c r="I467" s="55"/>
      <c r="J467" s="55"/>
      <c r="K467" s="55"/>
      <c r="L467" s="55"/>
      <c r="M467" s="55"/>
      <c r="N467" s="55"/>
      <c r="O467" s="55"/>
      <c r="P467" s="55"/>
      <c r="Q467" s="55"/>
      <c r="R467" s="55"/>
      <c r="S467" s="55"/>
      <c r="T467" s="55"/>
    </row>
    <row r="468" spans="1:20">
      <c r="A468" s="55"/>
      <c r="B468" s="55"/>
      <c r="C468" s="55"/>
      <c r="D468" s="55"/>
      <c r="E468" s="55"/>
      <c r="F468" s="55"/>
      <c r="G468" s="55"/>
      <c r="H468" s="55"/>
      <c r="I468" s="55"/>
      <c r="J468" s="55"/>
      <c r="K468" s="55"/>
      <c r="L468" s="55"/>
      <c r="M468" s="55"/>
      <c r="N468" s="55"/>
      <c r="O468" s="55"/>
      <c r="P468" s="55"/>
      <c r="Q468" s="55"/>
      <c r="R468" s="55"/>
      <c r="S468" s="55"/>
      <c r="T468" s="55"/>
    </row>
    <row r="469" spans="1:20">
      <c r="A469" s="55"/>
      <c r="B469" s="55"/>
      <c r="C469" s="55"/>
      <c r="D469" s="55"/>
      <c r="E469" s="55"/>
      <c r="F469" s="55"/>
      <c r="G469" s="55"/>
      <c r="H469" s="55"/>
      <c r="I469" s="55"/>
      <c r="J469" s="55"/>
      <c r="K469" s="55"/>
      <c r="L469" s="55"/>
      <c r="M469" s="55"/>
      <c r="N469" s="55"/>
      <c r="O469" s="55"/>
      <c r="P469" s="55"/>
      <c r="Q469" s="55"/>
      <c r="R469" s="55"/>
      <c r="S469" s="55"/>
      <c r="T469" s="55"/>
    </row>
    <row r="470" spans="1:20">
      <c r="A470" s="55"/>
      <c r="B470" s="55"/>
      <c r="C470" s="55"/>
      <c r="D470" s="55"/>
      <c r="E470" s="55"/>
      <c r="F470" s="55"/>
      <c r="G470" s="55"/>
      <c r="H470" s="55"/>
      <c r="I470" s="55"/>
      <c r="J470" s="55"/>
      <c r="K470" s="55"/>
      <c r="L470" s="55"/>
      <c r="M470" s="55"/>
      <c r="N470" s="55"/>
      <c r="O470" s="55"/>
      <c r="P470" s="55"/>
      <c r="Q470" s="55"/>
      <c r="R470" s="55"/>
      <c r="S470" s="55"/>
      <c r="T470" s="55"/>
    </row>
    <row r="471" spans="1:20">
      <c r="A471" s="55"/>
      <c r="B471" s="55"/>
      <c r="C471" s="55"/>
      <c r="D471" s="55"/>
      <c r="E471" s="55"/>
      <c r="F471" s="55"/>
      <c r="G471" s="55"/>
      <c r="H471" s="55"/>
      <c r="I471" s="55"/>
      <c r="J471" s="55"/>
      <c r="K471" s="55"/>
      <c r="L471" s="55"/>
      <c r="M471" s="55"/>
      <c r="N471" s="55"/>
      <c r="O471" s="55"/>
      <c r="P471" s="55"/>
      <c r="Q471" s="55"/>
      <c r="R471" s="55"/>
      <c r="S471" s="55"/>
      <c r="T471" s="55"/>
    </row>
    <row r="472" spans="1:20">
      <c r="A472" s="55"/>
      <c r="B472" s="55"/>
      <c r="C472" s="55"/>
      <c r="D472" s="55"/>
      <c r="E472" s="55"/>
      <c r="F472" s="55"/>
      <c r="G472" s="55"/>
      <c r="H472" s="55"/>
      <c r="I472" s="55"/>
      <c r="J472" s="55"/>
      <c r="K472" s="55"/>
      <c r="L472" s="55"/>
      <c r="M472" s="55"/>
      <c r="N472" s="55"/>
      <c r="O472" s="55"/>
      <c r="P472" s="55"/>
      <c r="Q472" s="55"/>
      <c r="R472" s="55"/>
      <c r="S472" s="55"/>
      <c r="T472" s="55"/>
    </row>
    <row r="473" spans="1:20">
      <c r="A473" s="55"/>
      <c r="B473" s="55"/>
      <c r="C473" s="55"/>
      <c r="D473" s="55"/>
      <c r="E473" s="55"/>
      <c r="F473" s="55"/>
      <c r="G473" s="55"/>
      <c r="H473" s="55"/>
      <c r="I473" s="55"/>
      <c r="J473" s="55"/>
      <c r="K473" s="55"/>
      <c r="L473" s="55"/>
      <c r="M473" s="55"/>
      <c r="N473" s="55"/>
      <c r="O473" s="55"/>
      <c r="P473" s="55"/>
      <c r="Q473" s="55"/>
      <c r="R473" s="55"/>
      <c r="S473" s="55"/>
      <c r="T473" s="55"/>
    </row>
    <row r="474" spans="1:20">
      <c r="A474" s="55"/>
      <c r="B474" s="55"/>
      <c r="C474" s="55"/>
      <c r="D474" s="55"/>
      <c r="E474" s="55"/>
      <c r="F474" s="55"/>
      <c r="G474" s="55"/>
      <c r="H474" s="55"/>
      <c r="I474" s="55"/>
      <c r="J474" s="55"/>
      <c r="K474" s="55"/>
      <c r="L474" s="55"/>
      <c r="M474" s="55"/>
      <c r="N474" s="55"/>
      <c r="O474" s="55"/>
      <c r="P474" s="55"/>
      <c r="Q474" s="55"/>
      <c r="R474" s="55"/>
      <c r="S474" s="55"/>
      <c r="T474" s="55"/>
    </row>
    <row r="475" spans="1:20">
      <c r="A475" s="55"/>
      <c r="B475" s="55"/>
      <c r="C475" s="55"/>
      <c r="D475" s="55"/>
      <c r="E475" s="55"/>
      <c r="F475" s="55"/>
      <c r="G475" s="55"/>
      <c r="H475" s="55"/>
      <c r="I475" s="55"/>
      <c r="J475" s="55"/>
      <c r="K475" s="55"/>
      <c r="L475" s="55"/>
      <c r="M475" s="55"/>
      <c r="N475" s="55"/>
      <c r="O475" s="55"/>
      <c r="P475" s="55"/>
      <c r="Q475" s="55"/>
      <c r="R475" s="55"/>
      <c r="S475" s="55"/>
      <c r="T475" s="55"/>
    </row>
    <row r="476" spans="1:20">
      <c r="A476" s="55"/>
      <c r="B476" s="55"/>
      <c r="C476" s="55"/>
      <c r="D476" s="55"/>
      <c r="E476" s="55"/>
      <c r="F476" s="55"/>
      <c r="G476" s="55"/>
      <c r="H476" s="55"/>
      <c r="I476" s="55"/>
      <c r="J476" s="55"/>
      <c r="K476" s="55"/>
      <c r="L476" s="55"/>
      <c r="M476" s="55"/>
      <c r="N476" s="55"/>
      <c r="O476" s="55"/>
      <c r="P476" s="55"/>
      <c r="Q476" s="55"/>
      <c r="R476" s="55"/>
      <c r="S476" s="55"/>
      <c r="T476" s="55"/>
    </row>
    <row r="477" spans="1:20">
      <c r="A477" s="55"/>
      <c r="B477" s="55"/>
      <c r="C477" s="55"/>
      <c r="D477" s="55"/>
      <c r="E477" s="55"/>
      <c r="F477" s="55"/>
      <c r="G477" s="55"/>
      <c r="H477" s="55"/>
      <c r="I477" s="55"/>
      <c r="J477" s="55"/>
      <c r="K477" s="55"/>
      <c r="L477" s="55"/>
      <c r="M477" s="55"/>
      <c r="N477" s="55"/>
      <c r="O477" s="55"/>
      <c r="P477" s="55"/>
      <c r="Q477" s="55"/>
      <c r="R477" s="55"/>
      <c r="S477" s="55"/>
      <c r="T477" s="55"/>
    </row>
    <row r="478" spans="1:20">
      <c r="A478" s="55"/>
      <c r="B478" s="55"/>
      <c r="C478" s="55"/>
      <c r="D478" s="55"/>
      <c r="E478" s="55"/>
      <c r="F478" s="55"/>
      <c r="G478" s="55"/>
      <c r="H478" s="55"/>
      <c r="I478" s="55"/>
      <c r="J478" s="55"/>
      <c r="K478" s="55"/>
      <c r="L478" s="55"/>
      <c r="M478" s="55"/>
      <c r="N478" s="55"/>
      <c r="O478" s="55"/>
      <c r="P478" s="55"/>
      <c r="Q478" s="55"/>
      <c r="R478" s="55"/>
      <c r="S478" s="55"/>
      <c r="T478" s="55"/>
    </row>
    <row r="479" spans="1:20">
      <c r="A479" s="55"/>
      <c r="B479" s="55"/>
      <c r="C479" s="55"/>
      <c r="D479" s="55"/>
      <c r="E479" s="55"/>
      <c r="F479" s="55"/>
      <c r="G479" s="55"/>
      <c r="H479" s="55"/>
      <c r="I479" s="55"/>
      <c r="J479" s="55"/>
      <c r="K479" s="55"/>
      <c r="L479" s="55"/>
      <c r="M479" s="55"/>
      <c r="N479" s="55"/>
      <c r="O479" s="55"/>
      <c r="P479" s="55"/>
      <c r="Q479" s="55"/>
      <c r="R479" s="55"/>
      <c r="S479" s="55"/>
      <c r="T479" s="55"/>
    </row>
    <row r="480" spans="1:20">
      <c r="A480" s="55"/>
      <c r="B480" s="55"/>
      <c r="C480" s="55"/>
      <c r="D480" s="55"/>
      <c r="E480" s="55"/>
      <c r="F480" s="55"/>
      <c r="G480" s="55"/>
      <c r="H480" s="55"/>
      <c r="I480" s="55"/>
      <c r="J480" s="55"/>
      <c r="K480" s="55"/>
      <c r="L480" s="55"/>
      <c r="M480" s="55"/>
      <c r="N480" s="55"/>
      <c r="O480" s="55"/>
      <c r="P480" s="55"/>
      <c r="Q480" s="55"/>
      <c r="R480" s="55"/>
      <c r="S480" s="55"/>
      <c r="T480" s="55"/>
    </row>
  </sheetData>
  <mergeCells count="14">
    <mergeCell ref="N7:N8"/>
    <mergeCell ref="K7:K8"/>
    <mergeCell ref="L7:L8"/>
    <mergeCell ref="M7:M8"/>
    <mergeCell ref="A7:A8"/>
    <mergeCell ref="H7:H8"/>
    <mergeCell ref="I7:I8"/>
    <mergeCell ref="J7:J8"/>
    <mergeCell ref="C7:C8"/>
    <mergeCell ref="D7:D8"/>
    <mergeCell ref="E7:E8"/>
    <mergeCell ref="F7:F8"/>
    <mergeCell ref="G7:G8"/>
    <mergeCell ref="B7:B9"/>
  </mergeCells>
  <phoneticPr fontId="0" type="noConversion"/>
  <printOptions horizontalCentered="1"/>
  <pageMargins left="0.25" right="0.25" top="0.66" bottom="0.66" header="0.93" footer="0.31"/>
  <pageSetup scale="48" orientation="landscape" r:id="rId1"/>
  <headerFooter alignWithMargins="0">
    <oddFooter>&amp;L&amp;F 
&amp;A&amp;CPage &amp;N of &amp;P&amp;R&amp;D  &amp;T</oddFooter>
  </headerFooter>
  <rowBreaks count="11" manualBreakCount="11">
    <brk id="79" max="65535" man="1"/>
    <brk id="135" max="65535" man="1"/>
    <brk id="191" max="65535" man="1"/>
    <brk id="247" max="65535" man="1"/>
    <brk id="303" max="65535" man="1"/>
    <brk id="359" max="65535" man="1"/>
    <brk id="415" max="65535" man="1"/>
    <brk id="471" max="65535" man="1"/>
    <brk id="527" max="65535" man="1"/>
    <brk id="583" max="65535" man="1"/>
    <brk id="639" max="6553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60</vt:i4>
      </vt:variant>
      <vt:variant>
        <vt:lpstr>Named Ranges</vt:lpstr>
      </vt:variant>
      <vt:variant>
        <vt:i4>89</vt:i4>
      </vt:variant>
    </vt:vector>
  </HeadingPairs>
  <TitlesOfParts>
    <vt:vector size="149" baseType="lpstr">
      <vt:lpstr>Title</vt:lpstr>
      <vt:lpstr>Disclaimer</vt:lpstr>
      <vt:lpstr>Spreadsheet instructions</vt:lpstr>
      <vt:lpstr>Project Information</vt:lpstr>
      <vt:lpstr>Summary</vt:lpstr>
      <vt:lpstr>Staff Hour Summary--Grand Total</vt:lpstr>
      <vt:lpstr>Staff Hour Summary - Firm</vt:lpstr>
      <vt:lpstr>Fee Sheet - Prime</vt:lpstr>
      <vt:lpstr>Fee Sheet - Sub</vt:lpstr>
      <vt:lpstr>3. Project General Tasks</vt:lpstr>
      <vt:lpstr>Selective C&amp;G Guidelines</vt:lpstr>
      <vt:lpstr>Tree Disposition Guidelines</vt:lpstr>
      <vt:lpstr>Roadway Guidelines</vt:lpstr>
      <vt:lpstr>4. Roadway Analysis</vt:lpstr>
      <vt:lpstr>5. Roadway Plans</vt:lpstr>
      <vt:lpstr>6a. Drainage Analysis</vt:lpstr>
      <vt:lpstr>6b. Drainage Plans</vt:lpstr>
      <vt:lpstr>Utility Guidelines</vt:lpstr>
      <vt:lpstr>7. Utilities</vt:lpstr>
      <vt:lpstr>Environmental Permit Guidelines</vt:lpstr>
      <vt:lpstr>8. Env. Permits and Clearances</vt:lpstr>
      <vt:lpstr>Structures-Guidelines</vt:lpstr>
      <vt:lpstr>9. Structures Summary</vt:lpstr>
      <vt:lpstr>10. Structures-BDR</vt:lpstr>
      <vt:lpstr>11. Temporary Bridge</vt:lpstr>
      <vt:lpstr>12. Short Span Concrete</vt:lpstr>
      <vt:lpstr>13. Medium Span Concrete </vt:lpstr>
      <vt:lpstr>14. Structures-Structural Steel</vt:lpstr>
      <vt:lpstr>15.Str.-Segmental Concrete</vt:lpstr>
      <vt:lpstr>16. Structures-Movable Span</vt:lpstr>
      <vt:lpstr>17. Str-Retaining Walls</vt:lpstr>
      <vt:lpstr>18. Structures-Miscellaneous</vt:lpstr>
      <vt:lpstr>Signing &amp; Marking Guidelines</vt:lpstr>
      <vt:lpstr>19. Signing &amp; Marking Analysis</vt:lpstr>
      <vt:lpstr>20. Signing &amp; Marking Plans</vt:lpstr>
      <vt:lpstr>Signalization Guidelines</vt:lpstr>
      <vt:lpstr>21. Signalization Analysis</vt:lpstr>
      <vt:lpstr>22. Signalization Plans</vt:lpstr>
      <vt:lpstr>Lighting Guidelines</vt:lpstr>
      <vt:lpstr>23. Lighting Analysis</vt:lpstr>
      <vt:lpstr>24. Lighting Plans</vt:lpstr>
      <vt:lpstr>Landscape Guidelines</vt:lpstr>
      <vt:lpstr>25. Landscape Analysis</vt:lpstr>
      <vt:lpstr>26. Landscape Plans</vt:lpstr>
      <vt:lpstr>Survey Guidelines</vt:lpstr>
      <vt:lpstr>27. Survey</vt:lpstr>
      <vt:lpstr>28. Photogrammetry</vt:lpstr>
      <vt:lpstr>29. Mapping</vt:lpstr>
      <vt:lpstr>30. Terrestrial Mobile LiDAR</vt:lpstr>
      <vt:lpstr>Architecture Guidelines</vt:lpstr>
      <vt:lpstr>31. Architecture Development</vt:lpstr>
      <vt:lpstr>Noise Guidelines</vt:lpstr>
      <vt:lpstr>32. Noise Barrier Assessment</vt:lpstr>
      <vt:lpstr>ITS Guidelines</vt:lpstr>
      <vt:lpstr>33. ITS Analysis</vt:lpstr>
      <vt:lpstr>34. ITS Plans</vt:lpstr>
      <vt:lpstr>Geotechnical Guidelines</vt:lpstr>
      <vt:lpstr>35. Geotechnical</vt:lpstr>
      <vt:lpstr>3D Modeling Guidelines</vt:lpstr>
      <vt:lpstr>36. 3D Modeling</vt:lpstr>
      <vt:lpstr>'Fee Sheet - Sub'!\P</vt:lpstr>
      <vt:lpstr>\P</vt:lpstr>
      <vt:lpstr>'Architecture Guidelines'!_Toc528467648</vt:lpstr>
      <vt:lpstr>'Environmental Permit Guidelines'!_Toc528467648</vt:lpstr>
      <vt:lpstr>'Geotechnical Guidelines'!_Toc528467648</vt:lpstr>
      <vt:lpstr>'Roadway Guidelines'!_Toc528467648</vt:lpstr>
      <vt:lpstr>'Survey Guidelines'!_Toc528467648</vt:lpstr>
      <vt:lpstr>'Utility Guidelines'!_Toc528467648</vt:lpstr>
      <vt:lpstr>'Fee Sheet - Sub'!FEE</vt:lpstr>
      <vt:lpstr>FEE</vt:lpstr>
      <vt:lpstr>'12. Short Span Concrete'!Print_Area</vt:lpstr>
      <vt:lpstr>'13. Medium Span Concrete '!Print_Area</vt:lpstr>
      <vt:lpstr>'14. Structures-Structural Steel'!Print_Area</vt:lpstr>
      <vt:lpstr>'18. Structures-Miscellaneous'!Print_Area</vt:lpstr>
      <vt:lpstr>'19. Signing &amp; Marking Analysis'!Print_Area</vt:lpstr>
      <vt:lpstr>'20. Signing &amp; Marking Plans'!Print_Area</vt:lpstr>
      <vt:lpstr>'21. Signalization Analysis'!Print_Area</vt:lpstr>
      <vt:lpstr>'22. Signalization Plans'!Print_Area</vt:lpstr>
      <vt:lpstr>'23. Lighting Analysis'!Print_Area</vt:lpstr>
      <vt:lpstr>'24. Lighting Plans'!Print_Area</vt:lpstr>
      <vt:lpstr>'25. Landscape Analysis'!Print_Area</vt:lpstr>
      <vt:lpstr>'26. Landscape Plans'!Print_Area</vt:lpstr>
      <vt:lpstr>'27. Survey'!Print_Area</vt:lpstr>
      <vt:lpstr>'28. Photogrammetry'!Print_Area</vt:lpstr>
      <vt:lpstr>'29. Mapping'!Print_Area</vt:lpstr>
      <vt:lpstr>'3. Project General Tasks'!Print_Area</vt:lpstr>
      <vt:lpstr>'31. Architecture Development'!Print_Area</vt:lpstr>
      <vt:lpstr>'32. Noise Barrier Assessment'!Print_Area</vt:lpstr>
      <vt:lpstr>'33. ITS Analysis'!Print_Area</vt:lpstr>
      <vt:lpstr>'34. ITS Plans'!Print_Area</vt:lpstr>
      <vt:lpstr>'35. Geotechnical'!Print_Area</vt:lpstr>
      <vt:lpstr>'36. 3D Modeling'!Print_Area</vt:lpstr>
      <vt:lpstr>'3D Modeling Guidelines'!Print_Area</vt:lpstr>
      <vt:lpstr>'4. Roadway Analysis'!Print_Area</vt:lpstr>
      <vt:lpstr>'5. Roadway Plans'!Print_Area</vt:lpstr>
      <vt:lpstr>'6a. Drainage Analysis'!Print_Area</vt:lpstr>
      <vt:lpstr>'7. Utilities'!Print_Area</vt:lpstr>
      <vt:lpstr>'8. Env. Permits and Clearances'!Print_Area</vt:lpstr>
      <vt:lpstr>'9. Structures Summary'!Print_Area</vt:lpstr>
      <vt:lpstr>'Architecture Guidelines'!Print_Area</vt:lpstr>
      <vt:lpstr>Disclaimer!Print_Area</vt:lpstr>
      <vt:lpstr>'Environmental Permit Guidelines'!Print_Area</vt:lpstr>
      <vt:lpstr>'Fee Sheet - Prime'!Print_Area</vt:lpstr>
      <vt:lpstr>'Fee Sheet - Sub'!Print_Area</vt:lpstr>
      <vt:lpstr>'Geotechnical Guidelines'!Print_Area</vt:lpstr>
      <vt:lpstr>'ITS Guidelines'!Print_Area</vt:lpstr>
      <vt:lpstr>'Landscape Guidelines'!Print_Area</vt:lpstr>
      <vt:lpstr>'Lighting Guidelines'!Print_Area</vt:lpstr>
      <vt:lpstr>'Noise Guidelines'!Print_Area</vt:lpstr>
      <vt:lpstr>'Project Information'!Print_Area</vt:lpstr>
      <vt:lpstr>'Roadway Guidelines'!Print_Area</vt:lpstr>
      <vt:lpstr>'Signalization Guidelines'!Print_Area</vt:lpstr>
      <vt:lpstr>'Signing &amp; Marking Guidelines'!Print_Area</vt:lpstr>
      <vt:lpstr>'Spreadsheet instructions'!Print_Area</vt:lpstr>
      <vt:lpstr>'Staff Hour Summary - Firm'!Print_Area</vt:lpstr>
      <vt:lpstr>'Staff Hour Summary--Grand Total'!Print_Area</vt:lpstr>
      <vt:lpstr>'Structures-Guidelines'!Print_Area</vt:lpstr>
      <vt:lpstr>Summary!Print_Area</vt:lpstr>
      <vt:lpstr>'Survey Guidelines'!Print_Area</vt:lpstr>
      <vt:lpstr>Title!Print_Area</vt:lpstr>
      <vt:lpstr>'Utility Guidelines'!Print_Area</vt:lpstr>
      <vt:lpstr>'10. Structures-BDR'!Print_Titles</vt:lpstr>
      <vt:lpstr>'11. Temporary Bridge'!Print_Titles</vt:lpstr>
      <vt:lpstr>'12. Short Span Concrete'!Print_Titles</vt:lpstr>
      <vt:lpstr>'13. Medium Span Concrete '!Print_Titles</vt:lpstr>
      <vt:lpstr>'14. Structures-Structural Steel'!Print_Titles</vt:lpstr>
      <vt:lpstr>'15.Str.-Segmental Concrete'!Print_Titles</vt:lpstr>
      <vt:lpstr>'16. Structures-Movable Span'!Print_Titles</vt:lpstr>
      <vt:lpstr>'17. Str-Retaining Walls'!Print_Titles</vt:lpstr>
      <vt:lpstr>'18. Structures-Miscellaneous'!Print_Titles</vt:lpstr>
      <vt:lpstr>'19. Signing &amp; Marking Analysis'!Print_Titles</vt:lpstr>
      <vt:lpstr>'26. Landscape Plans'!Print_Titles</vt:lpstr>
      <vt:lpstr>'27. Survey'!Print_Titles</vt:lpstr>
      <vt:lpstr>'28. Photogrammetry'!Print_Titles</vt:lpstr>
      <vt:lpstr>'29. Mapping'!Print_Titles</vt:lpstr>
      <vt:lpstr>'3. Project General Tasks'!Print_Titles</vt:lpstr>
      <vt:lpstr>'30. Terrestrial Mobile LiDAR'!Print_Titles</vt:lpstr>
      <vt:lpstr>'31. Architecture Development'!Print_Titles</vt:lpstr>
      <vt:lpstr>'33. ITS Analysis'!Print_Titles</vt:lpstr>
      <vt:lpstr>'34. ITS Plans'!Print_Titles</vt:lpstr>
      <vt:lpstr>'35. Geotechnical'!Print_Titles</vt:lpstr>
      <vt:lpstr>'36. 3D Modeling'!Print_Titles</vt:lpstr>
      <vt:lpstr>'4. Roadway Analysis'!Print_Titles</vt:lpstr>
      <vt:lpstr>'5. Roadway Plans'!Print_Titles</vt:lpstr>
      <vt:lpstr>'6a. Drainage Analysis'!Print_Titles</vt:lpstr>
      <vt:lpstr>'8. Env. Permits and Clearances'!Print_Titles</vt:lpstr>
      <vt:lpstr>'Staff Hour Summary - Firm'!X_FINAL_SUM</vt:lpstr>
      <vt:lpstr>X_FINAL_SUM</vt:lpstr>
      <vt:lpstr>yesno</vt:lpstr>
    </vt:vector>
  </TitlesOfParts>
  <Company>Holcomb &amp; Associates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Design Staff Hour Forms &amp; Guidelines</dc:title>
  <dc:creator>Hayden, Mary Jane</dc:creator>
  <cp:lastModifiedBy>Buck, Ryan</cp:lastModifiedBy>
  <cp:lastPrinted>2018-01-04T12:51:54Z</cp:lastPrinted>
  <dcterms:created xsi:type="dcterms:W3CDTF">1996-01-04T16:34:56Z</dcterms:created>
  <dcterms:modified xsi:type="dcterms:W3CDTF">2021-05-03T22:19:03Z</dcterms:modified>
</cp:coreProperties>
</file>