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odata\shares\CO\RDO\Proj\ST\Design Tools\Excel 'LON' Tools\"/>
    </mc:Choice>
  </mc:AlternateContent>
  <bookViews>
    <workbookView xWindow="0" yWindow="0" windowWidth="21570" windowHeight="8145" tabRatio="776" xr2:uid="{00000000-000D-0000-FFFF-FFFF00000000}"/>
  </bookViews>
  <sheets>
    <sheet name="A. Near Lane; Crash Cush" sheetId="1" r:id="rId1"/>
    <sheet name="B. Two-Lane Two-Way; Crash Cush" sheetId="16" r:id="rId2"/>
    <sheet name="C. Near Lane; Sloped End" sheetId="15" r:id="rId3"/>
    <sheet name="D. Two-Lane Two-Way; Sloped End" sheetId="17" r:id="rId4"/>
    <sheet name="RDG Data" sheetId="3" r:id="rId5"/>
    <sheet name="Policy" sheetId="8" r:id="rId6"/>
    <sheet name="Version History" sheetId="9" r:id="rId7"/>
  </sheets>
  <definedNames>
    <definedName name="col">'RDG Data'!$B$3:$E$3</definedName>
    <definedName name="data" localSheetId="1">'B. Two-Lane Two-Way; Crash Cush'!#REF!</definedName>
    <definedName name="data" localSheetId="2">'C. Near Lane; Sloped End'!#REF!</definedName>
    <definedName name="data" localSheetId="3">'D. Two-Lane Two-Way; Sloped End'!#REF!</definedName>
    <definedName name="data" localSheetId="5">Policy!#REF!</definedName>
    <definedName name="data" localSheetId="6">'Version History'!#REF!</definedName>
    <definedName name="data">'A. Near Lane; Crash Cush'!#REF!</definedName>
    <definedName name="data2" localSheetId="1">'B. Two-Lane Two-Way; Crash Cush'!#REF!</definedName>
    <definedName name="data2" localSheetId="2">'C. Near Lane; Sloped End'!#REF!</definedName>
    <definedName name="data2" localSheetId="3">'D. Two-Lane Two-Way; Sloped End'!#REF!</definedName>
    <definedName name="data2" localSheetId="5">Policy!#REF!</definedName>
    <definedName name="data2" localSheetId="6">'Version History'!#REF!</definedName>
    <definedName name="data2">'A. Near Lane; Crash Cush'!#REF!</definedName>
    <definedName name="data3" localSheetId="1">'B. Two-Lane Two-Way; Crash Cush'!#REF!</definedName>
    <definedName name="data3" localSheetId="2">'C. Near Lane; Sloped End'!#REF!</definedName>
    <definedName name="data3" localSheetId="3">'D. Two-Lane Two-Way; Sloped End'!#REF!</definedName>
    <definedName name="data3" localSheetId="5">Policy!#REF!</definedName>
    <definedName name="data3" localSheetId="6">'Version History'!#REF!</definedName>
    <definedName name="data3">'A. Near Lane; Crash Cush'!#REF!</definedName>
    <definedName name="left" localSheetId="1">'B. Two-Lane Two-Way; Crash Cush'!#REF!</definedName>
    <definedName name="left" localSheetId="2">'C. Near Lane; Sloped End'!#REF!</definedName>
    <definedName name="left" localSheetId="3">'D. Two-Lane Two-Way; Sloped End'!#REF!</definedName>
    <definedName name="left" localSheetId="5">Policy!#REF!</definedName>
    <definedName name="left" localSheetId="6">'Version History'!#REF!</definedName>
    <definedName name="left">'A. Near Lane; Crash Cush'!#REF!</definedName>
    <definedName name="row">'RDG Data'!$A$4:$A$14</definedName>
    <definedName name="Type" localSheetId="1">'B. Two-Lane Two-Way; Crash Cush'!$D$27:$D$27</definedName>
    <definedName name="Type" localSheetId="2">'C. Near Lane; Sloped End'!$D$27:$D$27</definedName>
    <definedName name="Type" localSheetId="3">'D. Two-Lane Two-Way; Sloped End'!$D$27:$D$27</definedName>
    <definedName name="Type" localSheetId="5">Policy!#REF!</definedName>
    <definedName name="Type" localSheetId="6">'Version History'!#REF!</definedName>
    <definedName name="Type">'A. Near Lane; Crash Cush'!$D$27:$D$27</definedName>
    <definedName name="value">'RDG Data'!$B$4:$E$14</definedName>
    <definedName name="values">'RDG Data'!$B$4:$D$14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 l="1"/>
  <c r="D13" i="3"/>
  <c r="C13" i="3"/>
  <c r="B13" i="3"/>
  <c r="E11" i="3"/>
  <c r="D11" i="3"/>
  <c r="C11" i="3"/>
  <c r="B11" i="3"/>
  <c r="E9" i="3"/>
  <c r="D9" i="3"/>
  <c r="C9" i="3"/>
  <c r="B9" i="3"/>
  <c r="E7" i="3"/>
  <c r="D7" i="3"/>
  <c r="C7" i="3"/>
  <c r="B7" i="3"/>
  <c r="E5" i="3"/>
  <c r="D5" i="3"/>
  <c r="C5" i="3"/>
  <c r="B5" i="3"/>
  <c r="B28" i="17" l="1"/>
  <c r="B28" i="16"/>
  <c r="B28" i="15"/>
  <c r="B29" i="15" s="1"/>
  <c r="B30" i="15" s="1"/>
  <c r="B28" i="1"/>
  <c r="B29" i="1" s="1"/>
  <c r="B30" i="1" s="1"/>
  <c r="B29" i="17" l="1"/>
  <c r="B30" i="17" s="1"/>
  <c r="B30" i="16"/>
  <c r="B29" i="16"/>
</calcChain>
</file>

<file path=xl/sharedStrings.xml><?xml version="1.0" encoding="utf-8"?>
<sst xmlns="http://schemas.openxmlformats.org/spreadsheetml/2006/main" count="125" uniqueCount="64">
  <si>
    <t>Design Speed (MPH)</t>
  </si>
  <si>
    <t>Input:</t>
  </si>
  <si>
    <t>Output:</t>
  </si>
  <si>
    <t>Design Speed
(MPH)</t>
  </si>
  <si>
    <r>
      <t>Runout Lengths, L</t>
    </r>
    <r>
      <rPr>
        <b/>
        <i/>
        <vertAlign val="subscript"/>
        <sz val="14"/>
        <color theme="1"/>
        <rFont val="Calibri"/>
        <family val="2"/>
        <scheme val="minor"/>
      </rPr>
      <t>R</t>
    </r>
    <r>
      <rPr>
        <b/>
        <i/>
        <sz val="14"/>
        <color theme="1"/>
        <rFont val="Calibri"/>
        <family val="2"/>
        <scheme val="minor"/>
      </rPr>
      <t xml:space="preserve"> (Ft.):</t>
    </r>
  </si>
  <si>
    <t>ADT (VPD Threshold)</t>
  </si>
  <si>
    <r>
      <t>Runout Length, L</t>
    </r>
    <r>
      <rPr>
        <b/>
        <vertAlign val="subscript"/>
        <sz val="11"/>
        <color theme="1"/>
        <rFont val="Calibri"/>
        <family val="2"/>
        <scheme val="minor"/>
      </rPr>
      <t>R</t>
    </r>
    <r>
      <rPr>
        <b/>
        <sz val="11"/>
        <color theme="1"/>
        <rFont val="Calibri"/>
        <family val="2"/>
        <scheme val="minor"/>
      </rPr>
      <t xml:space="preserve"> (Ft.)</t>
    </r>
  </si>
  <si>
    <r>
      <t>Lateral Area Concern, L</t>
    </r>
    <r>
      <rPr>
        <b/>
        <vertAlign val="subscript"/>
        <sz val="11"/>
        <color theme="1"/>
        <rFont val="Calibri"/>
        <family val="2"/>
        <scheme val="minor"/>
      </rPr>
      <t xml:space="preserve">A </t>
    </r>
    <r>
      <rPr>
        <b/>
        <sz val="11"/>
        <color theme="1"/>
        <rFont val="Calibri"/>
        <family val="2"/>
        <scheme val="minor"/>
      </rPr>
      <t>(Ft.)</t>
    </r>
  </si>
  <si>
    <t>Length of Need, X (Ft.)</t>
  </si>
  <si>
    <t>Northbound</t>
  </si>
  <si>
    <t>Eastbound</t>
  </si>
  <si>
    <t>Westbound</t>
  </si>
  <si>
    <t>Southbound</t>
  </si>
  <si>
    <t>Direction of Near Lane Traffic</t>
  </si>
  <si>
    <t>Comment:</t>
  </si>
  <si>
    <t>enter as total feet (do not input a plus sign)</t>
  </si>
  <si>
    <t>Yes</t>
  </si>
  <si>
    <t>No</t>
  </si>
  <si>
    <t>Direction of Far Lane Traffic</t>
  </si>
  <si>
    <t>Designer:</t>
  </si>
  <si>
    <t>AASHTO RDG (5-3)</t>
  </si>
  <si>
    <r>
      <rPr>
        <b/>
        <i/>
        <sz val="11"/>
        <color theme="1"/>
        <rFont val="Calibri"/>
        <family val="2"/>
        <scheme val="minor"/>
      </rPr>
      <t>NOTE:</t>
    </r>
    <r>
      <rPr>
        <b/>
        <sz val="11"/>
        <color theme="1"/>
        <rFont val="Calibri"/>
        <family val="2"/>
        <scheme val="minor"/>
      </rPr>
      <t xml:space="preserve"> The above values are taken from the
               AASHTO RDG, Table 5-10(b)</t>
    </r>
  </si>
  <si>
    <r>
      <rPr>
        <b/>
        <u/>
        <sz val="11"/>
        <color theme="1"/>
        <rFont val="Calibri"/>
        <family val="2"/>
        <scheme val="minor"/>
      </rPr>
      <t>FDOT Design Tool Note:</t>
    </r>
    <r>
      <rPr>
        <b/>
        <i/>
        <sz val="11"/>
        <color theme="1"/>
        <rFont val="Calibri"/>
        <family val="2"/>
        <scheme val="minor"/>
      </rPr>
      <t xml:space="preserve"> </t>
    </r>
    <r>
      <rPr>
        <b/>
        <sz val="11"/>
        <color theme="1"/>
        <rFont val="Calibri"/>
        <family val="2"/>
        <scheme val="minor"/>
      </rPr>
      <t>No warranty, expressed or implied, is made by the Florida Department of Transportation as to the accuracy and functioning of any programs or the results they produce, nor shall the fact of distribution constitute any such warranty, and no responsibility is assumed by the Florida Department of Transportation in any connection therewith.
By using this program, you are agreeing to the above disclaimer.</t>
    </r>
  </si>
  <si>
    <t>Roadway Name / Feature:</t>
  </si>
  <si>
    <t>FPID:</t>
  </si>
  <si>
    <t>v1.0</t>
  </si>
  <si>
    <t>initial release</t>
  </si>
  <si>
    <t>Version:</t>
  </si>
  <si>
    <t>Released:</t>
  </si>
  <si>
    <t>Changes:</t>
  </si>
  <si>
    <t>AADT (Vehicles Per Day)</t>
  </si>
  <si>
    <t>for relative stationing calculations
(Westbound shown, others similar)</t>
  </si>
  <si>
    <t>for relative stationing calculations
(Eastbound shown, others similar)</t>
  </si>
  <si>
    <t>Trailing End Design Note:</t>
  </si>
  <si>
    <t>Near Lane Design Note:</t>
  </si>
  <si>
    <t>TAB A:  SHIELDING OF NEAREST LANE USING CONCRETE BARRIER &amp; CRASH CUSHION</t>
  </si>
  <si>
    <t>TAB C:  SHIELDING OF NEAREST LANE: CURB &amp; GUTTER BARRIER WITH SLOPED END TREATMENT</t>
  </si>
  <si>
    <t>TAB B:  SHIELDING FOR FAR LANE OF 2-LANE 2-WAY ROAD: 
               CONCRETE BARRIER &amp; CRASH CUSHION</t>
  </si>
  <si>
    <t>TAB D:  SHIELDING FOR FAR LANE OF 2-LANE 2-WAY ROAD:
               CURB &amp; GUTTER BARRIER WITH SLOPED END TREATMENT</t>
  </si>
  <si>
    <t xml:space="preserve">  For FDOT Standard Plans, Index 521-001</t>
  </si>
  <si>
    <t xml:space="preserve">the lesser distance  to the 'Clear Zone Limit' or 'Back of Hazard', measured from the 'Edge of Traffic Lane' </t>
  </si>
  <si>
    <r>
      <t>Lateral Offset of Crash Cushion, Y</t>
    </r>
    <r>
      <rPr>
        <b/>
        <vertAlign val="subscript"/>
        <sz val="11"/>
        <color theme="1"/>
        <rFont val="Calibri"/>
        <family val="2"/>
        <scheme val="minor"/>
      </rPr>
      <t xml:space="preserve"> </t>
    </r>
    <r>
      <rPr>
        <b/>
        <sz val="11"/>
        <color theme="1"/>
        <rFont val="Calibri"/>
        <family val="2"/>
        <scheme val="minor"/>
      </rPr>
      <t>(Ft.)</t>
    </r>
  </si>
  <si>
    <t>Begin/End LON Station 
(Near Lane Approach)</t>
  </si>
  <si>
    <t>Approach Face of Hazard Station</t>
  </si>
  <si>
    <t>the lesser distance  to the 'Clear Zone Limit' or 'Back of Hazard', measured from the 'Edge of Traffic Lane' 
(Far Lane)</t>
  </si>
  <si>
    <r>
      <t>Lateral Offset of Barrier, Y</t>
    </r>
    <r>
      <rPr>
        <b/>
        <vertAlign val="subscript"/>
        <sz val="11"/>
        <color theme="1"/>
        <rFont val="Calibri"/>
        <family val="2"/>
        <scheme val="minor"/>
      </rPr>
      <t xml:space="preserve"> </t>
    </r>
    <r>
      <rPr>
        <b/>
        <sz val="11"/>
        <color theme="1"/>
        <rFont val="Calibri"/>
        <family val="2"/>
        <scheme val="minor"/>
      </rPr>
      <t>(Ft.)</t>
    </r>
  </si>
  <si>
    <t>45 MPH is maximum permitted for Curb and Gutter Barrier</t>
  </si>
  <si>
    <t>the Barrier's offset from the 'Edge of Traffic Lane' (Far Lane), measured from the Barrier Gutter Line at the Begin/End LON Station</t>
  </si>
  <si>
    <t>the Barrier's offset from the 'Edge of Traffic Lane', measured from the Barrier Gutter Line at the Begin/End LON Station</t>
  </si>
  <si>
    <t>Begin/End LON Station
(Far Lane Approach)</t>
  </si>
  <si>
    <t>Begin/End LON Station
(Near Lane Approach)</t>
  </si>
  <si>
    <t xml:space="preserve">Begin/End LON Station
(Far Lane Approach) </t>
  </si>
  <si>
    <t>per the FDM, 35 MPH is maximum permitted for Curb and Gutter Barrier with a Sloped End Treatment</t>
  </si>
  <si>
    <t>If only the barrier is within the Clear Zone Limit of the "Far Lane" (Hazard is outside the Clear Zone Limit), apply a Crash Cushion with the Begin/End LON Station located 10 Ft. in advance of the Approach Face of Hazard Station (Locate at X = 10 Ft., as shown on this Tab)
For the opposite end of the barrier, design the Begin/End LON Station of a Crash Cushion for the  "Near Lane" approach using Tab A.
For Guardrail Approach Terminals, See Index 536-001.</t>
  </si>
  <si>
    <t>If only the barrier is within the Clear Zone Limit of the "Far Lane" (Hazard is outside the Clear Zone Limit), apply a Sloped End Treatment with the Begin/End LON Station located adjacent to the Approach Face of Hazard Station (Locate the end tip of the Sloped End Treatment at X = 25 Ft. or X = 10 Ft. for the 25 Ft length and 10 Ft. length Sloped End Treatment options, respectively)
For the opposite end of the barrier, design the Begin/End LON Station of a Sloped End Treatment for the  "Near Lane" approach using Tab C.
For Guardrail Approach Terminals, See Index 536-001</t>
  </si>
  <si>
    <t>When the facility is a two-lane two-way road with the Hazard or barrier within the Far Lane's Clear Zone Limit, design the Begin/End LON Station for a Sloped End Treatment on the opposite barrier end using Tab D. 
For cases where an opposing lane is not within the Clear Zone distance from the Hazard or barrier, the trailing end of the barrier may be terminated adjacent to the trailing end of the Hazard.
For Guardrail Approach Terminals, See Index 536-001.</t>
  </si>
  <si>
    <t>When the facility is a two-lane two-way road with the Hazard or barrier within the Far Lane's Clear Zone Limit, design the Begin/End LON Station for a Crash Cushion on the opposite barrier end using Tab B. 
For cases where an opposing lane is not within the Clear Zone distance from the Hazard or barrier, the trailing end of the barrier may be terminated adjacent to the trailing end of the Hazard.
For Guardrail Approach Terminals, See Index 536-001.</t>
  </si>
  <si>
    <r>
      <rPr>
        <b/>
        <u/>
        <sz val="11"/>
        <color theme="1"/>
        <rFont val="Calibri"/>
        <family val="2"/>
        <scheme val="minor"/>
      </rPr>
      <t xml:space="preserve">Design Basis: </t>
    </r>
    <r>
      <rPr>
        <b/>
        <sz val="11"/>
        <color theme="1"/>
        <rFont val="Calibri"/>
        <family val="2"/>
        <scheme val="minor"/>
      </rPr>
      <t>The standard method of determining guardrail placement for shielding hazards is based on the Runout Length and the Length of Need calculation in the AASHTO Roadside Design Guide (RDG), 4th Edition</t>
    </r>
  </si>
  <si>
    <t>the barrier's offset from the 'Edge of Traffic Lane', measured from the gutter line at the Start LON location (see Index 544-001 and corresponding SPI)</t>
  </si>
  <si>
    <t>the barrier's offset from the 'Edge of Traffic Lane (Far Lane)', measured from the gutter line at the Start LON location (see Index 544-001 and corresponding SPI)</t>
  </si>
  <si>
    <t xml:space="preserve">CONCRETE BARRIER LENGTH OF NEED v1.1 </t>
  </si>
  <si>
    <t>CONCRETE BARRIER LENGTH OF NEED v1.1</t>
  </si>
  <si>
    <t>v1.1</t>
  </si>
  <si>
    <t>updated Begin/End LON Sta. location per new FY2019-20 Index 544-001 (Crash Cushions)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</si>
</sst>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b/>
      <i/>
      <vertAlign val="subscript"/>
      <sz val="14"/>
      <color theme="1"/>
      <name val="Calibri"/>
      <family val="2"/>
      <scheme val="minor"/>
    </font>
    <font>
      <b/>
      <vertAlign val="subscript"/>
      <sz val="11"/>
      <color theme="1"/>
      <name val="Calibri"/>
      <family val="2"/>
      <scheme val="minor"/>
    </font>
    <font>
      <i/>
      <sz val="11"/>
      <color rgb="FF0070C0"/>
      <name val="Calibri"/>
      <family val="2"/>
      <scheme val="minor"/>
    </font>
    <font>
      <b/>
      <sz val="18"/>
      <color theme="1"/>
      <name val="Calibri"/>
      <family val="2"/>
      <scheme val="minor"/>
    </font>
    <font>
      <b/>
      <sz val="22"/>
      <color theme="8"/>
      <name val="Calibri"/>
      <family val="2"/>
      <scheme val="minor"/>
    </font>
    <font>
      <i/>
      <sz val="12"/>
      <color theme="1"/>
      <name val="Calibri"/>
      <family val="2"/>
      <scheme val="minor"/>
    </font>
    <font>
      <b/>
      <sz val="20"/>
      <color theme="1"/>
      <name val="Calibri"/>
      <family val="2"/>
      <scheme val="minor"/>
    </font>
    <font>
      <b/>
      <i/>
      <sz val="11"/>
      <color theme="1"/>
      <name val="Calibri"/>
      <family val="2"/>
      <scheme val="minor"/>
    </font>
    <font>
      <b/>
      <u/>
      <sz val="11"/>
      <color theme="1"/>
      <name val="Calibri"/>
      <family val="2"/>
      <scheme val="minor"/>
    </font>
    <font>
      <b/>
      <sz val="12"/>
      <color rgb="FF00B050"/>
      <name val="Calibri"/>
      <family val="2"/>
      <scheme val="minor"/>
    </font>
    <font>
      <b/>
      <u/>
      <sz val="11"/>
      <color rgb="FF0070C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9">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vertical="center"/>
    </xf>
    <xf numFmtId="165" fontId="0" fillId="0" borderId="0" xfId="0" applyNumberFormat="1" applyAlignment="1">
      <alignment horizontal="center"/>
    </xf>
    <xf numFmtId="0" fontId="1" fillId="0" borderId="1"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0" fillId="5" borderId="1" xfId="0" applyFont="1" applyFill="1" applyBorder="1" applyAlignment="1">
      <alignment horizontal="center" vertical="center"/>
    </xf>
    <xf numFmtId="0" fontId="8" fillId="0" borderId="1" xfId="0" applyFont="1" applyBorder="1" applyAlignment="1">
      <alignment horizontal="left" vertical="center" wrapText="1"/>
    </xf>
    <xf numFmtId="0" fontId="1"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0" fillId="0" borderId="0" xfId="0" applyAlignment="1">
      <alignment horizontal="left"/>
    </xf>
    <xf numFmtId="0" fontId="10" fillId="0" borderId="0" xfId="0" applyFont="1"/>
    <xf numFmtId="0" fontId="8" fillId="0" borderId="1" xfId="0" applyFont="1" applyBorder="1" applyAlignment="1">
      <alignment horizontal="left" vertical="center"/>
    </xf>
    <xf numFmtId="0" fontId="0" fillId="0" borderId="0" xfId="0" applyAlignment="1">
      <alignment horizontal="right" vertical="center"/>
    </xf>
    <xf numFmtId="0" fontId="11" fillId="0" borderId="0" xfId="0" applyFont="1" applyAlignment="1">
      <alignment horizontal="center"/>
    </xf>
    <xf numFmtId="0" fontId="11"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0" fontId="12" fillId="0" borderId="0" xfId="0" applyFont="1"/>
    <xf numFmtId="0" fontId="0" fillId="0" borderId="0" xfId="0" applyAlignment="1">
      <alignment horizontal="right"/>
    </xf>
    <xf numFmtId="164" fontId="15" fillId="5" borderId="1" xfId="0" applyNumberFormat="1" applyFont="1" applyFill="1" applyBorder="1" applyAlignment="1">
      <alignment horizontal="center" vertical="center"/>
    </xf>
    <xf numFmtId="0" fontId="0" fillId="2" borderId="1" xfId="0" applyFill="1" applyBorder="1" applyAlignment="1" applyProtection="1">
      <alignment vertical="center"/>
      <protection locked="0"/>
    </xf>
    <xf numFmtId="0" fontId="1" fillId="0" borderId="0" xfId="0" applyFont="1"/>
    <xf numFmtId="14" fontId="0" fillId="0" borderId="0" xfId="0" applyNumberFormat="1" applyAlignment="1">
      <alignment horizontal="left"/>
    </xf>
    <xf numFmtId="0" fontId="8" fillId="0" borderId="0" xfId="0" applyFont="1" applyAlignment="1">
      <alignment vertical="center"/>
    </xf>
    <xf numFmtId="0" fontId="0" fillId="0" borderId="0" xfId="0" applyAlignment="1">
      <alignment horizontal="center"/>
    </xf>
    <xf numFmtId="166" fontId="15" fillId="5" borderId="1" xfId="0" applyNumberFormat="1" applyFont="1" applyFill="1" applyBorder="1" applyAlignment="1">
      <alignment horizontal="center" vertical="center"/>
    </xf>
    <xf numFmtId="0" fontId="16" fillId="0" borderId="0" xfId="0" applyFont="1"/>
    <xf numFmtId="0" fontId="9"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0" xfId="0" applyFont="1" applyAlignment="1">
      <alignment horizontal="left" wrapText="1"/>
    </xf>
    <xf numFmtId="0" fontId="13"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1323975</xdr:colOff>
      <xdr:row>27</xdr:row>
      <xdr:rowOff>123825</xdr:rowOff>
    </xdr:from>
    <xdr:to>
      <xdr:col>2</xdr:col>
      <xdr:colOff>2254925</xdr:colOff>
      <xdr:row>29</xdr:row>
      <xdr:rowOff>157443</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48225" y="753427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409573</xdr:rowOff>
    </xdr:from>
    <xdr:to>
      <xdr:col>3</xdr:col>
      <xdr:colOff>1692680</xdr:colOff>
      <xdr:row>19</xdr:row>
      <xdr:rowOff>114299</xdr:rowOff>
    </xdr:to>
    <xdr:pic>
      <xdr:nvPicPr>
        <xdr:cNvPr id="5" name="Picture 4">
          <a:extLst>
            <a:ext uri="{FF2B5EF4-FFF2-40B4-BE49-F238E27FC236}">
              <a16:creationId xmlns:a16="http://schemas.microsoft.com/office/drawing/2014/main" id="{9166E9CF-8FD4-4CB2-AB1D-B214D0676E78}"/>
            </a:ext>
          </a:extLst>
        </xdr:cNvPr>
        <xdr:cNvPicPr>
          <a:picLocks noChangeAspect="1"/>
        </xdr:cNvPicPr>
      </xdr:nvPicPr>
      <xdr:blipFill>
        <a:blip xmlns:r="http://schemas.openxmlformats.org/officeDocument/2006/relationships" r:embed="rId2"/>
        <a:stretch>
          <a:fillRect/>
        </a:stretch>
      </xdr:blipFill>
      <xdr:spPr>
        <a:xfrm>
          <a:off x="0" y="1600198"/>
          <a:ext cx="8855480" cy="3429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1390650</xdr:colOff>
      <xdr:row>27</xdr:row>
      <xdr:rowOff>104775</xdr:rowOff>
    </xdr:from>
    <xdr:to>
      <xdr:col>2</xdr:col>
      <xdr:colOff>2321600</xdr:colOff>
      <xdr:row>29</xdr:row>
      <xdr:rowOff>138393</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14900" y="812482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533401</xdr:rowOff>
    </xdr:from>
    <xdr:to>
      <xdr:col>3</xdr:col>
      <xdr:colOff>1938116</xdr:colOff>
      <xdr:row>19</xdr:row>
      <xdr:rowOff>885826</xdr:rowOff>
    </xdr:to>
    <xdr:pic>
      <xdr:nvPicPr>
        <xdr:cNvPr id="6" name="Picture 5">
          <a:extLst>
            <a:ext uri="{FF2B5EF4-FFF2-40B4-BE49-F238E27FC236}">
              <a16:creationId xmlns:a16="http://schemas.microsoft.com/office/drawing/2014/main" id="{4FF84104-8285-40D3-86EE-532CC526240B}"/>
            </a:ext>
          </a:extLst>
        </xdr:cNvPr>
        <xdr:cNvPicPr>
          <a:picLocks noChangeAspect="1"/>
        </xdr:cNvPicPr>
      </xdr:nvPicPr>
      <xdr:blipFill>
        <a:blip xmlns:r="http://schemas.openxmlformats.org/officeDocument/2006/relationships" r:embed="rId2"/>
        <a:stretch>
          <a:fillRect/>
        </a:stretch>
      </xdr:blipFill>
      <xdr:spPr>
        <a:xfrm>
          <a:off x="0" y="1724026"/>
          <a:ext cx="9015191" cy="3676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1400175</xdr:colOff>
      <xdr:row>27</xdr:row>
      <xdr:rowOff>114300</xdr:rowOff>
    </xdr:from>
    <xdr:to>
      <xdr:col>2</xdr:col>
      <xdr:colOff>2331125</xdr:colOff>
      <xdr:row>29</xdr:row>
      <xdr:rowOff>147918</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24425" y="8382000"/>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3</xdr:col>
      <xdr:colOff>1781002</xdr:colOff>
      <xdr:row>19</xdr:row>
      <xdr:rowOff>733425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638300"/>
          <a:ext cx="8858077" cy="3457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1362075</xdr:colOff>
      <xdr:row>27</xdr:row>
      <xdr:rowOff>123825</xdr:rowOff>
    </xdr:from>
    <xdr:to>
      <xdr:col>2</xdr:col>
      <xdr:colOff>2293025</xdr:colOff>
      <xdr:row>29</xdr:row>
      <xdr:rowOff>157443</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86325" y="881062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1</xdr:rowOff>
    </xdr:from>
    <xdr:to>
      <xdr:col>3</xdr:col>
      <xdr:colOff>2000250</xdr:colOff>
      <xdr:row>19</xdr:row>
      <xdr:rowOff>962675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1762126"/>
          <a:ext cx="9077325" cy="3686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Normal="100" workbookViewId="0">
      <selection activeCell="D2" sqref="D2"/>
    </sheetView>
  </sheetViews>
  <sheetFormatPr defaultRowHeight="15" x14ac:dyDescent="0.25"/>
  <cols>
    <col min="1" max="1" width="33.85546875" customWidth="1"/>
    <col min="2" max="2" width="19" customWidth="1"/>
    <col min="3" max="3" width="54.5703125" customWidth="1"/>
    <col min="4" max="4" width="33.5703125" customWidth="1"/>
  </cols>
  <sheetData>
    <row r="1" spans="1:4" ht="28.5" customHeight="1" x14ac:dyDescent="0.45">
      <c r="A1" s="16" t="s">
        <v>60</v>
      </c>
    </row>
    <row r="2" spans="1:4" ht="21.75" customHeight="1" x14ac:dyDescent="0.25">
      <c r="A2" s="31" t="s">
        <v>39</v>
      </c>
      <c r="C2" s="18" t="s">
        <v>23</v>
      </c>
      <c r="D2" s="28"/>
    </row>
    <row r="3" spans="1:4" ht="21.75" customHeight="1" x14ac:dyDescent="0.25">
      <c r="C3" s="18" t="s">
        <v>24</v>
      </c>
      <c r="D3" s="28"/>
    </row>
    <row r="4" spans="1:4" ht="21.75" customHeight="1" x14ac:dyDescent="0.25">
      <c r="C4" s="18" t="s">
        <v>19</v>
      </c>
      <c r="D4" s="28"/>
    </row>
    <row r="5" spans="1:4" ht="32.25" customHeight="1" x14ac:dyDescent="0.25">
      <c r="A5" s="35" t="s">
        <v>35</v>
      </c>
      <c r="B5" s="35"/>
      <c r="C5" s="35"/>
      <c r="D5" s="35"/>
    </row>
    <row r="19" spans="1:11" ht="66" customHeight="1" x14ac:dyDescent="0.25"/>
    <row r="20" spans="1:11" ht="21.75" customHeight="1" x14ac:dyDescent="0.3">
      <c r="B20" s="19" t="s">
        <v>1</v>
      </c>
      <c r="C20" s="19" t="s">
        <v>14</v>
      </c>
      <c r="E20" s="2"/>
      <c r="K20" s="1"/>
    </row>
    <row r="21" spans="1:11" ht="32.25" customHeight="1" x14ac:dyDescent="0.3">
      <c r="A21" s="12" t="s">
        <v>13</v>
      </c>
      <c r="B21" s="21" t="s">
        <v>11</v>
      </c>
      <c r="C21" s="11" t="s">
        <v>31</v>
      </c>
      <c r="E21" s="2"/>
      <c r="K21" s="1"/>
    </row>
    <row r="22" spans="1:11" ht="17.25" customHeight="1" x14ac:dyDescent="0.25">
      <c r="A22" s="12" t="s">
        <v>30</v>
      </c>
      <c r="B22" s="22">
        <v>10000</v>
      </c>
      <c r="C22" s="17"/>
    </row>
    <row r="23" spans="1:11" ht="17.25" customHeight="1" x14ac:dyDescent="0.25">
      <c r="A23" s="14" t="s">
        <v>0</v>
      </c>
      <c r="B23" s="23">
        <v>55</v>
      </c>
      <c r="C23" s="17"/>
    </row>
    <row r="24" spans="1:11" ht="17.25" customHeight="1" x14ac:dyDescent="0.3">
      <c r="A24" s="13" t="s">
        <v>43</v>
      </c>
      <c r="B24" s="24">
        <v>1000</v>
      </c>
      <c r="C24" s="11" t="s">
        <v>15</v>
      </c>
      <c r="E24" s="6"/>
      <c r="K24" s="1"/>
    </row>
    <row r="25" spans="1:11" ht="30.75" customHeight="1" x14ac:dyDescent="0.25">
      <c r="A25" s="14" t="s">
        <v>7</v>
      </c>
      <c r="B25" s="22">
        <v>24</v>
      </c>
      <c r="C25" s="11" t="s">
        <v>40</v>
      </c>
    </row>
    <row r="26" spans="1:11" ht="48.75" customHeight="1" x14ac:dyDescent="0.25">
      <c r="A26" s="14" t="s">
        <v>41</v>
      </c>
      <c r="B26" s="22">
        <v>10</v>
      </c>
      <c r="C26" s="11" t="s">
        <v>58</v>
      </c>
    </row>
    <row r="27" spans="1:11" ht="18.75" customHeight="1" x14ac:dyDescent="0.25">
      <c r="A27" s="8"/>
      <c r="B27" s="20" t="s">
        <v>2</v>
      </c>
      <c r="C27" s="8"/>
    </row>
    <row r="28" spans="1:11" ht="18" x14ac:dyDescent="0.25">
      <c r="A28" s="9" t="s">
        <v>6</v>
      </c>
      <c r="B28" s="10">
        <f>INDEX(value,MATCH(B23,row,-1),MATCH(B22,col,1))</f>
        <v>265</v>
      </c>
      <c r="C28" s="8"/>
    </row>
    <row r="29" spans="1:11" ht="17.25" customHeight="1" x14ac:dyDescent="0.25">
      <c r="A29" s="7" t="s">
        <v>8</v>
      </c>
      <c r="B29" s="27">
        <f>(B25-B26)/(B25/B28)</f>
        <v>154.58333333333334</v>
      </c>
      <c r="C29" s="26" t="s">
        <v>20</v>
      </c>
    </row>
    <row r="30" spans="1:11" ht="33" customHeight="1" x14ac:dyDescent="0.25">
      <c r="A30" s="12" t="s">
        <v>42</v>
      </c>
      <c r="B30" s="33">
        <f>IF(OR(B21="Westbound",B21="Southbound"),(B24+B29),(B24-B29))</f>
        <v>1154.5833333333333</v>
      </c>
      <c r="C30" s="8"/>
    </row>
    <row r="31" spans="1:11" ht="26.25" customHeight="1" x14ac:dyDescent="0.25"/>
    <row r="32" spans="1:11" x14ac:dyDescent="0.25">
      <c r="A32" s="34" t="s">
        <v>33</v>
      </c>
    </row>
    <row r="33" spans="1:3" ht="119.25" customHeight="1" x14ac:dyDescent="0.25">
      <c r="A33" s="36" t="s">
        <v>56</v>
      </c>
      <c r="B33" s="36"/>
      <c r="C33" s="36"/>
    </row>
  </sheetData>
  <sheetProtection sheet="1" objects="1" scenarios="1" selectLockedCells="1"/>
  <mergeCells count="2">
    <mergeCell ref="A5:D5"/>
    <mergeCell ref="A33:C3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'RDG Data'!$A$19:$A$22</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zoomScaleNormal="100" workbookViewId="0">
      <selection activeCell="D2" sqref="D2"/>
    </sheetView>
  </sheetViews>
  <sheetFormatPr defaultRowHeight="15" x14ac:dyDescent="0.25"/>
  <cols>
    <col min="1" max="1" width="33.85546875" customWidth="1"/>
    <col min="2" max="2" width="19" customWidth="1"/>
    <col min="3" max="3" width="53.28515625" customWidth="1"/>
    <col min="4" max="4" width="32" customWidth="1"/>
  </cols>
  <sheetData>
    <row r="1" spans="1:4" ht="28.5" customHeight="1" x14ac:dyDescent="0.45">
      <c r="A1" s="16" t="s">
        <v>61</v>
      </c>
    </row>
    <row r="2" spans="1:4" ht="21.75" customHeight="1" x14ac:dyDescent="0.25">
      <c r="A2" s="31" t="s">
        <v>39</v>
      </c>
      <c r="C2" s="18" t="s">
        <v>23</v>
      </c>
      <c r="D2" s="28"/>
    </row>
    <row r="3" spans="1:4" ht="21.75" customHeight="1" x14ac:dyDescent="0.25">
      <c r="C3" s="18" t="s">
        <v>24</v>
      </c>
      <c r="D3" s="28"/>
    </row>
    <row r="4" spans="1:4" ht="21.75" customHeight="1" x14ac:dyDescent="0.25">
      <c r="C4" s="18" t="s">
        <v>19</v>
      </c>
      <c r="D4" s="28"/>
    </row>
    <row r="5" spans="1:4" ht="47.25" customHeight="1" x14ac:dyDescent="0.25">
      <c r="A5" s="35" t="s">
        <v>37</v>
      </c>
      <c r="B5" s="35"/>
      <c r="C5" s="35"/>
      <c r="D5" s="35"/>
    </row>
    <row r="19" spans="1:11" ht="19.5" customHeight="1" x14ac:dyDescent="0.25"/>
    <row r="20" spans="1:11" ht="84.75" customHeight="1" x14ac:dyDescent="0.3">
      <c r="B20" s="19" t="s">
        <v>1</v>
      </c>
      <c r="C20" s="19" t="s">
        <v>14</v>
      </c>
      <c r="E20" s="32"/>
      <c r="K20" s="1"/>
    </row>
    <row r="21" spans="1:11" ht="31.5" customHeight="1" x14ac:dyDescent="0.3">
      <c r="A21" s="12" t="s">
        <v>18</v>
      </c>
      <c r="B21" s="21" t="s">
        <v>10</v>
      </c>
      <c r="C21" s="11" t="s">
        <v>32</v>
      </c>
      <c r="E21" s="32"/>
      <c r="K21" s="1"/>
    </row>
    <row r="22" spans="1:11" ht="17.25" customHeight="1" x14ac:dyDescent="0.25">
      <c r="A22" s="12" t="s">
        <v>30</v>
      </c>
      <c r="B22" s="22">
        <v>10000</v>
      </c>
      <c r="C22" s="17"/>
    </row>
    <row r="23" spans="1:11" ht="17.25" customHeight="1" x14ac:dyDescent="0.25">
      <c r="A23" s="14" t="s">
        <v>0</v>
      </c>
      <c r="B23" s="23">
        <v>65</v>
      </c>
      <c r="C23" s="17"/>
    </row>
    <row r="24" spans="1:11" ht="17.25" customHeight="1" x14ac:dyDescent="0.3">
      <c r="A24" s="13" t="s">
        <v>43</v>
      </c>
      <c r="B24" s="24">
        <v>1000</v>
      </c>
      <c r="C24" s="11" t="s">
        <v>15</v>
      </c>
      <c r="E24" s="6"/>
      <c r="K24" s="1"/>
    </row>
    <row r="25" spans="1:11" ht="44.25" customHeight="1" x14ac:dyDescent="0.25">
      <c r="A25" s="14" t="s">
        <v>7</v>
      </c>
      <c r="B25" s="22">
        <v>24</v>
      </c>
      <c r="C25" s="11" t="s">
        <v>44</v>
      </c>
    </row>
    <row r="26" spans="1:11" ht="44.25" customHeight="1" x14ac:dyDescent="0.25">
      <c r="A26" s="14" t="s">
        <v>41</v>
      </c>
      <c r="B26" s="22">
        <v>10</v>
      </c>
      <c r="C26" s="11" t="s">
        <v>59</v>
      </c>
    </row>
    <row r="27" spans="1:11" ht="18.75" customHeight="1" x14ac:dyDescent="0.25">
      <c r="A27" s="8"/>
      <c r="B27" s="20" t="s">
        <v>2</v>
      </c>
      <c r="C27" s="8"/>
    </row>
    <row r="28" spans="1:11" ht="18" x14ac:dyDescent="0.25">
      <c r="A28" s="9" t="s">
        <v>6</v>
      </c>
      <c r="B28" s="10">
        <f>INDEX(value,MATCH(B23,row,-1),MATCH(B22,col,1))</f>
        <v>330</v>
      </c>
      <c r="C28" s="8"/>
    </row>
    <row r="29" spans="1:11" ht="17.25" customHeight="1" x14ac:dyDescent="0.25">
      <c r="A29" s="7" t="s">
        <v>8</v>
      </c>
      <c r="B29" s="27">
        <f>(B25-B26)/(B25/B28)</f>
        <v>192.5</v>
      </c>
      <c r="C29" s="26" t="s">
        <v>20</v>
      </c>
    </row>
    <row r="30" spans="1:11" ht="33" customHeight="1" x14ac:dyDescent="0.25">
      <c r="A30" s="12" t="s">
        <v>49</v>
      </c>
      <c r="B30" s="33">
        <f>IF(OR(B21="Westbound",B21="Southbound"),(B24+B29),(B24-B29))</f>
        <v>807.5</v>
      </c>
      <c r="C30" s="8"/>
    </row>
    <row r="31" spans="1:11" ht="26.25" customHeight="1" x14ac:dyDescent="0.25"/>
    <row r="32" spans="1:11" x14ac:dyDescent="0.25">
      <c r="A32" s="34" t="s">
        <v>34</v>
      </c>
    </row>
    <row r="33" spans="1:3" ht="132" customHeight="1" x14ac:dyDescent="0.25">
      <c r="A33" s="37" t="s">
        <v>53</v>
      </c>
      <c r="B33" s="37"/>
      <c r="C33" s="37"/>
    </row>
  </sheetData>
  <sheetProtection sheet="1" objects="1" scenarios="1" selectLockedCells="1"/>
  <mergeCells count="2">
    <mergeCell ref="A5:D5"/>
    <mergeCell ref="A33:C3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'RDG Data'!$A$19:$A$22</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3"/>
  <sheetViews>
    <sheetView zoomScaleNormal="100" workbookViewId="0">
      <selection activeCell="D2" sqref="D2"/>
    </sheetView>
  </sheetViews>
  <sheetFormatPr defaultRowHeight="15" x14ac:dyDescent="0.25"/>
  <cols>
    <col min="1" max="1" width="33.85546875" customWidth="1"/>
    <col min="2" max="2" width="19" customWidth="1"/>
    <col min="3" max="3" width="53.28515625" customWidth="1"/>
    <col min="4" max="4" width="32" customWidth="1"/>
  </cols>
  <sheetData>
    <row r="1" spans="1:4" ht="28.5" customHeight="1" x14ac:dyDescent="0.45">
      <c r="A1" s="16" t="s">
        <v>61</v>
      </c>
    </row>
    <row r="2" spans="1:4" ht="21.75" customHeight="1" x14ac:dyDescent="0.25">
      <c r="A2" s="31" t="s">
        <v>39</v>
      </c>
      <c r="C2" s="18" t="s">
        <v>23</v>
      </c>
      <c r="D2" s="28"/>
    </row>
    <row r="3" spans="1:4" ht="21.75" customHeight="1" x14ac:dyDescent="0.25">
      <c r="C3" s="18" t="s">
        <v>24</v>
      </c>
      <c r="D3" s="28"/>
    </row>
    <row r="4" spans="1:4" ht="21.75" customHeight="1" x14ac:dyDescent="0.25">
      <c r="C4" s="18" t="s">
        <v>19</v>
      </c>
      <c r="D4" s="28"/>
    </row>
    <row r="5" spans="1:4" ht="35.25" customHeight="1" x14ac:dyDescent="0.25">
      <c r="A5" s="35" t="s">
        <v>36</v>
      </c>
      <c r="B5" s="35"/>
      <c r="C5" s="35"/>
      <c r="D5" s="35"/>
    </row>
    <row r="19" spans="1:11" ht="19.5" customHeight="1" x14ac:dyDescent="0.25"/>
    <row r="20" spans="1:11" ht="72" customHeight="1" x14ac:dyDescent="0.3">
      <c r="B20" s="19" t="s">
        <v>1</v>
      </c>
      <c r="C20" s="19" t="s">
        <v>14</v>
      </c>
      <c r="E20" s="32"/>
      <c r="K20" s="1"/>
    </row>
    <row r="21" spans="1:11" ht="31.5" customHeight="1" x14ac:dyDescent="0.3">
      <c r="A21" s="12" t="s">
        <v>13</v>
      </c>
      <c r="B21" s="21" t="s">
        <v>11</v>
      </c>
      <c r="C21" s="11" t="s">
        <v>31</v>
      </c>
      <c r="E21" s="32"/>
      <c r="K21" s="1"/>
    </row>
    <row r="22" spans="1:11" ht="17.25" customHeight="1" x14ac:dyDescent="0.25">
      <c r="A22" s="12" t="s">
        <v>30</v>
      </c>
      <c r="B22" s="22">
        <v>10000</v>
      </c>
      <c r="C22" s="17"/>
    </row>
    <row r="23" spans="1:11" ht="17.25" customHeight="1" x14ac:dyDescent="0.25">
      <c r="A23" s="14" t="s">
        <v>0</v>
      </c>
      <c r="B23" s="23">
        <v>45</v>
      </c>
      <c r="C23" s="17" t="s">
        <v>46</v>
      </c>
    </row>
    <row r="24" spans="1:11" ht="17.25" customHeight="1" x14ac:dyDescent="0.3">
      <c r="A24" s="13" t="s">
        <v>43</v>
      </c>
      <c r="B24" s="24">
        <v>1000</v>
      </c>
      <c r="C24" s="11" t="s">
        <v>15</v>
      </c>
      <c r="E24" s="6"/>
      <c r="K24" s="1"/>
    </row>
    <row r="25" spans="1:11" ht="31.5" customHeight="1" x14ac:dyDescent="0.25">
      <c r="A25" s="14" t="s">
        <v>7</v>
      </c>
      <c r="B25" s="22">
        <v>24</v>
      </c>
      <c r="C25" s="11" t="s">
        <v>40</v>
      </c>
    </row>
    <row r="26" spans="1:11" ht="33" customHeight="1" x14ac:dyDescent="0.25">
      <c r="A26" s="14" t="s">
        <v>45</v>
      </c>
      <c r="B26" s="22">
        <v>10</v>
      </c>
      <c r="C26" s="11" t="s">
        <v>48</v>
      </c>
    </row>
    <row r="27" spans="1:11" ht="18.75" customHeight="1" x14ac:dyDescent="0.25">
      <c r="A27" s="8"/>
      <c r="B27" s="20" t="s">
        <v>2</v>
      </c>
      <c r="C27" s="8"/>
    </row>
    <row r="28" spans="1:11" ht="18" x14ac:dyDescent="0.25">
      <c r="A28" s="9" t="s">
        <v>6</v>
      </c>
      <c r="B28" s="10">
        <f>INDEX(value,MATCH(B23,row,-1),MATCH(B22,col,1))</f>
        <v>195</v>
      </c>
      <c r="C28" s="8"/>
    </row>
    <row r="29" spans="1:11" ht="17.25" customHeight="1" x14ac:dyDescent="0.25">
      <c r="A29" s="7" t="s">
        <v>8</v>
      </c>
      <c r="B29" s="27">
        <f>(B25-B26)/(B25/B28)</f>
        <v>113.75</v>
      </c>
      <c r="C29" s="26" t="s">
        <v>20</v>
      </c>
    </row>
    <row r="30" spans="1:11" ht="30" customHeight="1" x14ac:dyDescent="0.25">
      <c r="A30" s="12" t="s">
        <v>50</v>
      </c>
      <c r="B30" s="33">
        <f>IF(OR(B21="Westbound",B21="Southbound"),(B24+B29),(B24-B29))</f>
        <v>1113.75</v>
      </c>
      <c r="C30" s="8"/>
    </row>
    <row r="31" spans="1:11" ht="26.25" customHeight="1" x14ac:dyDescent="0.25"/>
    <row r="32" spans="1:11" x14ac:dyDescent="0.25">
      <c r="A32" s="34" t="s">
        <v>33</v>
      </c>
    </row>
    <row r="33" spans="1:3" ht="110.25" customHeight="1" x14ac:dyDescent="0.25">
      <c r="A33" s="36" t="s">
        <v>55</v>
      </c>
      <c r="B33" s="36"/>
      <c r="C33" s="36"/>
    </row>
  </sheetData>
  <sheetProtection sheet="1" objects="1" scenarios="1" selectLockedCells="1"/>
  <mergeCells count="2">
    <mergeCell ref="A5:D5"/>
    <mergeCell ref="A33:C33"/>
  </mergeCells>
  <pageMargins left="0.7" right="0.7" top="0.75" bottom="0.75" header="0.3" footer="0.3"/>
  <pageSetup scale="65"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'RDG Data'!$A$19:$A$22</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zoomScaleNormal="100" workbookViewId="0">
      <selection activeCell="D2" sqref="D2"/>
    </sheetView>
  </sheetViews>
  <sheetFormatPr defaultRowHeight="15" x14ac:dyDescent="0.25"/>
  <cols>
    <col min="1" max="1" width="33.85546875" customWidth="1"/>
    <col min="2" max="2" width="19" customWidth="1"/>
    <col min="3" max="3" width="53.28515625" customWidth="1"/>
    <col min="4" max="4" width="32" customWidth="1"/>
  </cols>
  <sheetData>
    <row r="1" spans="1:4" ht="28.5" customHeight="1" x14ac:dyDescent="0.45">
      <c r="A1" s="16" t="s">
        <v>60</v>
      </c>
    </row>
    <row r="2" spans="1:4" ht="21.75" customHeight="1" x14ac:dyDescent="0.25">
      <c r="A2" s="31" t="s">
        <v>39</v>
      </c>
      <c r="C2" s="18" t="s">
        <v>23</v>
      </c>
      <c r="D2" s="28"/>
    </row>
    <row r="3" spans="1:4" ht="21.75" customHeight="1" x14ac:dyDescent="0.25">
      <c r="C3" s="18" t="s">
        <v>24</v>
      </c>
      <c r="D3" s="28"/>
    </row>
    <row r="4" spans="1:4" ht="21.75" customHeight="1" x14ac:dyDescent="0.25">
      <c r="C4" s="18" t="s">
        <v>19</v>
      </c>
      <c r="D4" s="28"/>
    </row>
    <row r="5" spans="1:4" ht="45" customHeight="1" x14ac:dyDescent="0.25">
      <c r="A5" s="35" t="s">
        <v>38</v>
      </c>
      <c r="B5" s="35"/>
      <c r="C5" s="35"/>
      <c r="D5" s="35"/>
    </row>
    <row r="19" spans="1:11" ht="19.5" customHeight="1" x14ac:dyDescent="0.25"/>
    <row r="20" spans="1:11" ht="87.75" customHeight="1" x14ac:dyDescent="0.3">
      <c r="B20" s="19" t="s">
        <v>1</v>
      </c>
      <c r="C20" s="19" t="s">
        <v>14</v>
      </c>
      <c r="E20" s="32"/>
      <c r="K20" s="1"/>
    </row>
    <row r="21" spans="1:11" ht="31.5" customHeight="1" x14ac:dyDescent="0.3">
      <c r="A21" s="12" t="s">
        <v>18</v>
      </c>
      <c r="B21" s="21" t="s">
        <v>10</v>
      </c>
      <c r="C21" s="11" t="s">
        <v>32</v>
      </c>
      <c r="E21" s="32"/>
      <c r="K21" s="1"/>
    </row>
    <row r="22" spans="1:11" ht="17.25" customHeight="1" x14ac:dyDescent="0.25">
      <c r="A22" s="12" t="s">
        <v>30</v>
      </c>
      <c r="B22" s="22">
        <v>10000</v>
      </c>
      <c r="C22" s="17"/>
    </row>
    <row r="23" spans="1:11" ht="31.5" customHeight="1" x14ac:dyDescent="0.25">
      <c r="A23" s="14" t="s">
        <v>0</v>
      </c>
      <c r="B23" s="23">
        <v>35</v>
      </c>
      <c r="C23" s="11" t="s">
        <v>52</v>
      </c>
    </row>
    <row r="24" spans="1:11" ht="17.25" customHeight="1" x14ac:dyDescent="0.3">
      <c r="A24" s="13" t="s">
        <v>43</v>
      </c>
      <c r="B24" s="24">
        <v>1000</v>
      </c>
      <c r="C24" s="11" t="s">
        <v>15</v>
      </c>
      <c r="E24" s="6"/>
      <c r="K24" s="1"/>
    </row>
    <row r="25" spans="1:11" ht="45" customHeight="1" x14ac:dyDescent="0.25">
      <c r="A25" s="14" t="s">
        <v>7</v>
      </c>
      <c r="B25" s="22">
        <v>24</v>
      </c>
      <c r="C25" s="11" t="s">
        <v>44</v>
      </c>
    </row>
    <row r="26" spans="1:11" ht="48" customHeight="1" x14ac:dyDescent="0.25">
      <c r="A26" s="14" t="s">
        <v>45</v>
      </c>
      <c r="B26" s="22">
        <v>10</v>
      </c>
      <c r="C26" s="11" t="s">
        <v>47</v>
      </c>
    </row>
    <row r="27" spans="1:11" ht="18.75" customHeight="1" x14ac:dyDescent="0.25">
      <c r="A27" s="8"/>
      <c r="B27" s="20" t="s">
        <v>2</v>
      </c>
      <c r="C27" s="8"/>
    </row>
    <row r="28" spans="1:11" ht="18" x14ac:dyDescent="0.25">
      <c r="A28" s="9" t="s">
        <v>6</v>
      </c>
      <c r="B28" s="10">
        <f>INDEX(value,MATCH(B23,row,-1),MATCH(B22,col,1))</f>
        <v>135</v>
      </c>
      <c r="C28" s="8"/>
    </row>
    <row r="29" spans="1:11" ht="17.25" customHeight="1" x14ac:dyDescent="0.25">
      <c r="A29" s="7" t="s">
        <v>8</v>
      </c>
      <c r="B29" s="27">
        <f>(B25-B26)/(B25/B28)</f>
        <v>78.75</v>
      </c>
      <c r="C29" s="26" t="s">
        <v>20</v>
      </c>
    </row>
    <row r="30" spans="1:11" ht="33" customHeight="1" x14ac:dyDescent="0.25">
      <c r="A30" s="12" t="s">
        <v>51</v>
      </c>
      <c r="B30" s="33">
        <f>IF(OR(B21="Westbound",B21="Southbound"),(B24+B29),(B24-B29))</f>
        <v>921.25</v>
      </c>
      <c r="C30" s="8"/>
    </row>
    <row r="31" spans="1:11" ht="26.25" customHeight="1" x14ac:dyDescent="0.25"/>
    <row r="32" spans="1:11" x14ac:dyDescent="0.25">
      <c r="A32" s="34" t="s">
        <v>34</v>
      </c>
    </row>
    <row r="33" spans="1:3" ht="140.25" customHeight="1" x14ac:dyDescent="0.25">
      <c r="A33" s="37" t="s">
        <v>54</v>
      </c>
      <c r="B33" s="37"/>
      <c r="C33" s="37"/>
    </row>
  </sheetData>
  <sheetProtection sheet="1" objects="1" scenarios="1" selectLockedCells="1"/>
  <mergeCells count="2">
    <mergeCell ref="A5:D5"/>
    <mergeCell ref="A33:C3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'RDG Data'!$A$19:$A$22</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
  <sheetViews>
    <sheetView zoomScaleNormal="100" workbookViewId="0">
      <selection sqref="A1:E1"/>
    </sheetView>
  </sheetViews>
  <sheetFormatPr defaultRowHeight="15" x14ac:dyDescent="0.25"/>
  <sheetData>
    <row r="1" spans="1:5" ht="20.25" x14ac:dyDescent="0.25">
      <c r="A1" s="41" t="s">
        <v>4</v>
      </c>
      <c r="B1" s="42"/>
      <c r="C1" s="42"/>
      <c r="D1" s="42"/>
      <c r="E1" s="43"/>
    </row>
    <row r="2" spans="1:5" ht="18.75" x14ac:dyDescent="0.3">
      <c r="A2" s="44" t="s">
        <v>3</v>
      </c>
      <c r="B2" s="38" t="s">
        <v>5</v>
      </c>
      <c r="C2" s="39"/>
      <c r="D2" s="39"/>
      <c r="E2" s="40"/>
    </row>
    <row r="3" spans="1:5" ht="18.75" x14ac:dyDescent="0.25">
      <c r="A3" s="45"/>
      <c r="B3" s="5">
        <v>0</v>
      </c>
      <c r="C3" s="5">
        <v>1000</v>
      </c>
      <c r="D3" s="5">
        <v>5000</v>
      </c>
      <c r="E3" s="5">
        <v>10000</v>
      </c>
    </row>
    <row r="4" spans="1:5" ht="18.75" x14ac:dyDescent="0.3">
      <c r="A4" s="4">
        <v>80</v>
      </c>
      <c r="B4" s="3">
        <v>330</v>
      </c>
      <c r="C4" s="3">
        <v>380</v>
      </c>
      <c r="D4" s="3">
        <v>430</v>
      </c>
      <c r="E4" s="3">
        <v>470</v>
      </c>
    </row>
    <row r="5" spans="1:5" ht="18.75" x14ac:dyDescent="0.3">
      <c r="A5" s="4">
        <v>75</v>
      </c>
      <c r="B5" s="3">
        <f>(B4+B6)/2</f>
        <v>290</v>
      </c>
      <c r="C5" s="3">
        <f>(C4+C6)/2</f>
        <v>335</v>
      </c>
      <c r="D5" s="3">
        <f>(D4+D6)/2</f>
        <v>380</v>
      </c>
      <c r="E5" s="3">
        <f>(E4+E6)/2</f>
        <v>415</v>
      </c>
    </row>
    <row r="6" spans="1:5" ht="18.75" x14ac:dyDescent="0.3">
      <c r="A6" s="4">
        <v>70</v>
      </c>
      <c r="B6" s="3">
        <v>250</v>
      </c>
      <c r="C6" s="3">
        <v>290</v>
      </c>
      <c r="D6" s="3">
        <v>330</v>
      </c>
      <c r="E6" s="3">
        <v>360</v>
      </c>
    </row>
    <row r="7" spans="1:5" ht="18.75" x14ac:dyDescent="0.3">
      <c r="A7" s="4">
        <v>65</v>
      </c>
      <c r="B7" s="3">
        <f>(B6+B8)/2</f>
        <v>225</v>
      </c>
      <c r="C7" s="3">
        <f>(C6+C8)/2</f>
        <v>250</v>
      </c>
      <c r="D7" s="3">
        <f>(D6+D8)/2</f>
        <v>290</v>
      </c>
      <c r="E7" s="3">
        <f>(E6+E8)/2</f>
        <v>330</v>
      </c>
    </row>
    <row r="8" spans="1:5" ht="18.75" x14ac:dyDescent="0.3">
      <c r="A8" s="4">
        <v>60</v>
      </c>
      <c r="B8" s="3">
        <v>200</v>
      </c>
      <c r="C8" s="3">
        <v>210</v>
      </c>
      <c r="D8" s="3">
        <v>250</v>
      </c>
      <c r="E8" s="3">
        <v>300</v>
      </c>
    </row>
    <row r="9" spans="1:5" ht="18.75" x14ac:dyDescent="0.3">
      <c r="A9" s="4">
        <v>55</v>
      </c>
      <c r="B9" s="3">
        <f>(B8+B10)/2</f>
        <v>175</v>
      </c>
      <c r="C9" s="3">
        <f>(C8+C10)/2</f>
        <v>185</v>
      </c>
      <c r="D9" s="3">
        <f>(D8+D10)/2</f>
        <v>220</v>
      </c>
      <c r="E9" s="3">
        <f>(E8+E10)/2</f>
        <v>265</v>
      </c>
    </row>
    <row r="10" spans="1:5" ht="18.75" x14ac:dyDescent="0.3">
      <c r="A10" s="4">
        <v>50</v>
      </c>
      <c r="B10" s="3">
        <v>150</v>
      </c>
      <c r="C10" s="3">
        <v>160</v>
      </c>
      <c r="D10" s="3">
        <v>190</v>
      </c>
      <c r="E10" s="3">
        <v>230</v>
      </c>
    </row>
    <row r="11" spans="1:5" ht="18.75" x14ac:dyDescent="0.3">
      <c r="A11" s="4">
        <v>45</v>
      </c>
      <c r="B11" s="3">
        <f>(B10+B12)/2</f>
        <v>125</v>
      </c>
      <c r="C11" s="3">
        <f>(C10+C12)/2</f>
        <v>135</v>
      </c>
      <c r="D11" s="3">
        <f>(D10+D12)/2</f>
        <v>160</v>
      </c>
      <c r="E11" s="3">
        <f>(E10+E12)/2</f>
        <v>195</v>
      </c>
    </row>
    <row r="12" spans="1:5" ht="18.75" x14ac:dyDescent="0.3">
      <c r="A12" s="4">
        <v>40</v>
      </c>
      <c r="B12" s="3">
        <v>100</v>
      </c>
      <c r="C12" s="3">
        <v>110</v>
      </c>
      <c r="D12" s="3">
        <v>130</v>
      </c>
      <c r="E12" s="3">
        <v>160</v>
      </c>
    </row>
    <row r="13" spans="1:5" ht="18.75" x14ac:dyDescent="0.3">
      <c r="A13" s="4">
        <v>35</v>
      </c>
      <c r="B13" s="3">
        <f>(B14+B12)/2</f>
        <v>85</v>
      </c>
      <c r="C13" s="3">
        <f>(C14+C12)/2</f>
        <v>95</v>
      </c>
      <c r="D13" s="3">
        <f>(D14+D12)/2</f>
        <v>110</v>
      </c>
      <c r="E13" s="3">
        <f>(E14+E12)/2</f>
        <v>135</v>
      </c>
    </row>
    <row r="14" spans="1:5" ht="18.75" x14ac:dyDescent="0.3">
      <c r="A14" s="4">
        <v>30</v>
      </c>
      <c r="B14" s="3">
        <v>70</v>
      </c>
      <c r="C14" s="3">
        <v>80</v>
      </c>
      <c r="D14" s="3">
        <v>90</v>
      </c>
      <c r="E14" s="3">
        <v>110</v>
      </c>
    </row>
    <row r="16" spans="1:5" ht="29.25" customHeight="1" x14ac:dyDescent="0.25">
      <c r="A16" s="46" t="s">
        <v>21</v>
      </c>
      <c r="B16" s="46"/>
      <c r="C16" s="46"/>
      <c r="D16" s="46"/>
      <c r="E16" s="46"/>
    </row>
    <row r="19" spans="1:1" hidden="1" x14ac:dyDescent="0.25">
      <c r="A19" t="s">
        <v>9</v>
      </c>
    </row>
    <row r="20" spans="1:1" hidden="1" x14ac:dyDescent="0.25">
      <c r="A20" t="s">
        <v>10</v>
      </c>
    </row>
    <row r="21" spans="1:1" hidden="1" x14ac:dyDescent="0.25">
      <c r="A21" t="s">
        <v>11</v>
      </c>
    </row>
    <row r="22" spans="1:1" hidden="1" x14ac:dyDescent="0.25">
      <c r="A22" t="s">
        <v>12</v>
      </c>
    </row>
    <row r="23" spans="1:1" hidden="1" x14ac:dyDescent="0.25"/>
    <row r="24" spans="1:1" hidden="1" x14ac:dyDescent="0.25">
      <c r="A24" t="s">
        <v>16</v>
      </c>
    </row>
    <row r="25" spans="1:1" hidden="1" x14ac:dyDescent="0.25">
      <c r="A25" t="s">
        <v>17</v>
      </c>
    </row>
  </sheetData>
  <sheetProtection sheet="1" objects="1" scenarios="1" selectLockedCells="1"/>
  <mergeCells count="4">
    <mergeCell ref="B2:E2"/>
    <mergeCell ref="A1:E1"/>
    <mergeCell ref="A2:A3"/>
    <mergeCell ref="A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
  <sheetViews>
    <sheetView zoomScaleNormal="100" workbookViewId="0">
      <selection sqref="A1:H1"/>
    </sheetView>
  </sheetViews>
  <sheetFormatPr defaultRowHeight="15" x14ac:dyDescent="0.25"/>
  <cols>
    <col min="1" max="12" width="8.28515625" customWidth="1"/>
  </cols>
  <sheetData>
    <row r="1" spans="1:9" ht="51" customHeight="1" x14ac:dyDescent="0.25">
      <c r="A1" s="48" t="s">
        <v>57</v>
      </c>
      <c r="B1" s="48"/>
      <c r="C1" s="48"/>
      <c r="D1" s="48"/>
      <c r="E1" s="48"/>
      <c r="F1" s="48"/>
      <c r="G1" s="48"/>
      <c r="H1" s="48"/>
    </row>
    <row r="2" spans="1:9" ht="12" customHeight="1" x14ac:dyDescent="0.25"/>
    <row r="4" spans="1:9" ht="16.5" customHeight="1" x14ac:dyDescent="0.4">
      <c r="A4" s="25"/>
    </row>
    <row r="5" spans="1:9" ht="113.25" customHeight="1" x14ac:dyDescent="0.25">
      <c r="A5" s="47" t="s">
        <v>22</v>
      </c>
      <c r="B5" s="47"/>
      <c r="C5" s="47"/>
      <c r="D5" s="47"/>
      <c r="E5" s="47"/>
      <c r="F5" s="47"/>
      <c r="G5" s="47"/>
      <c r="H5" s="47"/>
      <c r="I5" s="47"/>
    </row>
  </sheetData>
  <sheetProtection sheet="1" objects="1" scenarios="1" selectLockedCells="1"/>
  <mergeCells count="2">
    <mergeCell ref="A5:I5"/>
    <mergeCell ref="A1:H1"/>
  </mergeCells>
  <pageMargins left="0.7" right="0.7" top="0.75" bottom="0.75" header="0.3" footer="0.3"/>
  <pageSetup fitToHeight="2" orientation="portrait" r:id="rId1"/>
  <headerFooter>
    <oddFooter>&amp;L&amp;D&amp;C&amp;F&amp;A&amp;RPage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
  <sheetViews>
    <sheetView zoomScaleNormal="100" workbookViewId="0">
      <selection activeCell="A3" sqref="A3"/>
    </sheetView>
  </sheetViews>
  <sheetFormatPr defaultRowHeight="15" x14ac:dyDescent="0.25"/>
  <cols>
    <col min="1" max="1" width="13.140625" customWidth="1"/>
    <col min="2" max="2" width="15" customWidth="1"/>
    <col min="3" max="3" width="84.42578125" customWidth="1"/>
  </cols>
  <sheetData>
    <row r="1" spans="1:3" x14ac:dyDescent="0.25">
      <c r="A1" s="29" t="s">
        <v>27</v>
      </c>
      <c r="B1" s="29" t="s">
        <v>28</v>
      </c>
      <c r="C1" s="29" t="s">
        <v>29</v>
      </c>
    </row>
    <row r="2" spans="1:3" x14ac:dyDescent="0.25">
      <c r="A2" s="15" t="s">
        <v>25</v>
      </c>
      <c r="B2" s="30">
        <v>43040</v>
      </c>
      <c r="C2" s="15" t="s">
        <v>26</v>
      </c>
    </row>
    <row r="3" spans="1:3" x14ac:dyDescent="0.25">
      <c r="A3" t="s">
        <v>62</v>
      </c>
      <c r="B3" s="30">
        <v>43405</v>
      </c>
      <c r="C3" t="s">
        <v>63</v>
      </c>
    </row>
  </sheetData>
  <sheetProtection sheet="1" objects="1" scenarios="1" selectLockedCells="1"/>
  <pageMargins left="0.7" right="0.7" top="0.75" bottom="0.75" header="0.3" footer="0.3"/>
  <pageSetup fitToHeight="2" orientation="portrait" r:id="rId1"/>
  <headerFooter>
    <oddFooter>&amp;L&amp;D&amp;C&amp;F&amp;A&amp;RPage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CC03A-D6A1-4D8E-BB90-ED6DC75536C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EB81F7-B937-4A4C-92D6-11D61A8B06C3}">
  <ds:schemaRefs>
    <ds:schemaRef ds:uri="http://schemas.microsoft.com/sharepoint/v3/contenttype/forms"/>
  </ds:schemaRefs>
</ds:datastoreItem>
</file>

<file path=customXml/itemProps3.xml><?xml version="1.0" encoding="utf-8"?>
<ds:datastoreItem xmlns:ds="http://schemas.openxmlformats.org/officeDocument/2006/customXml" ds:itemID="{7946A1A6-F06B-4FBE-900E-D658FDEF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 Near Lane; Crash Cush</vt:lpstr>
      <vt:lpstr>B. Two-Lane Two-Way; Crash Cush</vt:lpstr>
      <vt:lpstr>C. Near Lane; Sloped End</vt:lpstr>
      <vt:lpstr>D. Two-Lane Two-Way; Sloped End</vt:lpstr>
      <vt:lpstr>RDG Data</vt:lpstr>
      <vt:lpstr>Policy</vt:lpstr>
      <vt:lpstr>Version History</vt:lpstr>
      <vt:lpstr>col</vt:lpstr>
      <vt:lpstr>row</vt:lpstr>
      <vt:lpstr>'B. Two-Lane Two-Way; Crash Cush'!Type</vt:lpstr>
      <vt:lpstr>'C. Near Lane; Sloped End'!Type</vt:lpstr>
      <vt:lpstr>'D. Two-Lane Two-Way; Sloped End'!Type</vt:lpstr>
      <vt:lpstr>Type</vt:lpstr>
      <vt:lpstr>value</vt:lpstr>
      <vt:lpstr>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Stepp, Richard</dc:creator>
  <cp:lastModifiedBy>Stepp, Richard</cp:lastModifiedBy>
  <cp:lastPrinted>2017-08-16T17:24:06Z</cp:lastPrinted>
  <dcterms:created xsi:type="dcterms:W3CDTF">2015-07-08T18:37:36Z</dcterms:created>
  <dcterms:modified xsi:type="dcterms:W3CDTF">2018-09-04T19:34:25Z</dcterms:modified>
</cp:coreProperties>
</file>