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d960rs\Desktop\EXCEL TOOL DESIGN\done\"/>
    </mc:Choice>
  </mc:AlternateContent>
  <bookViews>
    <workbookView xWindow="0" yWindow="0" windowWidth="21570" windowHeight="8145" tabRatio="776"/>
  </bookViews>
  <sheets>
    <sheet name="A. Near Lane; PPB Only" sheetId="1" r:id="rId1"/>
    <sheet name="B. Two-Lane Two-Way; PPB Only" sheetId="16" r:id="rId2"/>
    <sheet name="C. Near Lane; Crash Wall" sheetId="15" r:id="rId3"/>
    <sheet name="D. Two-Lane Two-Way; Crash Wall" sheetId="17" r:id="rId4"/>
    <sheet name="RDG Data" sheetId="3" r:id="rId5"/>
    <sheet name="Policy" sheetId="8" r:id="rId6"/>
    <sheet name="Version History" sheetId="9" r:id="rId7"/>
  </sheets>
  <definedNames>
    <definedName name="col">'RDG Data'!$B$3:$E$3</definedName>
    <definedName name="data" localSheetId="1">'B. Two-Lane Two-Way; PPB Only'!#REF!</definedName>
    <definedName name="data" localSheetId="2">'C. Near Lane; Crash Wall'!#REF!</definedName>
    <definedName name="data" localSheetId="3">'D. Two-Lane Two-Way; Crash Wall'!#REF!</definedName>
    <definedName name="data" localSheetId="5">Policy!#REF!</definedName>
    <definedName name="data" localSheetId="6">'Version History'!#REF!</definedName>
    <definedName name="data">'A. Near Lane; PPB Only'!#REF!</definedName>
    <definedName name="data2" localSheetId="1">'B. Two-Lane Two-Way; PPB Only'!#REF!</definedName>
    <definedName name="data2" localSheetId="2">'C. Near Lane; Crash Wall'!#REF!</definedName>
    <definedName name="data2" localSheetId="3">'D. Two-Lane Two-Way; Crash Wall'!#REF!</definedName>
    <definedName name="data2" localSheetId="5">Policy!#REF!</definedName>
    <definedName name="data2" localSheetId="6">'Version History'!#REF!</definedName>
    <definedName name="data2">'A. Near Lane; PPB Only'!#REF!</definedName>
    <definedName name="data3" localSheetId="1">'B. Two-Lane Two-Way; PPB Only'!#REF!</definedName>
    <definedName name="data3" localSheetId="2">'C. Near Lane; Crash Wall'!#REF!</definedName>
    <definedName name="data3" localSheetId="3">'D. Two-Lane Two-Way; Crash Wall'!#REF!</definedName>
    <definedName name="data3" localSheetId="5">Policy!#REF!</definedName>
    <definedName name="data3" localSheetId="6">'Version History'!#REF!</definedName>
    <definedName name="data3">'A. Near Lane; PPB Only'!#REF!</definedName>
    <definedName name="left" localSheetId="1">'B. Two-Lane Two-Way; PPB Only'!#REF!</definedName>
    <definedName name="left" localSheetId="2">'C. Near Lane; Crash Wall'!#REF!</definedName>
    <definedName name="left" localSheetId="3">'D. Two-Lane Two-Way; Crash Wall'!#REF!</definedName>
    <definedName name="left" localSheetId="5">Policy!#REF!</definedName>
    <definedName name="left" localSheetId="6">'Version History'!#REF!</definedName>
    <definedName name="left">'A. Near Lane; PPB Only'!#REF!</definedName>
    <definedName name="row">'RDG Data'!$A$4:$A$14</definedName>
    <definedName name="Type" localSheetId="1">'B. Two-Lane Two-Way; PPB Only'!$D$28:$D$28</definedName>
    <definedName name="Type" localSheetId="2">'C. Near Lane; Crash Wall'!$D$28:$D$28</definedName>
    <definedName name="Type" localSheetId="3">'D. Two-Lane Two-Way; Crash Wall'!$D$28:$D$28</definedName>
    <definedName name="Type" localSheetId="5">Policy!#REF!</definedName>
    <definedName name="Type" localSheetId="6">'Version History'!#REF!</definedName>
    <definedName name="Type">'A. Near Lane; PPB Only'!$D$28:$D$28</definedName>
    <definedName name="value">'RDG Data'!$B$4:$E$14</definedName>
    <definedName name="values">'RDG Data'!$B$4:$D$14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0" i="17" l="1"/>
  <c r="B30" i="16"/>
  <c r="B30" i="1"/>
  <c r="B30" i="15"/>
  <c r="E13" i="3" l="1"/>
  <c r="D13" i="3"/>
  <c r="C13" i="3"/>
  <c r="B13" i="3"/>
  <c r="E11" i="3"/>
  <c r="D11" i="3"/>
  <c r="C11" i="3"/>
  <c r="B11" i="3"/>
  <c r="E9" i="3"/>
  <c r="D9" i="3"/>
  <c r="C9" i="3"/>
  <c r="B9" i="3"/>
  <c r="E7" i="3"/>
  <c r="D7" i="3"/>
  <c r="C7" i="3"/>
  <c r="B7" i="3"/>
  <c r="E5" i="3"/>
  <c r="D5" i="3"/>
  <c r="C5" i="3"/>
  <c r="B5" i="3"/>
  <c r="B29" i="17" l="1"/>
  <c r="B29" i="16"/>
  <c r="B29" i="15"/>
  <c r="B31" i="15" s="1"/>
  <c r="B32" i="15" s="1"/>
  <c r="B29" i="1"/>
  <c r="B31" i="1" s="1"/>
  <c r="B32" i="1" s="1"/>
  <c r="B32" i="17" l="1"/>
  <c r="B31" i="17"/>
  <c r="B32" i="16"/>
  <c r="B31" i="16"/>
</calcChain>
</file>

<file path=xl/sharedStrings.xml><?xml version="1.0" encoding="utf-8"?>
<sst xmlns="http://schemas.openxmlformats.org/spreadsheetml/2006/main" count="133" uniqueCount="62">
  <si>
    <t>Design Speed (MPH)</t>
  </si>
  <si>
    <t>Input:</t>
  </si>
  <si>
    <t>Output:</t>
  </si>
  <si>
    <t>Design Speed
(MPH)</t>
  </si>
  <si>
    <r>
      <t>Runout Lengths, L</t>
    </r>
    <r>
      <rPr>
        <b/>
        <i/>
        <vertAlign val="subscript"/>
        <sz val="14"/>
        <color theme="1"/>
        <rFont val="Calibri"/>
        <family val="2"/>
        <scheme val="minor"/>
      </rPr>
      <t>R</t>
    </r>
    <r>
      <rPr>
        <b/>
        <i/>
        <sz val="14"/>
        <color theme="1"/>
        <rFont val="Calibri"/>
        <family val="2"/>
        <scheme val="minor"/>
      </rPr>
      <t xml:space="preserve"> (Ft.):</t>
    </r>
  </si>
  <si>
    <t>ADT (VPD Threshold)</t>
  </si>
  <si>
    <r>
      <t>Runout Length, L</t>
    </r>
    <r>
      <rPr>
        <b/>
        <vertAlign val="subscript"/>
        <sz val="11"/>
        <color theme="1"/>
        <rFont val="Calibri"/>
        <family val="2"/>
        <scheme val="minor"/>
      </rPr>
      <t>R</t>
    </r>
    <r>
      <rPr>
        <b/>
        <sz val="11"/>
        <color theme="1"/>
        <rFont val="Calibri"/>
        <family val="2"/>
        <scheme val="minor"/>
      </rPr>
      <t xml:space="preserve"> (Ft.)</t>
    </r>
  </si>
  <si>
    <r>
      <t>Lateral Area Concern, L</t>
    </r>
    <r>
      <rPr>
        <b/>
        <vertAlign val="subscript"/>
        <sz val="11"/>
        <color theme="1"/>
        <rFont val="Calibri"/>
        <family val="2"/>
        <scheme val="minor"/>
      </rPr>
      <t xml:space="preserve">A </t>
    </r>
    <r>
      <rPr>
        <b/>
        <sz val="11"/>
        <color theme="1"/>
        <rFont val="Calibri"/>
        <family val="2"/>
        <scheme val="minor"/>
      </rPr>
      <t>(Ft.)</t>
    </r>
  </si>
  <si>
    <t>Length of Need, X (Ft.)</t>
  </si>
  <si>
    <t>Northbound</t>
  </si>
  <si>
    <t>Eastbound</t>
  </si>
  <si>
    <t>Westbound</t>
  </si>
  <si>
    <t>Southbound</t>
  </si>
  <si>
    <t>Direction of Near Lane Traffic</t>
  </si>
  <si>
    <t>Comment:</t>
  </si>
  <si>
    <t>enter as total feet (do not input a plus sign)</t>
  </si>
  <si>
    <t>Yes</t>
  </si>
  <si>
    <t>No</t>
  </si>
  <si>
    <t>Direction of Far Lane Traffic</t>
  </si>
  <si>
    <t>Designer:</t>
  </si>
  <si>
    <t>AASHTO RDG (5-3)</t>
  </si>
  <si>
    <r>
      <rPr>
        <b/>
        <i/>
        <sz val="11"/>
        <color theme="1"/>
        <rFont val="Calibri"/>
        <family val="2"/>
        <scheme val="minor"/>
      </rPr>
      <t>NOTE:</t>
    </r>
    <r>
      <rPr>
        <b/>
        <sz val="11"/>
        <color theme="1"/>
        <rFont val="Calibri"/>
        <family val="2"/>
        <scheme val="minor"/>
      </rPr>
      <t xml:space="preserve"> The above values are taken from the
               AASHTO RDG, Table 5-10(b)</t>
    </r>
  </si>
  <si>
    <r>
      <rPr>
        <b/>
        <u/>
        <sz val="11"/>
        <color theme="1"/>
        <rFont val="Calibri"/>
        <family val="2"/>
        <scheme val="minor"/>
      </rPr>
      <t>FDOT Design Tool Note:</t>
    </r>
    <r>
      <rPr>
        <b/>
        <i/>
        <sz val="11"/>
        <color theme="1"/>
        <rFont val="Calibri"/>
        <family val="2"/>
        <scheme val="minor"/>
      </rPr>
      <t xml:space="preserve"> </t>
    </r>
    <r>
      <rPr>
        <b/>
        <sz val="11"/>
        <color theme="1"/>
        <rFont val="Calibri"/>
        <family val="2"/>
        <scheme val="minor"/>
      </rPr>
      <t>No warranty, expressed or implied, is made by the Florida Department of Transportation as to the accuracy and functioning of any programs or the results they produce, nor shall the fact of distribution constitute any such warranty, and no responsibility is assumed by the Florida Department of Transportation in any connection therewith.
By using this program, you are agreeing to the above disclaimer.</t>
    </r>
  </si>
  <si>
    <t>Roadway Name / Feature:</t>
  </si>
  <si>
    <t>FPID:</t>
  </si>
  <si>
    <t>v1.0</t>
  </si>
  <si>
    <t>initial release</t>
  </si>
  <si>
    <t>Version:</t>
  </si>
  <si>
    <t>Released:</t>
  </si>
  <si>
    <t>Changes:</t>
  </si>
  <si>
    <t>AADT (Vehicles Per Day)</t>
  </si>
  <si>
    <r>
      <t>Lateral Offset of PPB, Y</t>
    </r>
    <r>
      <rPr>
        <b/>
        <vertAlign val="subscript"/>
        <sz val="11"/>
        <color theme="1"/>
        <rFont val="Calibri"/>
        <family val="2"/>
        <scheme val="minor"/>
      </rPr>
      <t xml:space="preserve"> </t>
    </r>
    <r>
      <rPr>
        <b/>
        <sz val="11"/>
        <color theme="1"/>
        <rFont val="Calibri"/>
        <family val="2"/>
        <scheme val="minor"/>
      </rPr>
      <t>(Ft.)</t>
    </r>
  </si>
  <si>
    <t>Approach Face of Pier/Bent Station</t>
  </si>
  <si>
    <t>the lesser of the 30 foot setback distance or the distance to the back of the pier/bent, measured from the 'Edge of Traffic Lane'</t>
  </si>
  <si>
    <t xml:space="preserve">  For FDOT Standard Plans, Index 521-002</t>
  </si>
  <si>
    <t xml:space="preserve">PIER PROTECTION BARRIER LENGTH OF NEED v1.0 </t>
  </si>
  <si>
    <t>for relative stationing calculations
(Eastbond shown, others similar)</t>
  </si>
  <si>
    <t>for relative stationing calculations
(Westbound shown, others similar)</t>
  </si>
  <si>
    <r>
      <t>Lateral Offset of Crash Wall, Y</t>
    </r>
    <r>
      <rPr>
        <b/>
        <vertAlign val="subscript"/>
        <sz val="11"/>
        <color theme="1"/>
        <rFont val="Calibri"/>
        <family val="2"/>
        <scheme val="minor"/>
      </rPr>
      <t xml:space="preserve"> </t>
    </r>
    <r>
      <rPr>
        <b/>
        <sz val="11"/>
        <color theme="1"/>
        <rFont val="Calibri"/>
        <family val="2"/>
        <scheme val="minor"/>
      </rPr>
      <t>(Ft.)</t>
    </r>
  </si>
  <si>
    <r>
      <t xml:space="preserve">TAB A:  SHIELDING OF NEAREST LANE USING PPB ONLY </t>
    </r>
    <r>
      <rPr>
        <b/>
        <i/>
        <sz val="18"/>
        <color theme="1"/>
        <rFont val="Calibri"/>
        <family val="2"/>
        <scheme val="minor"/>
      </rPr>
      <t>(No Crash Wall)</t>
    </r>
  </si>
  <si>
    <r>
      <t xml:space="preserve">TAB B:  SHIELDING FOR FAR LANE OF 2-LANE 2-WAY ROAD USING PPB ONLY </t>
    </r>
    <r>
      <rPr>
        <b/>
        <i/>
        <sz val="18"/>
        <color theme="1"/>
        <rFont val="Calibri"/>
        <family val="2"/>
        <scheme val="minor"/>
      </rPr>
      <t>(No Crash Wall)</t>
    </r>
  </si>
  <si>
    <t>TAB C:  SHIELDING OF NEAREST LANE USING CRASH WALL EXTENSION</t>
  </si>
  <si>
    <t>Begin/End PPB Station 
(Near Lane Approach)</t>
  </si>
  <si>
    <t>Begin/End PPB Station
(Far Lane Approach)</t>
  </si>
  <si>
    <t>Crash Wall Station
(Near Lane Approach)</t>
  </si>
  <si>
    <t>TAB D:  SHIELDING FOR FAR LANE OF 2-LANE 2-WAY ROAD USING CRASH WALL EXTENSION</t>
  </si>
  <si>
    <t xml:space="preserve">Crash Wall Station
(Far Lane Approach) </t>
  </si>
  <si>
    <t>the Crash Wall's offset from the 'Edge of Traffic Lane', measured from the approach end edge of the Crash Wall (Crash Wall Station Point)</t>
  </si>
  <si>
    <t>the PPB offset from the 'Edge of Traffic Lane', measured at the approach end of the PPB (Begin/End PPB Station point)</t>
  </si>
  <si>
    <t>for relative stationing calculations
(Eastbound shown, others similar)</t>
  </si>
  <si>
    <r>
      <rPr>
        <b/>
        <u/>
        <sz val="11"/>
        <color theme="1"/>
        <rFont val="Calibri"/>
        <family val="2"/>
        <scheme val="minor"/>
      </rPr>
      <t xml:space="preserve">Design Basis: </t>
    </r>
    <r>
      <rPr>
        <b/>
        <sz val="11"/>
        <color theme="1"/>
        <rFont val="Calibri"/>
        <family val="2"/>
        <scheme val="minor"/>
      </rPr>
      <t>The standard method of determining guardrail placement for shielding hazards is based on the Runout Length and the Length of Need calculation in the AASHTO Roadside Design Guide (RDG), 4th Edition
The required Barrier Height is based upon AASHTO LRFD Bridge Design Specifications, Seventh Edition 2014</t>
    </r>
  </si>
  <si>
    <r>
      <t>Lateral Clearance, L</t>
    </r>
    <r>
      <rPr>
        <b/>
        <vertAlign val="subscript"/>
        <sz val="11"/>
        <color theme="1"/>
        <rFont val="Calibri"/>
        <family val="2"/>
        <scheme val="minor"/>
      </rPr>
      <t>C</t>
    </r>
    <r>
      <rPr>
        <b/>
        <sz val="11"/>
        <color theme="1"/>
        <rFont val="Calibri"/>
        <family val="2"/>
        <scheme val="minor"/>
      </rPr>
      <t xml:space="preserve"> (Ft.)
(Barrier/Wall to Pier/Bent)</t>
    </r>
  </si>
  <si>
    <t>minimum distance from the back of barrier or crash wall to the pier or bent structure (for determination of barrier and crash wall height per AASHTO LRFD 3.6.5.1)</t>
  </si>
  <si>
    <t>Barrier/Crash Wall Height (In.)</t>
  </si>
  <si>
    <t>Trailing End Design Note:</t>
  </si>
  <si>
    <t>Near Lane Design Note:</t>
  </si>
  <si>
    <r>
      <t>Lateral Clearance, L</t>
    </r>
    <r>
      <rPr>
        <b/>
        <vertAlign val="subscript"/>
        <sz val="11"/>
        <color theme="1"/>
        <rFont val="Calibri"/>
        <family val="2"/>
        <scheme val="minor"/>
      </rPr>
      <t>C</t>
    </r>
    <r>
      <rPr>
        <b/>
        <sz val="11"/>
        <color theme="1"/>
        <rFont val="Calibri"/>
        <family val="2"/>
        <scheme val="minor"/>
      </rPr>
      <t xml:space="preserve"> (Ft.)
(Barrier to Pier/Bent)</t>
    </r>
  </si>
  <si>
    <t>minimum distance from the back of barrier to the pier or bent structure (for determination of barrier and crash wall height per AASHTO LRFD 3.6.5.1)</t>
  </si>
  <si>
    <t xml:space="preserve">When the facility is a two-lane two-way road with the Pier or Bent within 30 feet of the "Far Lane", design the Begin/End Barrier Sta. or Crash Wall Sta. for the opposite end using Tabs B or D, respectively. 
For cases where an opposing lane is not within 30 feet of the pier or bent, the trailing end of the barrier may be terminated adjacent to the trailing end of the pier or bent per the Standard Plans Example Layout. 
This Spreadsheet considers Pier Protection only. Blunt ends of the PPB require crash worthiness considerations for vehicle benefit, such as shielding with Crash Cushions or continuation to Guardrail or Concrete Barrier. </t>
  </si>
  <si>
    <t xml:space="preserve">For the opposing end, design the Begin/End PPB Sta. or Crash Wall Sta. for the "Near Lane" approach using Tabs A or C, respectively.
This Spreadsheet considers Pier Protection only. Blunt ends of the PPB require crash worthiness considerations for vehicle benefit, such as shielding with Crash Cushions or continuation to Guardrail or Concrete Barrier. </t>
  </si>
  <si>
    <t xml:space="preserve">For the opposing end, design the Begin/End PPB Sta. or Crash Wall Sta. for the "Near Lane" approach using Tabs A or C, respectively.
This Spreadsheet considers Pier Protection only. Crash Wall and blunt ends of the PPB require crash worthiness considerations for vehicle benefit, such as shielding with Crash Cushions or continuation to Guardrail or Concrete Barrier. </t>
  </si>
  <si>
    <t xml:space="preserve">When the facility is a two-lane two way road with the Pier or Bent within 30 feet of the "Far Lane", design the Begin/End Barrier Sta. or Crash Wall Sta. for the opposite end using Tabs B or D, respectively. 
For cases where an opposing lane is not within 30 feet of the pier or bent, the trailing end of the barrier may be terminated adjacent to the trailing end of the pier or bent per the Standard Plans Example Layout.
This Spreadsheet considers Pier Protection only. Crash Wall and blunt ends of the PPB require crash worthiness considerations for vehicle benefit, such as shielding with Crash Cushions or continuation to Guardrail or Concrete Barrier.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</si>
</sst>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numFmt numFmtId="166" formatCode="##\+##.#"/>
  </numFmts>
  <fonts count="19"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b/>
      <i/>
      <sz val="14"/>
      <color theme="1"/>
      <name val="Calibri"/>
      <family val="2"/>
      <scheme val="minor"/>
    </font>
    <font>
      <b/>
      <i/>
      <vertAlign val="subscript"/>
      <sz val="14"/>
      <color theme="1"/>
      <name val="Calibri"/>
      <family val="2"/>
      <scheme val="minor"/>
    </font>
    <font>
      <b/>
      <vertAlign val="subscript"/>
      <sz val="11"/>
      <color theme="1"/>
      <name val="Calibri"/>
      <family val="2"/>
      <scheme val="minor"/>
    </font>
    <font>
      <i/>
      <sz val="11"/>
      <color rgb="FF0070C0"/>
      <name val="Calibri"/>
      <family val="2"/>
      <scheme val="minor"/>
    </font>
    <font>
      <b/>
      <sz val="18"/>
      <color theme="1"/>
      <name val="Calibri"/>
      <family val="2"/>
      <scheme val="minor"/>
    </font>
    <font>
      <b/>
      <sz val="22"/>
      <color theme="8"/>
      <name val="Calibri"/>
      <family val="2"/>
      <scheme val="minor"/>
    </font>
    <font>
      <b/>
      <i/>
      <sz val="18"/>
      <color theme="1"/>
      <name val="Calibri"/>
      <family val="2"/>
      <scheme val="minor"/>
    </font>
    <font>
      <i/>
      <sz val="12"/>
      <color theme="1"/>
      <name val="Calibri"/>
      <family val="2"/>
      <scheme val="minor"/>
    </font>
    <font>
      <b/>
      <sz val="20"/>
      <color theme="1"/>
      <name val="Calibri"/>
      <family val="2"/>
      <scheme val="minor"/>
    </font>
    <font>
      <b/>
      <i/>
      <sz val="11"/>
      <color theme="1"/>
      <name val="Calibri"/>
      <family val="2"/>
      <scheme val="minor"/>
    </font>
    <font>
      <b/>
      <u/>
      <sz val="11"/>
      <color theme="1"/>
      <name val="Calibri"/>
      <family val="2"/>
      <scheme val="minor"/>
    </font>
    <font>
      <b/>
      <sz val="12"/>
      <color rgb="FF00B050"/>
      <name val="Calibri"/>
      <family val="2"/>
      <scheme val="minor"/>
    </font>
    <font>
      <b/>
      <u/>
      <sz val="11"/>
      <color rgb="FF0070C0"/>
      <name val="Calibri"/>
      <family val="2"/>
      <scheme val="minor"/>
    </font>
    <font>
      <b/>
      <sz val="11"/>
      <color rgb="FF00B05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149967955565050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52">
    <xf numFmtId="0" fontId="0" fillId="0" borderId="0" xfId="0"/>
    <xf numFmtId="0" fontId="3" fillId="0" borderId="0" xfId="0" applyFont="1"/>
    <xf numFmtId="0" fontId="0" fillId="0" borderId="0" xfId="0" applyAlignment="1">
      <alignment horizontal="center"/>
    </xf>
    <xf numFmtId="0" fontId="0" fillId="0" borderId="1" xfId="0" applyBorder="1" applyAlignment="1">
      <alignment horizontal="center"/>
    </xf>
    <xf numFmtId="0" fontId="2" fillId="3" borderId="1" xfId="0" applyFont="1" applyFill="1" applyBorder="1" applyAlignment="1">
      <alignment horizontal="center"/>
    </xf>
    <xf numFmtId="0" fontId="2" fillId="4" borderId="1" xfId="0" applyFont="1" applyFill="1" applyBorder="1" applyAlignment="1">
      <alignment horizontal="center" vertical="center"/>
    </xf>
    <xf numFmtId="165" fontId="0" fillId="0" borderId="0" xfId="0" applyNumberFormat="1" applyAlignment="1">
      <alignment horizontal="center"/>
    </xf>
    <xf numFmtId="0" fontId="1" fillId="0" borderId="1" xfId="0" applyFont="1" applyBorder="1" applyAlignment="1">
      <alignment vertical="center"/>
    </xf>
    <xf numFmtId="0" fontId="0" fillId="0" borderId="0" xfId="0" applyAlignment="1">
      <alignment vertical="center"/>
    </xf>
    <xf numFmtId="0" fontId="1" fillId="0" borderId="2" xfId="0" applyFont="1" applyFill="1" applyBorder="1" applyAlignment="1">
      <alignment vertical="center"/>
    </xf>
    <xf numFmtId="0" fontId="0" fillId="5" borderId="1" xfId="0" applyFont="1" applyFill="1" applyBorder="1" applyAlignment="1">
      <alignment horizontal="center" vertical="center"/>
    </xf>
    <xf numFmtId="0" fontId="8" fillId="0" borderId="1" xfId="0" applyFont="1" applyBorder="1" applyAlignment="1">
      <alignment horizontal="left" vertical="center" wrapText="1"/>
    </xf>
    <xf numFmtId="0" fontId="1" fillId="0" borderId="1" xfId="0" applyFont="1" applyBorder="1" applyAlignment="1">
      <alignment vertical="center" wrapText="1"/>
    </xf>
    <xf numFmtId="1" fontId="1" fillId="0" borderId="1" xfId="0" applyNumberFormat="1" applyFont="1" applyBorder="1" applyAlignment="1">
      <alignment vertical="center" wrapText="1"/>
    </xf>
    <xf numFmtId="0" fontId="1" fillId="0" borderId="1" xfId="0" applyFont="1" applyBorder="1" applyAlignment="1">
      <alignment horizontal="left" vertical="center" wrapText="1"/>
    </xf>
    <xf numFmtId="0" fontId="0" fillId="0" borderId="0" xfId="0" applyAlignment="1">
      <alignment horizontal="left"/>
    </xf>
    <xf numFmtId="0" fontId="10" fillId="0" borderId="0" xfId="0" applyFont="1"/>
    <xf numFmtId="0" fontId="8" fillId="0" borderId="1" xfId="0" applyFont="1" applyBorder="1" applyAlignment="1">
      <alignment horizontal="left" vertical="center"/>
    </xf>
    <xf numFmtId="0" fontId="0" fillId="0" borderId="0" xfId="0" applyAlignment="1">
      <alignment horizontal="right" vertical="center"/>
    </xf>
    <xf numFmtId="0" fontId="12" fillId="0" borderId="0" xfId="0" applyFont="1" applyAlignment="1">
      <alignment horizontal="center"/>
    </xf>
    <xf numFmtId="0" fontId="12" fillId="0" borderId="0" xfId="0" applyFont="1" applyAlignment="1">
      <alignment horizontal="center" vertical="center"/>
    </xf>
    <xf numFmtId="0" fontId="4"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166" fontId="0" fillId="2" borderId="1" xfId="0" applyNumberFormat="1" applyFont="1" applyFill="1" applyBorder="1" applyAlignment="1" applyProtection="1">
      <alignment horizontal="center" vertical="center"/>
      <protection locked="0"/>
    </xf>
    <xf numFmtId="0" fontId="13" fillId="0" borderId="0" xfId="0" applyFont="1"/>
    <xf numFmtId="0" fontId="0" fillId="0" borderId="0" xfId="0" applyAlignment="1">
      <alignment horizontal="right"/>
    </xf>
    <xf numFmtId="164" fontId="16" fillId="5" borderId="1" xfId="0" applyNumberFormat="1" applyFont="1" applyFill="1" applyBorder="1" applyAlignment="1">
      <alignment horizontal="center" vertical="center"/>
    </xf>
    <xf numFmtId="0" fontId="0" fillId="2" borderId="1" xfId="0" applyFill="1" applyBorder="1" applyAlignment="1" applyProtection="1">
      <alignment vertical="center"/>
      <protection locked="0"/>
    </xf>
    <xf numFmtId="0" fontId="1" fillId="0" borderId="0" xfId="0" applyFont="1"/>
    <xf numFmtId="14" fontId="0" fillId="0" borderId="0" xfId="0" applyNumberFormat="1" applyAlignment="1">
      <alignment horizontal="left"/>
    </xf>
    <xf numFmtId="0" fontId="8" fillId="0" borderId="0" xfId="0" applyFont="1" applyAlignment="1">
      <alignment vertical="center"/>
    </xf>
    <xf numFmtId="0" fontId="0" fillId="0" borderId="0" xfId="0" applyAlignment="1">
      <alignment horizontal="center"/>
    </xf>
    <xf numFmtId="166" fontId="16" fillId="5" borderId="1" xfId="0" applyNumberFormat="1" applyFont="1" applyFill="1" applyBorder="1" applyAlignment="1">
      <alignment horizontal="center" vertical="center"/>
    </xf>
    <xf numFmtId="0" fontId="17" fillId="0" borderId="0" xfId="0" applyFont="1"/>
    <xf numFmtId="0" fontId="1"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8" fillId="5" borderId="1" xfId="0" applyFont="1" applyFill="1" applyBorder="1" applyAlignment="1">
      <alignment horizontal="center" vertical="center"/>
    </xf>
    <xf numFmtId="0" fontId="9" fillId="0" borderId="0" xfId="0" applyFont="1" applyAlignment="1">
      <alignment horizontal="left" vertical="center" wrapText="1"/>
    </xf>
    <xf numFmtId="0" fontId="0" fillId="0" borderId="0" xfId="0" applyAlignment="1">
      <alignment horizontal="left" vertical="top" wrapText="1"/>
    </xf>
    <xf numFmtId="0" fontId="0" fillId="0" borderId="0" xfId="0" applyAlignment="1">
      <alignment horizontal="left" wrapText="1"/>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xf>
    <xf numFmtId="0" fontId="1" fillId="0" borderId="0" xfId="0" applyFont="1" applyAlignment="1">
      <alignment horizontal="left" wrapText="1"/>
    </xf>
    <xf numFmtId="0" fontId="14" fillId="0" borderId="0" xfId="0" applyFont="1" applyAlignment="1">
      <alignment horizontal="left" vertical="top" wrapText="1"/>
    </xf>
    <xf numFmtId="0" fontId="1" fillId="0" borderId="0" xfId="0" applyFont="1" applyAlignment="1">
      <alignment horizontal="left" vertical="top"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1362075</xdr:colOff>
      <xdr:row>29</xdr:row>
      <xdr:rowOff>85725</xdr:rowOff>
    </xdr:from>
    <xdr:to>
      <xdr:col>2</xdr:col>
      <xdr:colOff>2293025</xdr:colOff>
      <xdr:row>31</xdr:row>
      <xdr:rowOff>157443</xdr:rowOff>
    </xdr:to>
    <xdr:pic>
      <xdr:nvPicPr>
        <xdr:cNvPr id="6" name="Picture 5"/>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86325" y="8420100"/>
          <a:ext cx="930950" cy="4812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xdr:row>
      <xdr:rowOff>352426</xdr:rowOff>
    </xdr:from>
    <xdr:to>
      <xdr:col>3</xdr:col>
      <xdr:colOff>1485333</xdr:colOff>
      <xdr:row>19</xdr:row>
      <xdr:rowOff>142876</xdr:rowOff>
    </xdr:to>
    <xdr:pic>
      <xdr:nvPicPr>
        <xdr:cNvPr id="12" name="Picture 11"/>
        <xdr:cNvPicPr>
          <a:picLocks noChangeAspect="1"/>
        </xdr:cNvPicPr>
      </xdr:nvPicPr>
      <xdr:blipFill>
        <a:blip xmlns:r="http://schemas.openxmlformats.org/officeDocument/2006/relationships" r:embed="rId2"/>
        <a:stretch>
          <a:fillRect/>
        </a:stretch>
      </xdr:blipFill>
      <xdr:spPr>
        <a:xfrm>
          <a:off x="0" y="1543051"/>
          <a:ext cx="8514783" cy="3448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1400175</xdr:colOff>
      <xdr:row>29</xdr:row>
      <xdr:rowOff>76200</xdr:rowOff>
    </xdr:from>
    <xdr:to>
      <xdr:col>2</xdr:col>
      <xdr:colOff>2331125</xdr:colOff>
      <xdr:row>31</xdr:row>
      <xdr:rowOff>147918</xdr:rowOff>
    </xdr:to>
    <xdr:pic>
      <xdr:nvPicPr>
        <xdr:cNvPr id="4" name="Picture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924425" y="8677275"/>
          <a:ext cx="930950" cy="4812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4</xdr:row>
      <xdr:rowOff>447674</xdr:rowOff>
    </xdr:from>
    <xdr:to>
      <xdr:col>3</xdr:col>
      <xdr:colOff>1657351</xdr:colOff>
      <xdr:row>19</xdr:row>
      <xdr:rowOff>951446</xdr:rowOff>
    </xdr:to>
    <xdr:pic>
      <xdr:nvPicPr>
        <xdr:cNvPr id="5" name="Picture 4"/>
        <xdr:cNvPicPr>
          <a:picLocks noChangeAspect="1"/>
        </xdr:cNvPicPr>
      </xdr:nvPicPr>
      <xdr:blipFill>
        <a:blip xmlns:r="http://schemas.openxmlformats.org/officeDocument/2006/relationships" r:embed="rId2"/>
        <a:stretch>
          <a:fillRect/>
        </a:stretch>
      </xdr:blipFill>
      <xdr:spPr>
        <a:xfrm>
          <a:off x="1" y="1638299"/>
          <a:ext cx="8686800" cy="36755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1304925</xdr:colOff>
      <xdr:row>29</xdr:row>
      <xdr:rowOff>76200</xdr:rowOff>
    </xdr:from>
    <xdr:to>
      <xdr:col>2</xdr:col>
      <xdr:colOff>2235875</xdr:colOff>
      <xdr:row>31</xdr:row>
      <xdr:rowOff>147918</xdr:rowOff>
    </xdr:to>
    <xdr:pic>
      <xdr:nvPicPr>
        <xdr:cNvPr id="4" name="Picture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29175" y="8562975"/>
          <a:ext cx="930950" cy="4812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5</xdr:row>
      <xdr:rowOff>1</xdr:rowOff>
    </xdr:from>
    <xdr:to>
      <xdr:col>3</xdr:col>
      <xdr:colOff>1622247</xdr:colOff>
      <xdr:row>19</xdr:row>
      <xdr:rowOff>742950</xdr:rowOff>
    </xdr:to>
    <xdr:pic>
      <xdr:nvPicPr>
        <xdr:cNvPr id="5" name="Picture 4"/>
        <xdr:cNvPicPr>
          <a:picLocks noChangeAspect="1"/>
        </xdr:cNvPicPr>
      </xdr:nvPicPr>
      <xdr:blipFill>
        <a:blip xmlns:r="http://schemas.openxmlformats.org/officeDocument/2006/relationships" r:embed="rId2"/>
        <a:stretch>
          <a:fillRect/>
        </a:stretch>
      </xdr:blipFill>
      <xdr:spPr>
        <a:xfrm>
          <a:off x="1" y="1552576"/>
          <a:ext cx="8651696" cy="346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1400175</xdr:colOff>
      <xdr:row>29</xdr:row>
      <xdr:rowOff>85725</xdr:rowOff>
    </xdr:from>
    <xdr:to>
      <xdr:col>2</xdr:col>
      <xdr:colOff>2331125</xdr:colOff>
      <xdr:row>31</xdr:row>
      <xdr:rowOff>157443</xdr:rowOff>
    </xdr:to>
    <xdr:pic>
      <xdr:nvPicPr>
        <xdr:cNvPr id="4" name="Picture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924425" y="8572500"/>
          <a:ext cx="930950" cy="4812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3</xdr:col>
      <xdr:colOff>1441865</xdr:colOff>
      <xdr:row>19</xdr:row>
      <xdr:rowOff>1028700</xdr:rowOff>
    </xdr:to>
    <xdr:pic>
      <xdr:nvPicPr>
        <xdr:cNvPr id="5" name="Picture 4"/>
        <xdr:cNvPicPr>
          <a:picLocks noChangeAspect="1"/>
        </xdr:cNvPicPr>
      </xdr:nvPicPr>
      <xdr:blipFill>
        <a:blip xmlns:r="http://schemas.openxmlformats.org/officeDocument/2006/relationships" r:embed="rId2"/>
        <a:stretch>
          <a:fillRect/>
        </a:stretch>
      </xdr:blipFill>
      <xdr:spPr>
        <a:xfrm>
          <a:off x="0" y="1552575"/>
          <a:ext cx="8471315" cy="37528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zoomScaleNormal="100" workbookViewId="0">
      <selection activeCell="D2" sqref="D2"/>
    </sheetView>
  </sheetViews>
  <sheetFormatPr defaultRowHeight="15" x14ac:dyDescent="0.25"/>
  <cols>
    <col min="1" max="1" width="33.85546875" customWidth="1"/>
    <col min="2" max="2" width="19" customWidth="1"/>
    <col min="3" max="3" width="52.5703125" customWidth="1"/>
    <col min="4" max="4" width="31.28515625" customWidth="1"/>
  </cols>
  <sheetData>
    <row r="1" spans="1:4" ht="28.5" customHeight="1" x14ac:dyDescent="0.45">
      <c r="A1" s="16" t="s">
        <v>35</v>
      </c>
    </row>
    <row r="2" spans="1:4" ht="21.75" customHeight="1" x14ac:dyDescent="0.25">
      <c r="A2" s="31" t="s">
        <v>34</v>
      </c>
      <c r="C2" s="18" t="s">
        <v>23</v>
      </c>
      <c r="D2" s="28"/>
    </row>
    <row r="3" spans="1:4" ht="21.75" customHeight="1" x14ac:dyDescent="0.25">
      <c r="C3" s="18" t="s">
        <v>24</v>
      </c>
      <c r="D3" s="28"/>
    </row>
    <row r="4" spans="1:4" ht="21.75" customHeight="1" x14ac:dyDescent="0.25">
      <c r="C4" s="18" t="s">
        <v>19</v>
      </c>
      <c r="D4" s="28"/>
    </row>
    <row r="5" spans="1:4" ht="32.25" customHeight="1" x14ac:dyDescent="0.25">
      <c r="A5" s="38" t="s">
        <v>39</v>
      </c>
      <c r="B5" s="38"/>
      <c r="C5" s="38"/>
      <c r="D5" s="38"/>
    </row>
    <row r="19" spans="1:11" ht="60.75" customHeight="1" x14ac:dyDescent="0.25"/>
    <row r="20" spans="1:11" ht="24" customHeight="1" x14ac:dyDescent="0.3">
      <c r="B20" s="19" t="s">
        <v>1</v>
      </c>
      <c r="C20" s="19" t="s">
        <v>14</v>
      </c>
      <c r="E20" s="2"/>
      <c r="K20" s="1"/>
    </row>
    <row r="21" spans="1:11" ht="32.25" customHeight="1" x14ac:dyDescent="0.3">
      <c r="A21" s="12" t="s">
        <v>13</v>
      </c>
      <c r="B21" s="21" t="s">
        <v>11</v>
      </c>
      <c r="C21" s="11" t="s">
        <v>37</v>
      </c>
      <c r="E21" s="2"/>
      <c r="K21" s="1"/>
    </row>
    <row r="22" spans="1:11" ht="17.25" customHeight="1" x14ac:dyDescent="0.25">
      <c r="A22" s="12" t="s">
        <v>30</v>
      </c>
      <c r="B22" s="22">
        <v>10000</v>
      </c>
      <c r="C22" s="17"/>
    </row>
    <row r="23" spans="1:11" ht="17.25" customHeight="1" x14ac:dyDescent="0.25">
      <c r="A23" s="14" t="s">
        <v>0</v>
      </c>
      <c r="B23" s="23">
        <v>55</v>
      </c>
      <c r="C23" s="17"/>
    </row>
    <row r="24" spans="1:11" ht="17.25" customHeight="1" x14ac:dyDescent="0.3">
      <c r="A24" s="13" t="s">
        <v>32</v>
      </c>
      <c r="B24" s="24">
        <v>1000</v>
      </c>
      <c r="C24" s="11" t="s">
        <v>15</v>
      </c>
      <c r="E24" s="6"/>
      <c r="K24" s="1"/>
    </row>
    <row r="25" spans="1:11" ht="45" customHeight="1" x14ac:dyDescent="0.25">
      <c r="A25" s="14" t="s">
        <v>7</v>
      </c>
      <c r="B25" s="22">
        <v>30</v>
      </c>
      <c r="C25" s="11" t="s">
        <v>33</v>
      </c>
    </row>
    <row r="26" spans="1:11" ht="32.25" customHeight="1" x14ac:dyDescent="0.25">
      <c r="A26" s="14" t="s">
        <v>31</v>
      </c>
      <c r="B26" s="22">
        <v>10</v>
      </c>
      <c r="C26" s="11" t="s">
        <v>48</v>
      </c>
    </row>
    <row r="27" spans="1:11" ht="44.25" customHeight="1" x14ac:dyDescent="0.25">
      <c r="A27" s="35" t="s">
        <v>56</v>
      </c>
      <c r="B27" s="22">
        <v>10</v>
      </c>
      <c r="C27" s="36" t="s">
        <v>57</v>
      </c>
    </row>
    <row r="28" spans="1:11" ht="18.75" customHeight="1" x14ac:dyDescent="0.25">
      <c r="A28" s="8"/>
      <c r="B28" s="20" t="s">
        <v>2</v>
      </c>
      <c r="C28" s="8"/>
    </row>
    <row r="29" spans="1:11" ht="18" x14ac:dyDescent="0.25">
      <c r="A29" s="9" t="s">
        <v>6</v>
      </c>
      <c r="B29" s="10">
        <f>INDEX(value,MATCH(B23,row,-1),MATCH(B22,col,1))</f>
        <v>265</v>
      </c>
      <c r="C29" s="8"/>
    </row>
    <row r="30" spans="1:11" x14ac:dyDescent="0.25">
      <c r="A30" s="9" t="s">
        <v>53</v>
      </c>
      <c r="B30" s="37">
        <f>IF(B27&gt;10,44,54)</f>
        <v>54</v>
      </c>
      <c r="C30" s="8"/>
    </row>
    <row r="31" spans="1:11" ht="17.25" customHeight="1" x14ac:dyDescent="0.25">
      <c r="A31" s="7" t="s">
        <v>8</v>
      </c>
      <c r="B31" s="27">
        <f>(B25-B26)/(B25/B29)</f>
        <v>176.66666666666666</v>
      </c>
      <c r="C31" s="26" t="s">
        <v>20</v>
      </c>
    </row>
    <row r="32" spans="1:11" ht="33" customHeight="1" x14ac:dyDescent="0.25">
      <c r="A32" s="12" t="s">
        <v>42</v>
      </c>
      <c r="B32" s="33">
        <f>IF(OR(B21="Westbound",B21="Southbound"),(B24+B31),(B24-B31))</f>
        <v>1176.6666666666667</v>
      </c>
      <c r="C32" s="8"/>
    </row>
    <row r="33" spans="1:3" ht="26.25" customHeight="1" x14ac:dyDescent="0.25"/>
    <row r="34" spans="1:3" x14ac:dyDescent="0.25">
      <c r="A34" s="34" t="s">
        <v>54</v>
      </c>
    </row>
    <row r="35" spans="1:3" ht="152.25" customHeight="1" x14ac:dyDescent="0.25">
      <c r="A35" s="39" t="s">
        <v>58</v>
      </c>
      <c r="B35" s="39"/>
      <c r="C35" s="39"/>
    </row>
  </sheetData>
  <sheetProtection sheet="1" objects="1" scenarios="1" selectLockedCells="1"/>
  <mergeCells count="2">
    <mergeCell ref="A5:D5"/>
    <mergeCell ref="A35:C35"/>
  </mergeCells>
  <pageMargins left="0.7" right="0.7" top="0.75" bottom="0.75" header="0.3" footer="0.3"/>
  <pageSetup scale="58" fitToHeight="2" orientation="portrait" r:id="rId1"/>
  <headerFooter>
    <oddFooter>&amp;L&amp;D&amp;C&amp;F&amp;A&amp;RPage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'RDG Data'!$A$19:$A$22</xm:f>
          </x14:formula1>
          <xm:sqref>B21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selection activeCell="D2" sqref="D2"/>
    </sheetView>
  </sheetViews>
  <sheetFormatPr defaultRowHeight="15" x14ac:dyDescent="0.25"/>
  <cols>
    <col min="1" max="1" width="33.85546875" customWidth="1"/>
    <col min="2" max="2" width="19" customWidth="1"/>
    <col min="3" max="3" width="52.5703125" customWidth="1"/>
    <col min="4" max="4" width="31.28515625" customWidth="1"/>
  </cols>
  <sheetData>
    <row r="1" spans="1:4" ht="28.5" customHeight="1" x14ac:dyDescent="0.45">
      <c r="A1" s="16" t="s">
        <v>35</v>
      </c>
    </row>
    <row r="2" spans="1:4" ht="21.75" customHeight="1" x14ac:dyDescent="0.25">
      <c r="A2" s="31" t="s">
        <v>34</v>
      </c>
      <c r="C2" s="18" t="s">
        <v>23</v>
      </c>
      <c r="D2" s="28"/>
    </row>
    <row r="3" spans="1:4" ht="21.75" customHeight="1" x14ac:dyDescent="0.25">
      <c r="C3" s="18" t="s">
        <v>24</v>
      </c>
      <c r="D3" s="28"/>
    </row>
    <row r="4" spans="1:4" ht="21.75" customHeight="1" x14ac:dyDescent="0.25">
      <c r="C4" s="18" t="s">
        <v>19</v>
      </c>
      <c r="D4" s="28"/>
    </row>
    <row r="5" spans="1:4" ht="34.5" customHeight="1" x14ac:dyDescent="0.25">
      <c r="A5" s="38" t="s">
        <v>40</v>
      </c>
      <c r="B5" s="38"/>
      <c r="C5" s="38"/>
      <c r="D5" s="38"/>
    </row>
    <row r="19" spans="1:11" ht="19.5" customHeight="1" x14ac:dyDescent="0.25"/>
    <row r="20" spans="1:11" ht="88.5" customHeight="1" x14ac:dyDescent="0.3">
      <c r="B20" s="19" t="s">
        <v>1</v>
      </c>
      <c r="C20" s="19" t="s">
        <v>14</v>
      </c>
      <c r="E20" s="32"/>
      <c r="K20" s="1"/>
    </row>
    <row r="21" spans="1:11" ht="31.5" customHeight="1" x14ac:dyDescent="0.3">
      <c r="A21" s="12" t="s">
        <v>18</v>
      </c>
      <c r="B21" s="21" t="s">
        <v>10</v>
      </c>
      <c r="C21" s="11" t="s">
        <v>36</v>
      </c>
      <c r="E21" s="32"/>
      <c r="K21" s="1"/>
    </row>
    <row r="22" spans="1:11" ht="17.25" customHeight="1" x14ac:dyDescent="0.25">
      <c r="A22" s="12" t="s">
        <v>30</v>
      </c>
      <c r="B22" s="22">
        <v>10000</v>
      </c>
      <c r="C22" s="17"/>
    </row>
    <row r="23" spans="1:11" ht="17.25" customHeight="1" x14ac:dyDescent="0.25">
      <c r="A23" s="14" t="s">
        <v>0</v>
      </c>
      <c r="B23" s="23">
        <v>65</v>
      </c>
      <c r="C23" s="17"/>
    </row>
    <row r="24" spans="1:11" ht="17.25" customHeight="1" x14ac:dyDescent="0.3">
      <c r="A24" s="13" t="s">
        <v>32</v>
      </c>
      <c r="B24" s="24">
        <v>1000</v>
      </c>
      <c r="C24" s="11" t="s">
        <v>15</v>
      </c>
      <c r="E24" s="6"/>
      <c r="K24" s="1"/>
    </row>
    <row r="25" spans="1:11" ht="44.25" customHeight="1" x14ac:dyDescent="0.25">
      <c r="A25" s="14" t="s">
        <v>7</v>
      </c>
      <c r="B25" s="22">
        <v>30</v>
      </c>
      <c r="C25" s="11" t="s">
        <v>33</v>
      </c>
    </row>
    <row r="26" spans="1:11" ht="32.25" customHeight="1" x14ac:dyDescent="0.25">
      <c r="A26" s="14" t="s">
        <v>31</v>
      </c>
      <c r="B26" s="22">
        <v>10</v>
      </c>
      <c r="C26" s="11" t="s">
        <v>48</v>
      </c>
    </row>
    <row r="27" spans="1:11" ht="44.25" customHeight="1" x14ac:dyDescent="0.25">
      <c r="A27" s="35" t="s">
        <v>56</v>
      </c>
      <c r="B27" s="22">
        <v>10</v>
      </c>
      <c r="C27" s="36" t="s">
        <v>57</v>
      </c>
    </row>
    <row r="28" spans="1:11" ht="18.75" customHeight="1" x14ac:dyDescent="0.25">
      <c r="A28" s="8"/>
      <c r="B28" s="20" t="s">
        <v>2</v>
      </c>
      <c r="C28" s="8"/>
    </row>
    <row r="29" spans="1:11" ht="18" x14ac:dyDescent="0.25">
      <c r="A29" s="9" t="s">
        <v>6</v>
      </c>
      <c r="B29" s="10">
        <f>INDEX(value,MATCH(B23,row,-1),MATCH(B22,col,1))</f>
        <v>330</v>
      </c>
      <c r="C29" s="8"/>
    </row>
    <row r="30" spans="1:11" x14ac:dyDescent="0.25">
      <c r="A30" s="9" t="s">
        <v>53</v>
      </c>
      <c r="B30" s="37">
        <f>IF(B27&gt;10,44,54)</f>
        <v>54</v>
      </c>
      <c r="C30" s="8"/>
    </row>
    <row r="31" spans="1:11" ht="17.25" customHeight="1" x14ac:dyDescent="0.25">
      <c r="A31" s="7" t="s">
        <v>8</v>
      </c>
      <c r="B31" s="27">
        <f>(B25-B26)/(B25/B29)</f>
        <v>220</v>
      </c>
      <c r="C31" s="26" t="s">
        <v>20</v>
      </c>
    </row>
    <row r="32" spans="1:11" ht="33" customHeight="1" x14ac:dyDescent="0.25">
      <c r="A32" s="12" t="s">
        <v>43</v>
      </c>
      <c r="B32" s="33">
        <f>IF(OR(B21="Westbound",B21="Southbound"),(B24+B31),(B24-B31))</f>
        <v>780</v>
      </c>
      <c r="C32" s="8"/>
    </row>
    <row r="33" spans="1:3" ht="26.25" customHeight="1" x14ac:dyDescent="0.25"/>
    <row r="34" spans="1:3" x14ac:dyDescent="0.25">
      <c r="A34" s="34" t="s">
        <v>55</v>
      </c>
    </row>
    <row r="35" spans="1:3" ht="79.5" customHeight="1" x14ac:dyDescent="0.25">
      <c r="A35" s="40" t="s">
        <v>59</v>
      </c>
      <c r="B35" s="40"/>
      <c r="C35" s="40"/>
    </row>
  </sheetData>
  <sheetProtection sheet="1" objects="1" scenarios="1" selectLockedCells="1"/>
  <mergeCells count="2">
    <mergeCell ref="A5:D5"/>
    <mergeCell ref="A35:C35"/>
  </mergeCells>
  <pageMargins left="0.7" right="0.7" top="0.75" bottom="0.75" header="0.3" footer="0.3"/>
  <pageSetup scale="58" fitToHeight="2" orientation="portrait" r:id="rId1"/>
  <headerFooter>
    <oddFooter>&amp;L&amp;D&amp;C&amp;F&amp;A&amp;RPage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'RDG Data'!$A$19:$A$22</xm:f>
          </x14:formula1>
          <xm:sqref>B21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selection activeCell="D2" sqref="D2"/>
    </sheetView>
  </sheetViews>
  <sheetFormatPr defaultRowHeight="15" x14ac:dyDescent="0.25"/>
  <cols>
    <col min="1" max="1" width="33.85546875" customWidth="1"/>
    <col min="2" max="2" width="19" customWidth="1"/>
    <col min="3" max="3" width="52.5703125" customWidth="1"/>
    <col min="4" max="4" width="31.28515625" customWidth="1"/>
  </cols>
  <sheetData>
    <row r="1" spans="1:4" ht="28.5" customHeight="1" x14ac:dyDescent="0.45">
      <c r="A1" s="16" t="s">
        <v>35</v>
      </c>
    </row>
    <row r="2" spans="1:4" ht="21.75" customHeight="1" x14ac:dyDescent="0.25">
      <c r="A2" s="31" t="s">
        <v>34</v>
      </c>
      <c r="C2" s="18" t="s">
        <v>23</v>
      </c>
      <c r="D2" s="28"/>
    </row>
    <row r="3" spans="1:4" ht="21.75" customHeight="1" x14ac:dyDescent="0.25">
      <c r="C3" s="18" t="s">
        <v>24</v>
      </c>
      <c r="D3" s="28"/>
    </row>
    <row r="4" spans="1:4" ht="21.75" customHeight="1" x14ac:dyDescent="0.25">
      <c r="C4" s="18" t="s">
        <v>19</v>
      </c>
      <c r="D4" s="28"/>
    </row>
    <row r="5" spans="1:4" ht="28.5" customHeight="1" x14ac:dyDescent="0.25">
      <c r="A5" s="38" t="s">
        <v>41</v>
      </c>
      <c r="B5" s="38"/>
      <c r="C5" s="38"/>
      <c r="D5" s="38"/>
    </row>
    <row r="19" spans="1:11" ht="19.5" customHeight="1" x14ac:dyDescent="0.25"/>
    <row r="20" spans="1:11" ht="72" customHeight="1" x14ac:dyDescent="0.3">
      <c r="B20" s="19" t="s">
        <v>1</v>
      </c>
      <c r="C20" s="19" t="s">
        <v>14</v>
      </c>
      <c r="E20" s="32"/>
      <c r="K20" s="1"/>
    </row>
    <row r="21" spans="1:11" ht="31.5" customHeight="1" x14ac:dyDescent="0.3">
      <c r="A21" s="12" t="s">
        <v>13</v>
      </c>
      <c r="B21" s="21" t="s">
        <v>11</v>
      </c>
      <c r="C21" s="11" t="s">
        <v>37</v>
      </c>
      <c r="E21" s="32"/>
      <c r="K21" s="1"/>
    </row>
    <row r="22" spans="1:11" ht="17.25" customHeight="1" x14ac:dyDescent="0.25">
      <c r="A22" s="12" t="s">
        <v>30</v>
      </c>
      <c r="B22" s="22">
        <v>10000</v>
      </c>
      <c r="C22" s="17"/>
    </row>
    <row r="23" spans="1:11" ht="17.25" customHeight="1" x14ac:dyDescent="0.25">
      <c r="A23" s="14" t="s">
        <v>0</v>
      </c>
      <c r="B23" s="23">
        <v>65</v>
      </c>
      <c r="C23" s="17"/>
    </row>
    <row r="24" spans="1:11" ht="17.25" customHeight="1" x14ac:dyDescent="0.3">
      <c r="A24" s="13" t="s">
        <v>32</v>
      </c>
      <c r="B24" s="24">
        <v>1000</v>
      </c>
      <c r="C24" s="11" t="s">
        <v>15</v>
      </c>
      <c r="E24" s="6"/>
      <c r="K24" s="1"/>
    </row>
    <row r="25" spans="1:11" ht="45" customHeight="1" x14ac:dyDescent="0.25">
      <c r="A25" s="14" t="s">
        <v>7</v>
      </c>
      <c r="B25" s="22">
        <v>30</v>
      </c>
      <c r="C25" s="11" t="s">
        <v>33</v>
      </c>
    </row>
    <row r="26" spans="1:11" ht="45" customHeight="1" x14ac:dyDescent="0.25">
      <c r="A26" s="14" t="s">
        <v>38</v>
      </c>
      <c r="B26" s="22">
        <v>10</v>
      </c>
      <c r="C26" s="11" t="s">
        <v>47</v>
      </c>
    </row>
    <row r="27" spans="1:11" ht="43.5" customHeight="1" x14ac:dyDescent="0.25">
      <c r="A27" s="35" t="s">
        <v>51</v>
      </c>
      <c r="B27" s="22">
        <v>10</v>
      </c>
      <c r="C27" s="36" t="s">
        <v>52</v>
      </c>
    </row>
    <row r="28" spans="1:11" ht="18.75" customHeight="1" x14ac:dyDescent="0.25">
      <c r="A28" s="8"/>
      <c r="B28" s="20" t="s">
        <v>2</v>
      </c>
      <c r="C28" s="8"/>
    </row>
    <row r="29" spans="1:11" ht="18" x14ac:dyDescent="0.25">
      <c r="A29" s="9" t="s">
        <v>6</v>
      </c>
      <c r="B29" s="10">
        <f>INDEX(value,MATCH(B23,row,-1),MATCH(B22,col,1))</f>
        <v>330</v>
      </c>
      <c r="C29" s="8"/>
    </row>
    <row r="30" spans="1:11" x14ac:dyDescent="0.25">
      <c r="A30" s="9" t="s">
        <v>53</v>
      </c>
      <c r="B30" s="37">
        <f>IF(B27&gt;10,44,54)</f>
        <v>54</v>
      </c>
      <c r="C30" s="8"/>
    </row>
    <row r="31" spans="1:11" ht="17.25" customHeight="1" x14ac:dyDescent="0.25">
      <c r="A31" s="7" t="s">
        <v>8</v>
      </c>
      <c r="B31" s="27">
        <f>(B25-B26)/(B25/B29)</f>
        <v>220</v>
      </c>
      <c r="C31" s="26" t="s">
        <v>20</v>
      </c>
    </row>
    <row r="32" spans="1:11" ht="30" customHeight="1" x14ac:dyDescent="0.25">
      <c r="A32" s="12" t="s">
        <v>44</v>
      </c>
      <c r="B32" s="33">
        <f>IF(OR(B21="Westbound",B21="Southbound"),(B24+B31),(B24-B31))</f>
        <v>1220</v>
      </c>
      <c r="C32" s="8"/>
    </row>
    <row r="33" spans="1:3" ht="26.25" customHeight="1" x14ac:dyDescent="0.25"/>
    <row r="34" spans="1:3" x14ac:dyDescent="0.25">
      <c r="A34" s="34" t="s">
        <v>54</v>
      </c>
    </row>
    <row r="35" spans="1:3" ht="141" customHeight="1" x14ac:dyDescent="0.25">
      <c r="A35" s="39" t="s">
        <v>61</v>
      </c>
      <c r="B35" s="39"/>
      <c r="C35" s="39"/>
    </row>
  </sheetData>
  <sheetProtection sheet="1" objects="1" scenarios="1" selectLockedCells="1"/>
  <mergeCells count="2">
    <mergeCell ref="A5:D5"/>
    <mergeCell ref="A35:C35"/>
  </mergeCells>
  <pageMargins left="0.7" right="0.7" top="0.75" bottom="0.75" header="0.3" footer="0.3"/>
  <pageSetup scale="58" fitToHeight="2" orientation="portrait" r:id="rId1"/>
  <headerFooter>
    <oddFooter>&amp;L&amp;D&amp;C&amp;F&amp;A&amp;RPage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'RDG Data'!$A$19:$A$22</xm:f>
          </x14:formula1>
          <xm:sqref>B21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selection activeCell="D2" sqref="D2"/>
    </sheetView>
  </sheetViews>
  <sheetFormatPr defaultRowHeight="15" x14ac:dyDescent="0.25"/>
  <cols>
    <col min="1" max="1" width="33.85546875" customWidth="1"/>
    <col min="2" max="2" width="19" customWidth="1"/>
    <col min="3" max="3" width="52.5703125" customWidth="1"/>
    <col min="4" max="4" width="31.28515625" customWidth="1"/>
  </cols>
  <sheetData>
    <row r="1" spans="1:4" ht="28.5" customHeight="1" x14ac:dyDescent="0.45">
      <c r="A1" s="16" t="s">
        <v>35</v>
      </c>
    </row>
    <row r="2" spans="1:4" ht="21.75" customHeight="1" x14ac:dyDescent="0.25">
      <c r="A2" s="31" t="s">
        <v>34</v>
      </c>
      <c r="C2" s="18" t="s">
        <v>23</v>
      </c>
      <c r="D2" s="28"/>
    </row>
    <row r="3" spans="1:4" ht="21.75" customHeight="1" x14ac:dyDescent="0.25">
      <c r="C3" s="18" t="s">
        <v>24</v>
      </c>
      <c r="D3" s="28"/>
    </row>
    <row r="4" spans="1:4" ht="21.75" customHeight="1" x14ac:dyDescent="0.25">
      <c r="C4" s="18" t="s">
        <v>19</v>
      </c>
      <c r="D4" s="28"/>
    </row>
    <row r="5" spans="1:4" ht="28.5" customHeight="1" x14ac:dyDescent="0.25">
      <c r="A5" s="38" t="s">
        <v>45</v>
      </c>
      <c r="B5" s="38"/>
      <c r="C5" s="38"/>
      <c r="D5" s="38"/>
    </row>
    <row r="19" spans="1:11" ht="19.5" customHeight="1" x14ac:dyDescent="0.25"/>
    <row r="20" spans="1:11" ht="94.5" customHeight="1" x14ac:dyDescent="0.3">
      <c r="B20" s="19" t="s">
        <v>1</v>
      </c>
      <c r="C20" s="19" t="s">
        <v>14</v>
      </c>
      <c r="E20" s="32"/>
      <c r="K20" s="1"/>
    </row>
    <row r="21" spans="1:11" ht="31.5" customHeight="1" x14ac:dyDescent="0.3">
      <c r="A21" s="12" t="s">
        <v>18</v>
      </c>
      <c r="B21" s="21" t="s">
        <v>10</v>
      </c>
      <c r="C21" s="11" t="s">
        <v>49</v>
      </c>
      <c r="E21" s="32"/>
      <c r="K21" s="1"/>
    </row>
    <row r="22" spans="1:11" ht="17.25" customHeight="1" x14ac:dyDescent="0.25">
      <c r="A22" s="12" t="s">
        <v>30</v>
      </c>
      <c r="B22" s="22">
        <v>10000</v>
      </c>
      <c r="C22" s="17"/>
    </row>
    <row r="23" spans="1:11" ht="17.25" customHeight="1" x14ac:dyDescent="0.25">
      <c r="A23" s="14" t="s">
        <v>0</v>
      </c>
      <c r="B23" s="23">
        <v>65</v>
      </c>
      <c r="C23" s="17"/>
    </row>
    <row r="24" spans="1:11" ht="17.25" customHeight="1" x14ac:dyDescent="0.3">
      <c r="A24" s="13" t="s">
        <v>32</v>
      </c>
      <c r="B24" s="24">
        <v>1000</v>
      </c>
      <c r="C24" s="11" t="s">
        <v>15</v>
      </c>
      <c r="E24" s="6"/>
      <c r="K24" s="1"/>
    </row>
    <row r="25" spans="1:11" ht="45" customHeight="1" x14ac:dyDescent="0.25">
      <c r="A25" s="14" t="s">
        <v>7</v>
      </c>
      <c r="B25" s="22">
        <v>30</v>
      </c>
      <c r="C25" s="11" t="s">
        <v>33</v>
      </c>
    </row>
    <row r="26" spans="1:11" ht="45" customHeight="1" x14ac:dyDescent="0.25">
      <c r="A26" s="14" t="s">
        <v>38</v>
      </c>
      <c r="B26" s="22">
        <v>10</v>
      </c>
      <c r="C26" s="11" t="s">
        <v>47</v>
      </c>
    </row>
    <row r="27" spans="1:11" ht="44.25" customHeight="1" x14ac:dyDescent="0.25">
      <c r="A27" s="35" t="s">
        <v>51</v>
      </c>
      <c r="B27" s="22">
        <v>10</v>
      </c>
      <c r="C27" s="36" t="s">
        <v>52</v>
      </c>
    </row>
    <row r="28" spans="1:11" ht="18.75" customHeight="1" x14ac:dyDescent="0.25">
      <c r="A28" s="8"/>
      <c r="B28" s="20" t="s">
        <v>2</v>
      </c>
      <c r="C28" s="8"/>
    </row>
    <row r="29" spans="1:11" ht="18" x14ac:dyDescent="0.25">
      <c r="A29" s="9" t="s">
        <v>6</v>
      </c>
      <c r="B29" s="10">
        <f>INDEX(value,MATCH(B23,row,-1),MATCH(B22,col,1))</f>
        <v>330</v>
      </c>
      <c r="C29" s="8"/>
    </row>
    <row r="30" spans="1:11" x14ac:dyDescent="0.25">
      <c r="A30" s="9" t="s">
        <v>53</v>
      </c>
      <c r="B30" s="37">
        <f>IF(B27&gt;10,44,54)</f>
        <v>54</v>
      </c>
      <c r="C30" s="8"/>
    </row>
    <row r="31" spans="1:11" ht="17.25" customHeight="1" x14ac:dyDescent="0.25">
      <c r="A31" s="7" t="s">
        <v>8</v>
      </c>
      <c r="B31" s="27">
        <f>(B25-B26)/(B25/B29)</f>
        <v>220</v>
      </c>
      <c r="C31" s="26" t="s">
        <v>20</v>
      </c>
    </row>
    <row r="32" spans="1:11" ht="33" customHeight="1" x14ac:dyDescent="0.25">
      <c r="A32" s="12" t="s">
        <v>46</v>
      </c>
      <c r="B32" s="33">
        <f>IF(OR(B21="Westbound",B21="Southbound"),(B24+B31),(B24-B31))</f>
        <v>780</v>
      </c>
      <c r="C32" s="8"/>
    </row>
    <row r="33" spans="1:3" ht="26.25" customHeight="1" x14ac:dyDescent="0.25"/>
    <row r="34" spans="1:3" x14ac:dyDescent="0.25">
      <c r="A34" s="34" t="s">
        <v>55</v>
      </c>
    </row>
    <row r="35" spans="1:3" ht="93" customHeight="1" x14ac:dyDescent="0.25">
      <c r="A35" s="40" t="s">
        <v>60</v>
      </c>
      <c r="B35" s="40"/>
      <c r="C35" s="40"/>
    </row>
  </sheetData>
  <sheetProtection sheet="1" objects="1" scenarios="1" selectLockedCells="1"/>
  <mergeCells count="2">
    <mergeCell ref="A5:D5"/>
    <mergeCell ref="A35:C35"/>
  </mergeCells>
  <pageMargins left="0.7" right="0.7" top="0.75" bottom="0.75" header="0.3" footer="0.3"/>
  <pageSetup scale="58" fitToHeight="2" orientation="portrait" r:id="rId1"/>
  <headerFooter>
    <oddFooter>&amp;L&amp;D&amp;C&amp;F&amp;A&amp;RPage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'RDG Data'!$A$19:$A$22</xm:f>
          </x14:formula1>
          <xm:sqref>B21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Normal="100" workbookViewId="0">
      <selection sqref="A1:E1"/>
    </sheetView>
  </sheetViews>
  <sheetFormatPr defaultRowHeight="15" x14ac:dyDescent="0.25"/>
  <sheetData>
    <row r="1" spans="1:5" ht="20.25" x14ac:dyDescent="0.25">
      <c r="A1" s="44" t="s">
        <v>4</v>
      </c>
      <c r="B1" s="45"/>
      <c r="C1" s="45"/>
      <c r="D1" s="45"/>
      <c r="E1" s="46"/>
    </row>
    <row r="2" spans="1:5" ht="18.75" x14ac:dyDescent="0.3">
      <c r="A2" s="47" t="s">
        <v>3</v>
      </c>
      <c r="B2" s="41" t="s">
        <v>5</v>
      </c>
      <c r="C2" s="42"/>
      <c r="D2" s="42"/>
      <c r="E2" s="43"/>
    </row>
    <row r="3" spans="1:5" ht="18.75" x14ac:dyDescent="0.25">
      <c r="A3" s="48"/>
      <c r="B3" s="5">
        <v>0</v>
      </c>
      <c r="C3" s="5">
        <v>1000</v>
      </c>
      <c r="D3" s="5">
        <v>5000</v>
      </c>
      <c r="E3" s="5">
        <v>10000</v>
      </c>
    </row>
    <row r="4" spans="1:5" ht="18.75" x14ac:dyDescent="0.3">
      <c r="A4" s="4">
        <v>80</v>
      </c>
      <c r="B4" s="3">
        <v>330</v>
      </c>
      <c r="C4" s="3">
        <v>380</v>
      </c>
      <c r="D4" s="3">
        <v>430</v>
      </c>
      <c r="E4" s="3">
        <v>470</v>
      </c>
    </row>
    <row r="5" spans="1:5" ht="18.75" x14ac:dyDescent="0.3">
      <c r="A5" s="4">
        <v>75</v>
      </c>
      <c r="B5" s="3">
        <f>(B4+B6)/2</f>
        <v>290</v>
      </c>
      <c r="C5" s="3">
        <f>(C4+C6)/2</f>
        <v>335</v>
      </c>
      <c r="D5" s="3">
        <f>(D4+D6)/2</f>
        <v>380</v>
      </c>
      <c r="E5" s="3">
        <f>(E4+E6)/2</f>
        <v>415</v>
      </c>
    </row>
    <row r="6" spans="1:5" ht="18.75" x14ac:dyDescent="0.3">
      <c r="A6" s="4">
        <v>70</v>
      </c>
      <c r="B6" s="3">
        <v>250</v>
      </c>
      <c r="C6" s="3">
        <v>290</v>
      </c>
      <c r="D6" s="3">
        <v>330</v>
      </c>
      <c r="E6" s="3">
        <v>360</v>
      </c>
    </row>
    <row r="7" spans="1:5" ht="18.75" x14ac:dyDescent="0.3">
      <c r="A7" s="4">
        <v>65</v>
      </c>
      <c r="B7" s="3">
        <f>(B6+B8)/2</f>
        <v>225</v>
      </c>
      <c r="C7" s="3">
        <f>(C6+C8)/2</f>
        <v>250</v>
      </c>
      <c r="D7" s="3">
        <f>(D6+D8)/2</f>
        <v>290</v>
      </c>
      <c r="E7" s="3">
        <f>(E6+E8)/2</f>
        <v>330</v>
      </c>
    </row>
    <row r="8" spans="1:5" ht="18.75" x14ac:dyDescent="0.3">
      <c r="A8" s="4">
        <v>60</v>
      </c>
      <c r="B8" s="3">
        <v>200</v>
      </c>
      <c r="C8" s="3">
        <v>210</v>
      </c>
      <c r="D8" s="3">
        <v>250</v>
      </c>
      <c r="E8" s="3">
        <v>300</v>
      </c>
    </row>
    <row r="9" spans="1:5" ht="18.75" x14ac:dyDescent="0.3">
      <c r="A9" s="4">
        <v>55</v>
      </c>
      <c r="B9" s="3">
        <f>(B8+B10)/2</f>
        <v>175</v>
      </c>
      <c r="C9" s="3">
        <f>(C8+C10)/2</f>
        <v>185</v>
      </c>
      <c r="D9" s="3">
        <f>(D8+D10)/2</f>
        <v>220</v>
      </c>
      <c r="E9" s="3">
        <f>(E8+E10)/2</f>
        <v>265</v>
      </c>
    </row>
    <row r="10" spans="1:5" ht="18.75" x14ac:dyDescent="0.3">
      <c r="A10" s="4">
        <v>50</v>
      </c>
      <c r="B10" s="3">
        <v>150</v>
      </c>
      <c r="C10" s="3">
        <v>160</v>
      </c>
      <c r="D10" s="3">
        <v>190</v>
      </c>
      <c r="E10" s="3">
        <v>230</v>
      </c>
    </row>
    <row r="11" spans="1:5" ht="18.75" x14ac:dyDescent="0.3">
      <c r="A11" s="4">
        <v>45</v>
      </c>
      <c r="B11" s="3">
        <f>(B10+B12)/2</f>
        <v>125</v>
      </c>
      <c r="C11" s="3">
        <f>(C10+C12)/2</f>
        <v>135</v>
      </c>
      <c r="D11" s="3">
        <f>(D10+D12)/2</f>
        <v>160</v>
      </c>
      <c r="E11" s="3">
        <f>(E10+E12)/2</f>
        <v>195</v>
      </c>
    </row>
    <row r="12" spans="1:5" ht="18.75" x14ac:dyDescent="0.3">
      <c r="A12" s="4">
        <v>40</v>
      </c>
      <c r="B12" s="3">
        <v>100</v>
      </c>
      <c r="C12" s="3">
        <v>110</v>
      </c>
      <c r="D12" s="3">
        <v>130</v>
      </c>
      <c r="E12" s="3">
        <v>160</v>
      </c>
    </row>
    <row r="13" spans="1:5" ht="18.75" x14ac:dyDescent="0.3">
      <c r="A13" s="4">
        <v>35</v>
      </c>
      <c r="B13" s="3">
        <f>(B14+B12)/2</f>
        <v>85</v>
      </c>
      <c r="C13" s="3">
        <f>(C14+C12)/2</f>
        <v>95</v>
      </c>
      <c r="D13" s="3">
        <f>(D14+D12)/2</f>
        <v>110</v>
      </c>
      <c r="E13" s="3">
        <f>(E14+E12)/2</f>
        <v>135</v>
      </c>
    </row>
    <row r="14" spans="1:5" ht="18.75" x14ac:dyDescent="0.3">
      <c r="A14" s="4">
        <v>30</v>
      </c>
      <c r="B14" s="3">
        <v>70</v>
      </c>
      <c r="C14" s="3">
        <v>80</v>
      </c>
      <c r="D14" s="3">
        <v>90</v>
      </c>
      <c r="E14" s="3">
        <v>110</v>
      </c>
    </row>
    <row r="16" spans="1:5" ht="29.25" customHeight="1" x14ac:dyDescent="0.25">
      <c r="A16" s="49" t="s">
        <v>21</v>
      </c>
      <c r="B16" s="49"/>
      <c r="C16" s="49"/>
      <c r="D16" s="49"/>
      <c r="E16" s="49"/>
    </row>
    <row r="19" spans="1:1" hidden="1" x14ac:dyDescent="0.25">
      <c r="A19" t="s">
        <v>9</v>
      </c>
    </row>
    <row r="20" spans="1:1" hidden="1" x14ac:dyDescent="0.25">
      <c r="A20" t="s">
        <v>10</v>
      </c>
    </row>
    <row r="21" spans="1:1" hidden="1" x14ac:dyDescent="0.25">
      <c r="A21" t="s">
        <v>11</v>
      </c>
    </row>
    <row r="22" spans="1:1" hidden="1" x14ac:dyDescent="0.25">
      <c r="A22" t="s">
        <v>12</v>
      </c>
    </row>
    <row r="23" spans="1:1" hidden="1" x14ac:dyDescent="0.25"/>
    <row r="24" spans="1:1" hidden="1" x14ac:dyDescent="0.25">
      <c r="A24" t="s">
        <v>16</v>
      </c>
    </row>
    <row r="25" spans="1:1" hidden="1" x14ac:dyDescent="0.25">
      <c r="A25" t="s">
        <v>17</v>
      </c>
    </row>
  </sheetData>
  <sheetProtection sheet="1" objects="1" scenarios="1" selectLockedCells="1"/>
  <mergeCells count="4">
    <mergeCell ref="B2:E2"/>
    <mergeCell ref="A1:E1"/>
    <mergeCell ref="A2:A3"/>
    <mergeCell ref="A16:E1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
  <sheetViews>
    <sheetView zoomScaleNormal="100" workbookViewId="0">
      <selection sqref="A1:H1"/>
    </sheetView>
  </sheetViews>
  <sheetFormatPr defaultRowHeight="15" x14ac:dyDescent="0.25"/>
  <cols>
    <col min="1" max="12" width="8.28515625" customWidth="1"/>
  </cols>
  <sheetData>
    <row r="1" spans="1:9" ht="91.5" customHeight="1" x14ac:dyDescent="0.25">
      <c r="A1" s="51" t="s">
        <v>50</v>
      </c>
      <c r="B1" s="51"/>
      <c r="C1" s="51"/>
      <c r="D1" s="51"/>
      <c r="E1" s="51"/>
      <c r="F1" s="51"/>
      <c r="G1" s="51"/>
      <c r="H1" s="51"/>
    </row>
    <row r="2" spans="1:9" ht="12" customHeight="1" x14ac:dyDescent="0.25"/>
    <row r="4" spans="1:9" ht="16.5" customHeight="1" x14ac:dyDescent="0.4">
      <c r="A4" s="25"/>
    </row>
    <row r="5" spans="1:9" ht="113.25" customHeight="1" x14ac:dyDescent="0.25">
      <c r="A5" s="50" t="s">
        <v>22</v>
      </c>
      <c r="B5" s="50"/>
      <c r="C5" s="50"/>
      <c r="D5" s="50"/>
      <c r="E5" s="50"/>
      <c r="F5" s="50"/>
      <c r="G5" s="50"/>
      <c r="H5" s="50"/>
      <c r="I5" s="50"/>
    </row>
  </sheetData>
  <sheetProtection sheet="1" objects="1" scenarios="1" selectLockedCells="1"/>
  <mergeCells count="2">
    <mergeCell ref="A5:I5"/>
    <mergeCell ref="A1:H1"/>
  </mergeCells>
  <pageMargins left="0.7" right="0.7" top="0.75" bottom="0.75" header="0.3" footer="0.3"/>
  <pageSetup fitToHeight="2" orientation="portrait" r:id="rId1"/>
  <headerFooter>
    <oddFooter>&amp;L&amp;D&amp;C&amp;F&amp;A&amp;RPage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
  <sheetViews>
    <sheetView zoomScaleNormal="100" workbookViewId="0"/>
  </sheetViews>
  <sheetFormatPr defaultRowHeight="15" x14ac:dyDescent="0.25"/>
  <cols>
    <col min="1" max="1" width="13.140625" customWidth="1"/>
    <col min="2" max="2" width="15" customWidth="1"/>
    <col min="3" max="3" width="84.42578125" customWidth="1"/>
  </cols>
  <sheetData>
    <row r="1" spans="1:3" x14ac:dyDescent="0.25">
      <c r="A1" s="29" t="s">
        <v>27</v>
      </c>
      <c r="B1" s="29" t="s">
        <v>28</v>
      </c>
      <c r="C1" s="29" t="s">
        <v>29</v>
      </c>
    </row>
    <row r="2" spans="1:3" x14ac:dyDescent="0.25">
      <c r="A2" s="15" t="s">
        <v>25</v>
      </c>
      <c r="B2" s="30">
        <v>43040</v>
      </c>
      <c r="C2" s="15" t="s">
        <v>26</v>
      </c>
    </row>
  </sheetData>
  <sheetProtection sheet="1" objects="1" scenarios="1" selectLockedCells="1"/>
  <pageMargins left="0.7" right="0.7" top="0.75" bottom="0.75" header="0.3" footer="0.3"/>
  <pageSetup fitToHeight="2" orientation="portrait" r:id="rId1"/>
  <headerFooter>
    <oddFooter>&amp;L&amp;D&amp;C&amp;F&amp;A&amp;RPage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46A1A6-F06B-4FBE-900E-D658FDEF32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EB81F7-B937-4A4C-92D6-11D61A8B06C3}">
  <ds:schemaRefs>
    <ds:schemaRef ds:uri="http://schemas.microsoft.com/sharepoint/v3/contenttype/forms"/>
  </ds:schemaRefs>
</ds:datastoreItem>
</file>

<file path=customXml/itemProps3.xml><?xml version="1.0" encoding="utf-8"?>
<ds:datastoreItem xmlns:ds="http://schemas.openxmlformats.org/officeDocument/2006/customXml" ds:itemID="{1A9CC03A-D6A1-4D8E-BB90-ED6DC75536C2}">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A. Near Lane; PPB Only</vt:lpstr>
      <vt:lpstr>B. Two-Lane Two-Way; PPB Only</vt:lpstr>
      <vt:lpstr>C. Near Lane; Crash Wall</vt:lpstr>
      <vt:lpstr>D. Two-Lane Two-Way; Crash Wall</vt:lpstr>
      <vt:lpstr>RDG Data</vt:lpstr>
      <vt:lpstr>Policy</vt:lpstr>
      <vt:lpstr>Version History</vt:lpstr>
      <vt:lpstr>col</vt:lpstr>
      <vt:lpstr>row</vt:lpstr>
      <vt:lpstr>'B. Two-Lane Two-Way; PPB Only'!Type</vt:lpstr>
      <vt:lpstr>'C. Near Lane; Crash Wall'!Type</vt:lpstr>
      <vt:lpstr>'D. Two-Lane Two-Way; Crash Wall'!Type</vt:lpstr>
      <vt:lpstr>Type</vt:lpstr>
      <vt:lpstr>value</vt:lpstr>
      <vt:lpstr>values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Stepp, Richard</dc:creator>
  <cp:lastModifiedBy>Stepp, Richard</cp:lastModifiedBy>
  <cp:lastPrinted>2016-06-16T18:24:41Z</cp:lastPrinted>
  <dcterms:created xsi:type="dcterms:W3CDTF">2015-07-08T18:37:36Z</dcterms:created>
  <dcterms:modified xsi:type="dcterms:W3CDTF">2017-10-31T19:03:09Z</dcterms:modified>
</cp:coreProperties>
</file>