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396" windowWidth="21840" windowHeight="9540"/>
  </bookViews>
  <sheets>
    <sheet name="Instruction Page" sheetId="2" r:id="rId1"/>
    <sheet name="Data Input" sheetId="10" r:id="rId2"/>
    <sheet name="General TD Population" sheetId="4" r:id="rId3"/>
    <sheet name="Critical Need TD Population" sheetId="5" r:id="rId4"/>
    <sheet name="TD Population &amp; Trip Rates" sheetId="12" r:id="rId5"/>
  </sheets>
  <definedNames>
    <definedName name="_xlnm.Print_Area" localSheetId="3">'Critical Need TD Population'!$C$5:$S$33</definedName>
    <definedName name="_xlnm.Print_Area" localSheetId="1">'Data Input'!$B$12:$L$29</definedName>
    <definedName name="_xlnm.Print_Area" localSheetId="2">'General TD Population'!$B$6:$P$33</definedName>
  </definedNames>
  <calcPr calcId="145621"/>
</workbook>
</file>

<file path=xl/calcChain.xml><?xml version="1.0" encoding="utf-8"?>
<calcChain xmlns="http://schemas.openxmlformats.org/spreadsheetml/2006/main">
  <c r="E22" i="10" l="1"/>
  <c r="F22" i="10" s="1"/>
  <c r="C57" i="12" s="1"/>
  <c r="I32" i="5" l="1"/>
  <c r="I31" i="5"/>
  <c r="C29" i="5"/>
  <c r="I4" i="4" l="1"/>
  <c r="C32" i="12"/>
  <c r="C34" i="12" l="1"/>
  <c r="D34" i="12" s="1"/>
  <c r="E34" i="12" s="1"/>
  <c r="F34" i="12" s="1"/>
  <c r="G34" i="12" s="1"/>
  <c r="H34" i="12" s="1"/>
  <c r="I34" i="12" s="1"/>
  <c r="J34" i="12" s="1"/>
  <c r="K34" i="12" s="1"/>
  <c r="L34" i="12" s="1"/>
  <c r="M34" i="12" s="1"/>
  <c r="C7" i="12"/>
  <c r="D7" i="12" s="1"/>
  <c r="E7" i="12" s="1"/>
  <c r="F7" i="12" s="1"/>
  <c r="G7" i="12" s="1"/>
  <c r="H7" i="12" s="1"/>
  <c r="I7" i="12" s="1"/>
  <c r="J7" i="12" s="1"/>
  <c r="K7" i="12" s="1"/>
  <c r="L7" i="12" s="1"/>
  <c r="M7" i="12" s="1"/>
  <c r="C55" i="12"/>
  <c r="C4" i="12" l="1"/>
  <c r="E27" i="5" l="1"/>
  <c r="E7" i="4" l="1"/>
  <c r="I4" i="5" l="1"/>
  <c r="C4" i="5"/>
  <c r="D4" i="4"/>
  <c r="E10" i="4" l="1"/>
  <c r="E8" i="4"/>
  <c r="C10" i="4"/>
  <c r="C8" i="4"/>
  <c r="C7" i="4"/>
  <c r="G8" i="4" l="1"/>
  <c r="C8" i="5" s="1"/>
  <c r="D8" i="5" s="1"/>
  <c r="I8" i="4"/>
  <c r="E8" i="5" s="1"/>
  <c r="F8" i="5" s="1"/>
  <c r="I7" i="4"/>
  <c r="E7" i="5" s="1"/>
  <c r="F7" i="5" s="1"/>
  <c r="G7" i="4"/>
  <c r="C7" i="5" s="1"/>
  <c r="D7" i="5" s="1"/>
  <c r="I10" i="4"/>
  <c r="E10" i="5" s="1"/>
  <c r="F10" i="5" s="1"/>
  <c r="G10" i="4"/>
  <c r="C10" i="5" s="1"/>
  <c r="D10" i="5" s="1"/>
  <c r="I11" i="4"/>
  <c r="D17" i="10"/>
  <c r="C17" i="10"/>
  <c r="D15" i="10"/>
  <c r="C15" i="10"/>
  <c r="C18" i="10" l="1"/>
  <c r="C19" i="12" s="1"/>
  <c r="D19" i="12" s="1"/>
  <c r="E19" i="12" s="1"/>
  <c r="F19" i="12" s="1"/>
  <c r="G19" i="12" s="1"/>
  <c r="H19" i="12" s="1"/>
  <c r="I19" i="12" s="1"/>
  <c r="J19" i="12" s="1"/>
  <c r="K19" i="12" s="1"/>
  <c r="L19" i="12" s="1"/>
  <c r="M19" i="12" s="1"/>
  <c r="D18" i="10"/>
  <c r="C9" i="4" l="1"/>
  <c r="C9" i="5" l="1"/>
  <c r="D9" i="5" s="1"/>
  <c r="C11" i="5"/>
  <c r="D11" i="5" s="1"/>
  <c r="E11" i="5" l="1"/>
  <c r="F11" i="5" s="1"/>
  <c r="E9" i="5"/>
  <c r="F9" i="5" s="1"/>
  <c r="C12" i="5"/>
  <c r="D12" i="5" s="1"/>
  <c r="I11" i="5" l="1"/>
  <c r="I18" i="5" s="1"/>
  <c r="I9" i="5"/>
  <c r="I17" i="5" s="1"/>
  <c r="E12" i="5"/>
  <c r="F12" i="5" s="1"/>
  <c r="I20" i="5" l="1"/>
  <c r="H18" i="5"/>
  <c r="J18" i="5" s="1"/>
  <c r="G31" i="5"/>
  <c r="C37" i="12" s="1"/>
  <c r="D37" i="12" s="1"/>
  <c r="E37" i="12" s="1"/>
  <c r="F37" i="12" s="1"/>
  <c r="G37" i="12" s="1"/>
  <c r="H37" i="12" s="1"/>
  <c r="I37" i="12" s="1"/>
  <c r="J37" i="12" s="1"/>
  <c r="K37" i="12" s="1"/>
  <c r="L37" i="12" s="1"/>
  <c r="M37" i="12" s="1"/>
  <c r="H17" i="5"/>
  <c r="J17" i="5" s="1"/>
  <c r="I12" i="5"/>
  <c r="J17" i="4"/>
  <c r="C11" i="12" s="1"/>
  <c r="D11" i="12" s="1"/>
  <c r="E11" i="12" s="1"/>
  <c r="F11" i="12" s="1"/>
  <c r="G11" i="12" s="1"/>
  <c r="H11" i="12" s="1"/>
  <c r="I11" i="12" s="1"/>
  <c r="J11" i="12" s="1"/>
  <c r="K11" i="12" s="1"/>
  <c r="L11" i="12" s="1"/>
  <c r="M11" i="12" s="1"/>
  <c r="G11" i="4"/>
  <c r="E11" i="4"/>
  <c r="C11" i="4"/>
  <c r="J11" i="4" s="1"/>
  <c r="I9" i="4"/>
  <c r="J9" i="4" s="1"/>
  <c r="G9" i="4"/>
  <c r="H9" i="4" s="1"/>
  <c r="E9" i="4"/>
  <c r="H20" i="5" l="1"/>
  <c r="J20" i="5" s="1"/>
  <c r="J15" i="4"/>
  <c r="C9" i="12" s="1"/>
  <c r="I12" i="4"/>
  <c r="J31" i="5"/>
  <c r="C43" i="12" s="1"/>
  <c r="D43" i="12" s="1"/>
  <c r="E43" i="12" s="1"/>
  <c r="F43" i="12" s="1"/>
  <c r="G43" i="12" s="1"/>
  <c r="H43" i="12" s="1"/>
  <c r="I43" i="12" s="1"/>
  <c r="J43" i="12" s="1"/>
  <c r="K43" i="12" s="1"/>
  <c r="L43" i="12" s="1"/>
  <c r="M43" i="12" s="1"/>
  <c r="J21" i="4"/>
  <c r="C15" i="12" s="1"/>
  <c r="D15" i="12" s="1"/>
  <c r="E15" i="12" s="1"/>
  <c r="F15" i="12" s="1"/>
  <c r="G15" i="12" s="1"/>
  <c r="H15" i="12" s="1"/>
  <c r="I15" i="12" s="1"/>
  <c r="J15" i="12" s="1"/>
  <c r="K15" i="12" s="1"/>
  <c r="L15" i="12" s="1"/>
  <c r="M15" i="12" s="1"/>
  <c r="J19" i="4"/>
  <c r="C13" i="12" s="1"/>
  <c r="D13" i="12" s="1"/>
  <c r="E13" i="12" s="1"/>
  <c r="F13" i="12" s="1"/>
  <c r="G13" i="12" s="1"/>
  <c r="H13" i="12" s="1"/>
  <c r="I13" i="12" s="1"/>
  <c r="J13" i="12" s="1"/>
  <c r="K13" i="12" s="1"/>
  <c r="L13" i="12" s="1"/>
  <c r="M13" i="12" s="1"/>
  <c r="J16" i="4"/>
  <c r="C10" i="12" s="1"/>
  <c r="D10" i="12" s="1"/>
  <c r="E10" i="12" s="1"/>
  <c r="F10" i="12" s="1"/>
  <c r="G10" i="12" s="1"/>
  <c r="H10" i="12" s="1"/>
  <c r="I10" i="12" s="1"/>
  <c r="J10" i="12" s="1"/>
  <c r="K10" i="12" s="1"/>
  <c r="L10" i="12" s="1"/>
  <c r="M10" i="12" s="1"/>
  <c r="J18" i="4"/>
  <c r="C12" i="12" s="1"/>
  <c r="D12" i="12" s="1"/>
  <c r="E12" i="12" s="1"/>
  <c r="F12" i="12" s="1"/>
  <c r="G12" i="12" s="1"/>
  <c r="H12" i="12" s="1"/>
  <c r="I12" i="12" s="1"/>
  <c r="J12" i="12" s="1"/>
  <c r="K12" i="12" s="1"/>
  <c r="L12" i="12" s="1"/>
  <c r="M12" i="12" s="1"/>
  <c r="C12" i="4"/>
  <c r="E12" i="4"/>
  <c r="G12" i="4"/>
  <c r="H12" i="4" s="1"/>
  <c r="J12" i="4" l="1"/>
  <c r="D9" i="12"/>
  <c r="E9" i="12" s="1"/>
  <c r="F9" i="12" s="1"/>
  <c r="G9" i="12" s="1"/>
  <c r="H9" i="12" s="1"/>
  <c r="I9" i="12" s="1"/>
  <c r="J9" i="12" s="1"/>
  <c r="K9" i="12" s="1"/>
  <c r="L9" i="12" s="1"/>
  <c r="M9" i="12" s="1"/>
  <c r="G24" i="5"/>
  <c r="J20" i="4"/>
  <c r="C14" i="12" s="1"/>
  <c r="D14" i="12" s="1"/>
  <c r="E14" i="12" s="1"/>
  <c r="F14" i="12" s="1"/>
  <c r="G14" i="12" s="1"/>
  <c r="H14" i="12" s="1"/>
  <c r="I14" i="12" s="1"/>
  <c r="J14" i="12" s="1"/>
  <c r="K14" i="12" s="1"/>
  <c r="L14" i="12" s="1"/>
  <c r="M14" i="12" s="1"/>
  <c r="F9" i="4"/>
  <c r="F12" i="4"/>
  <c r="D12" i="4"/>
  <c r="D10" i="4"/>
  <c r="D8" i="4"/>
  <c r="F7" i="4"/>
  <c r="F11" i="4"/>
  <c r="D11" i="4"/>
  <c r="F10" i="4"/>
  <c r="F8" i="4"/>
  <c r="D7" i="4"/>
  <c r="D9" i="4"/>
  <c r="G26" i="5" l="1"/>
  <c r="G28" i="5" s="1"/>
  <c r="G32" i="5" s="1"/>
  <c r="C17" i="12"/>
  <c r="D17" i="12" s="1"/>
  <c r="E17" i="12" s="1"/>
  <c r="F17" i="12" s="1"/>
  <c r="G17" i="12" s="1"/>
  <c r="H17" i="12" s="1"/>
  <c r="I17" i="12" s="1"/>
  <c r="J17" i="12" s="1"/>
  <c r="K17" i="12" s="1"/>
  <c r="L17" i="12" s="1"/>
  <c r="M17" i="12" s="1"/>
  <c r="G34" i="5"/>
  <c r="C40" i="12"/>
  <c r="J22" i="4"/>
  <c r="D26" i="4" s="1"/>
  <c r="C38" i="12" l="1"/>
  <c r="D38" i="12" s="1"/>
  <c r="J32" i="5"/>
  <c r="C44" i="12" s="1"/>
  <c r="D44" i="12" s="1"/>
  <c r="E44" i="12" s="1"/>
  <c r="F44" i="12" s="1"/>
  <c r="G44" i="12" s="1"/>
  <c r="H44" i="12" s="1"/>
  <c r="I44" i="12" s="1"/>
  <c r="J44" i="12" s="1"/>
  <c r="K44" i="12" s="1"/>
  <c r="L44" i="12" s="1"/>
  <c r="M44" i="12" s="1"/>
  <c r="C46" i="12"/>
  <c r="E38" i="12"/>
  <c r="D40" i="12"/>
  <c r="J34" i="5"/>
  <c r="E26" i="4"/>
  <c r="D46" i="12" l="1"/>
  <c r="C48" i="12"/>
  <c r="F38" i="12"/>
  <c r="E40" i="12"/>
  <c r="G38" i="12" l="1"/>
  <c r="F40" i="12"/>
  <c r="D48" i="12"/>
  <c r="E46" i="12"/>
  <c r="E48" i="12" l="1"/>
  <c r="F46" i="12"/>
  <c r="H38" i="12"/>
  <c r="G40" i="12"/>
  <c r="F48" i="12" l="1"/>
  <c r="G46" i="12"/>
  <c r="I38" i="12"/>
  <c r="H40" i="12"/>
  <c r="G48" i="12" l="1"/>
  <c r="H46" i="12"/>
  <c r="J38" i="12"/>
  <c r="I40" i="12"/>
  <c r="H48" i="12" l="1"/>
  <c r="I46" i="12"/>
  <c r="K38" i="12"/>
  <c r="J40" i="12"/>
  <c r="I48" i="12" l="1"/>
  <c r="J46" i="12"/>
  <c r="L38" i="12"/>
  <c r="K40" i="12"/>
  <c r="J48" i="12" l="1"/>
  <c r="K46" i="12"/>
  <c r="M38" i="12"/>
  <c r="M40" i="12" s="1"/>
  <c r="L40" i="12"/>
  <c r="K48" i="12" l="1"/>
  <c r="L46" i="12"/>
  <c r="L48" i="12" l="1"/>
  <c r="M46" i="12"/>
  <c r="M48" i="12" s="1"/>
</calcChain>
</file>

<file path=xl/sharedStrings.xml><?xml version="1.0" encoding="utf-8"?>
<sst xmlns="http://schemas.openxmlformats.org/spreadsheetml/2006/main" count="234" uniqueCount="123">
  <si>
    <t>% of Total Pop (136,400)</t>
  </si>
  <si>
    <t>Total Pop by Age</t>
  </si>
  <si>
    <t>Total</t>
  </si>
  <si>
    <t>Total Non Elderly</t>
  </si>
  <si>
    <t>Total Elderly</t>
  </si>
  <si>
    <t>County Pop. By Age</t>
  </si>
  <si>
    <t>Population  Below Poverty Level by Age</t>
  </si>
  <si>
    <t>Elderly</t>
  </si>
  <si>
    <t xml:space="preserve"> Total Population  with a Disability by Age</t>
  </si>
  <si>
    <t>% of Total Pop  Below Poverty Level by Age</t>
  </si>
  <si>
    <t>% of Total Pop with a Disability by Age</t>
  </si>
  <si>
    <t>Total Pop with Disability and Below Poverty Level by Age</t>
  </si>
  <si>
    <t>% Total Pop with a Disability and Below Poverty Level by Age</t>
  </si>
  <si>
    <t xml:space="preserve"> </t>
  </si>
  <si>
    <t>Total Population with a Disability by Age</t>
  </si>
  <si>
    <t xml:space="preserve">  </t>
  </si>
  <si>
    <t>% of Total Pop with Severe Disability by Age</t>
  </si>
  <si>
    <t>% with a Severe Disability by Age</t>
  </si>
  <si>
    <t>Total Population with a Severe Disability by Age</t>
  </si>
  <si>
    <t>Total Severe Disability Below Poverty Level</t>
  </si>
  <si>
    <t>Non-Elderly</t>
  </si>
  <si>
    <t>Not Low Income</t>
  </si>
  <si>
    <t>Low Income</t>
  </si>
  <si>
    <t>TOTAL</t>
  </si>
  <si>
    <t>xx % without transit access</t>
  </si>
  <si>
    <t>xx % without auto access</t>
  </si>
  <si>
    <t>Assumes</t>
  </si>
  <si>
    <t>Daily Trips</t>
  </si>
  <si>
    <t>Low Income ND</t>
  </si>
  <si>
    <t>Totals</t>
  </si>
  <si>
    <t>Low Income Non Disabled Trip Rate</t>
  </si>
  <si>
    <t xml:space="preserve">Total </t>
  </si>
  <si>
    <t>Transit</t>
  </si>
  <si>
    <t>School Bus</t>
  </si>
  <si>
    <t xml:space="preserve">Special Transit </t>
  </si>
  <si>
    <t>County Population Projections</t>
  </si>
  <si>
    <t>General TD Population</t>
  </si>
  <si>
    <t>% of Total</t>
  </si>
  <si>
    <t>DATA INPUT PAGE</t>
  </si>
  <si>
    <t xml:space="preserve">Non-Duplicated General TD Population Estimate </t>
  </si>
  <si>
    <t>Double Counts Calculations</t>
  </si>
  <si>
    <t>Percent Transit Coverage:</t>
  </si>
  <si>
    <t>Area Name:</t>
  </si>
  <si>
    <t>Census Data from:</t>
  </si>
  <si>
    <t>INSTRUCTION PAGE</t>
  </si>
  <si>
    <t>Subtract I11 from G11</t>
  </si>
  <si>
    <t>Subtract I11 from E11</t>
  </si>
  <si>
    <t>Subtract sum of J17, J18 and J19 from C11</t>
  </si>
  <si>
    <t>From Base Data (I11)</t>
  </si>
  <si>
    <t>E - Estimate non-elderly/disabled/ low income</t>
  </si>
  <si>
    <t>B - Estimate non-elderly/ disabled/not low income</t>
  </si>
  <si>
    <t>G - Estimate elderly/disabled/low income</t>
  </si>
  <si>
    <t>D- Estimate elderly/ disabled/not low income</t>
  </si>
  <si>
    <t>F - Estimate elderly/non-disabled/low income</t>
  </si>
  <si>
    <t>A - Estimate elderly/non-disabled/not low income</t>
  </si>
  <si>
    <t>C - Estimate low income/not elderly/not disabled</t>
  </si>
  <si>
    <t>Total - Non-Duplicated</t>
  </si>
  <si>
    <t>CALCULATION OF GENERAL TRANSPORTATION DISADVANTAGED POPULATION</t>
  </si>
  <si>
    <t>CALCULATION OF CRITICAL NEED TRANSPORTATION DISADVANTAGED POPULATION</t>
  </si>
  <si>
    <t>FORECAST OF GENERAL AND CRITICAL NEED TRANSPORTATION DISADVANTAGED POPULATIONS</t>
  </si>
  <si>
    <t>Calculation of Daily Trips</t>
  </si>
  <si>
    <t>% of Severe Disability Below Poverty Level</t>
  </si>
  <si>
    <t>TRIP RATES USED</t>
  </si>
  <si>
    <t>CALCULATION OF DAILY TRIPS</t>
  </si>
  <si>
    <t>CRITICAL NEED TD POPULATION</t>
  </si>
  <si>
    <t>General TD Population Forecast</t>
  </si>
  <si>
    <t>TOTAL GENERAL TD POPULATION</t>
  </si>
  <si>
    <t>TOTAL POPULATION</t>
  </si>
  <si>
    <t>Critical Need TD Population Forecast</t>
  </si>
  <si>
    <t xml:space="preserve">    Severely Disabled</t>
  </si>
  <si>
    <t>Total Actual Critical TD Population</t>
  </si>
  <si>
    <t xml:space="preserve">     Disabled</t>
  </si>
  <si>
    <t>Total Critical TD Population</t>
  </si>
  <si>
    <t>Total Critical Need TD Population</t>
  </si>
  <si>
    <t xml:space="preserve">     Low Income Not Disabled No Auto/Transit</t>
  </si>
  <si>
    <t xml:space="preserve">     Low Income - Not Disabled - No Access</t>
  </si>
  <si>
    <t>Daily Trips - Critical Need TD Population</t>
  </si>
  <si>
    <t>Overlapping Circle Component</t>
  </si>
  <si>
    <t>Number of Annual Service Days:</t>
  </si>
  <si>
    <t>Annual Trips</t>
  </si>
  <si>
    <t xml:space="preserve">                    Less</t>
  </si>
  <si>
    <t>Low Income &amp; Not Disabled = C + F</t>
  </si>
  <si>
    <t>Severely Disabled</t>
  </si>
  <si>
    <t>FOR THE</t>
  </si>
  <si>
    <t>Daily Trip Rates</t>
  </si>
  <si>
    <t>Per Person</t>
  </si>
  <si>
    <t>County Population By Age</t>
  </si>
  <si>
    <t>Total Daily Trips Critical Need TD Population</t>
  </si>
  <si>
    <t>Last Year of Census Data Used:</t>
  </si>
  <si>
    <t>Annual Population Growth (as a percent)</t>
  </si>
  <si>
    <t>Assumes Annual Service Days =</t>
  </si>
  <si>
    <t>Severely Disabled Trip Rate</t>
  </si>
  <si>
    <t>Critical Need - Severely Disabled TD Population</t>
  </si>
  <si>
    <t>Yellow cells indicate required data input</t>
  </si>
  <si>
    <t>&lt;18</t>
  </si>
  <si>
    <t>18-64</t>
  </si>
  <si>
    <t>65+</t>
  </si>
  <si>
    <t>Union</t>
  </si>
  <si>
    <t>Special Transit</t>
  </si>
  <si>
    <t>PUMA 00900</t>
  </si>
  <si>
    <t>PUMA 00900 Counties</t>
  </si>
  <si>
    <r>
      <t xml:space="preserve">This workbook and five worksheets were developed in conjunction with the </t>
    </r>
    <r>
      <rPr>
        <b/>
        <i/>
        <sz val="11"/>
        <color rgb="FF000000"/>
        <rFont val="Calibri"/>
        <family val="2"/>
      </rPr>
      <t>2013 National Center for Transit Research  "Forecasting Paratransit Service Demand - Review and Recommendations.</t>
    </r>
    <r>
      <rPr>
        <sz val="11"/>
        <color rgb="FF000000"/>
        <rFont val="Calibri"/>
        <family val="2"/>
      </rPr>
      <t>" This report provides the background on the demand estimation methodology and provides specific instructions for the required data input.</t>
    </r>
  </si>
  <si>
    <t>Step-by-step instructions are provided for accessing the required inputs including: the U.S. Census Bureau’s American Community Survey (ACS) age, income, disability, and county level population data.. Other data used in the model such as those from the National Household Travel Survey and the U.S. Census Bureau’s Survey of Income and Program Participation (SIPP) have been pre-coded in the spreadsheet tool for ease of use.</t>
  </si>
  <si>
    <t>The TD methodology described in this report can serve as a resource which is easily updated with current data, enables users to better analyze various sub-components of the TD market, and can be complemented with local knowledge and information for further customization.</t>
  </si>
  <si>
    <t>This workbook consists of 5 worksheets denoted by the bottom tabs:</t>
  </si>
  <si>
    <r>
      <rPr>
        <b/>
        <sz val="11"/>
        <color rgb="FF000000"/>
        <rFont val="Calibri"/>
        <family val="2"/>
      </rPr>
      <t>1.   Instructions</t>
    </r>
    <r>
      <rPr>
        <sz val="11"/>
        <color theme="1"/>
        <rFont val="Calibri"/>
        <family val="2"/>
        <scheme val="minor"/>
      </rPr>
      <t xml:space="preserve"> - a brief overview of the workbook and details on the worksheets</t>
    </r>
  </si>
  <si>
    <r>
      <rPr>
        <b/>
        <sz val="11"/>
        <color rgb="FF000000"/>
        <rFont val="Calibri"/>
        <family val="2"/>
      </rPr>
      <t xml:space="preserve">2.   Data Input </t>
    </r>
    <r>
      <rPr>
        <sz val="11"/>
        <color theme="1"/>
        <rFont val="Calibri"/>
        <family val="2"/>
        <scheme val="minor"/>
      </rPr>
      <t>- this is the only sheet the user must provide input. After all the required data is provided, the rest of the worksheets will self-calculate</t>
    </r>
  </si>
  <si>
    <r>
      <t>3.  General TD population</t>
    </r>
    <r>
      <rPr>
        <sz val="11"/>
        <color theme="1"/>
        <rFont val="Calibri"/>
        <family val="2"/>
        <scheme val="minor"/>
      </rPr>
      <t xml:space="preserve"> - this worksheets calculates the "General TD" populations and accounts for the double counts in the overlapping circles</t>
    </r>
  </si>
  <si>
    <r>
      <t>4.  Critical Need TD Population</t>
    </r>
    <r>
      <rPr>
        <sz val="11"/>
        <color theme="1"/>
        <rFont val="Calibri"/>
        <family val="2"/>
        <scheme val="minor"/>
      </rPr>
      <t xml:space="preserve"> - this worksheet focuses on the severe disabilities and low income-non-disabled population persons - the "Critical Need TD" population</t>
    </r>
  </si>
  <si>
    <r>
      <t xml:space="preserve">5.  TD Population and Trip Forecasts </t>
    </r>
    <r>
      <rPr>
        <sz val="11"/>
        <color theme="1"/>
        <rFont val="Calibri"/>
        <family val="2"/>
        <scheme val="minor"/>
      </rPr>
      <t>- the final worksheet projects the "General TD" and "Critical Need TD" populations, as well as the daily and annual "Critical Need TD" trips</t>
    </r>
  </si>
  <si>
    <r>
      <rPr>
        <b/>
        <sz val="10"/>
        <color theme="1"/>
        <rFont val="Verdana"/>
        <family val="2"/>
      </rPr>
      <t xml:space="preserve">E </t>
    </r>
    <r>
      <rPr>
        <sz val="10"/>
        <color theme="1"/>
        <rFont val="Verdana"/>
        <family val="2"/>
      </rPr>
      <t>- Estimate non-elderly/disabled/ low income</t>
    </r>
  </si>
  <si>
    <r>
      <rPr>
        <b/>
        <sz val="10"/>
        <color theme="1"/>
        <rFont val="Verdana"/>
        <family val="2"/>
      </rPr>
      <t>B</t>
    </r>
    <r>
      <rPr>
        <sz val="10"/>
        <color theme="1"/>
        <rFont val="Verdana"/>
        <family val="2"/>
      </rPr>
      <t xml:space="preserve"> - Estimate non-elderly/ disabled/not low income</t>
    </r>
  </si>
  <si>
    <r>
      <rPr>
        <b/>
        <sz val="10"/>
        <color theme="1"/>
        <rFont val="Verdana"/>
        <family val="2"/>
      </rPr>
      <t>G</t>
    </r>
    <r>
      <rPr>
        <sz val="10"/>
        <color theme="1"/>
        <rFont val="Verdana"/>
        <family val="2"/>
      </rPr>
      <t xml:space="preserve"> - Estimate elderly/disabled/low income</t>
    </r>
  </si>
  <si>
    <r>
      <rPr>
        <b/>
        <sz val="10"/>
        <color theme="1"/>
        <rFont val="Verdana"/>
        <family val="2"/>
      </rPr>
      <t>D</t>
    </r>
    <r>
      <rPr>
        <sz val="10"/>
        <color theme="1"/>
        <rFont val="Verdana"/>
        <family val="2"/>
      </rPr>
      <t>- Estimate elderly/ disabled/not low income</t>
    </r>
  </si>
  <si>
    <r>
      <rPr>
        <b/>
        <sz val="10"/>
        <color theme="1"/>
        <rFont val="Verdana"/>
        <family val="2"/>
      </rPr>
      <t>F</t>
    </r>
    <r>
      <rPr>
        <sz val="10"/>
        <color theme="1"/>
        <rFont val="Verdana"/>
        <family val="2"/>
      </rPr>
      <t xml:space="preserve"> - Estimate elderly/non-disabled/low income</t>
    </r>
  </si>
  <si>
    <r>
      <rPr>
        <b/>
        <sz val="10"/>
        <color theme="1"/>
        <rFont val="Verdana"/>
        <family val="2"/>
      </rPr>
      <t>A</t>
    </r>
    <r>
      <rPr>
        <sz val="10"/>
        <color theme="1"/>
        <rFont val="Verdana"/>
        <family val="2"/>
      </rPr>
      <t xml:space="preserve"> - Estimate elderly/non-disabled/not low income</t>
    </r>
  </si>
  <si>
    <r>
      <rPr>
        <b/>
        <sz val="10"/>
        <color theme="1"/>
        <rFont val="Verdana"/>
        <family val="2"/>
      </rPr>
      <t>C</t>
    </r>
    <r>
      <rPr>
        <sz val="10"/>
        <color theme="1"/>
        <rFont val="Verdana"/>
        <family val="2"/>
      </rPr>
      <t xml:space="preserve"> - Estimate low income/not elderly/not disabled</t>
    </r>
  </si>
  <si>
    <t>From Base Data (I9)</t>
  </si>
  <si>
    <t>Subtract I9 from G9</t>
  </si>
  <si>
    <t>Subtract I9 from E9</t>
  </si>
  <si>
    <t>5-year growth</t>
  </si>
  <si>
    <t>Annual % Growth</t>
  </si>
  <si>
    <t>PUMA 900</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</si>
</sst>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3" formatCode="_(* #,##0.00_);_(* \(#,##0.00\);_(* &quot;-&quot;??_);_(@_)"/>
    <numFmt numFmtId="164" formatCode="_(* #,##0_);_(* \(#,##0\);_(* &quot;-&quot;??_);_(@_)"/>
    <numFmt numFmtId="165" formatCode="0.0%"/>
    <numFmt numFmtId="166" formatCode="_(* #,##0.0_);_(* \(#,##0.0\);_(* &quot;-&quot;??_);_(@_)"/>
    <numFmt numFmtId="167" formatCode="#,##0.000"/>
    <numFmt numFmtId="168" formatCode="0.000"/>
  </numFmts>
  <fonts count="32" x14ac:knownFonts="1">
    <font>
      <sz val="11"/>
      <color theme="1"/>
      <name val="Calibri"/>
      <family val="2"/>
      <scheme val="minor"/>
    </font>
    <font>
      <sz val="11"/>
      <color theme="1"/>
      <name val="Calibri"/>
      <family val="2"/>
      <scheme val="minor"/>
    </font>
    <font>
      <sz val="11"/>
      <name val="Calibri"/>
      <family val="2"/>
      <scheme val="minor"/>
    </font>
    <font>
      <b/>
      <sz val="11"/>
      <color theme="1"/>
      <name val="Calibri"/>
      <family val="2"/>
      <scheme val="minor"/>
    </font>
    <font>
      <b/>
      <i/>
      <sz val="11"/>
      <color theme="1"/>
      <name val="Calibri"/>
      <family val="2"/>
      <scheme val="minor"/>
    </font>
    <font>
      <b/>
      <i/>
      <sz val="11"/>
      <name val="Calibri"/>
      <family val="2"/>
      <scheme val="minor"/>
    </font>
    <font>
      <sz val="12"/>
      <color theme="1"/>
      <name val="Calibri"/>
      <family val="2"/>
      <scheme val="minor"/>
    </font>
    <font>
      <sz val="11"/>
      <color theme="1"/>
      <name val="Calibri"/>
      <family val="2"/>
    </font>
    <font>
      <b/>
      <sz val="12"/>
      <color rgb="FF000000"/>
      <name val="Calibri"/>
      <family val="2"/>
    </font>
    <font>
      <b/>
      <i/>
      <sz val="11"/>
      <color rgb="FF000000"/>
      <name val="Calibri"/>
      <family val="2"/>
    </font>
    <font>
      <sz val="11"/>
      <color rgb="FF000000"/>
      <name val="Calibri"/>
      <family val="2"/>
    </font>
    <font>
      <sz val="11"/>
      <color rgb="FF000000"/>
      <name val="Verdana"/>
      <family val="2"/>
    </font>
    <font>
      <b/>
      <sz val="11"/>
      <color rgb="FF000000"/>
      <name val="Calibri"/>
      <family val="2"/>
    </font>
    <font>
      <sz val="11"/>
      <color theme="1"/>
      <name val="Verdana"/>
      <family val="2"/>
    </font>
    <font>
      <b/>
      <sz val="12"/>
      <color theme="1"/>
      <name val="Verdana"/>
      <family val="2"/>
    </font>
    <font>
      <b/>
      <sz val="11"/>
      <color theme="1"/>
      <name val="Verdana"/>
      <family val="2"/>
    </font>
    <font>
      <sz val="10"/>
      <color theme="1"/>
      <name val="Verdana"/>
      <family val="2"/>
    </font>
    <font>
      <b/>
      <sz val="10"/>
      <color theme="1"/>
      <name val="Verdana"/>
      <family val="2"/>
    </font>
    <font>
      <b/>
      <i/>
      <sz val="10"/>
      <color theme="1"/>
      <name val="Verdana"/>
      <family val="2"/>
    </font>
    <font>
      <i/>
      <sz val="10"/>
      <color theme="1"/>
      <name val="Verdana"/>
      <family val="2"/>
    </font>
    <font>
      <strike/>
      <sz val="10"/>
      <color theme="1"/>
      <name val="Verdana"/>
      <family val="2"/>
    </font>
    <font>
      <i/>
      <strike/>
      <sz val="10"/>
      <color theme="1"/>
      <name val="Verdana"/>
      <family val="2"/>
    </font>
    <font>
      <b/>
      <u/>
      <sz val="10"/>
      <color theme="1"/>
      <name val="Verdana"/>
      <family val="2"/>
    </font>
    <font>
      <u/>
      <sz val="10"/>
      <color theme="1"/>
      <name val="Verdana"/>
      <family val="2"/>
    </font>
    <font>
      <sz val="12"/>
      <color theme="1"/>
      <name val="Verdana"/>
      <family val="2"/>
    </font>
    <font>
      <b/>
      <i/>
      <sz val="12"/>
      <color theme="1"/>
      <name val="Verdana"/>
      <family val="2"/>
    </font>
    <font>
      <i/>
      <sz val="12"/>
      <color theme="1"/>
      <name val="Verdana"/>
      <family val="2"/>
    </font>
    <font>
      <u val="singleAccounting"/>
      <sz val="10"/>
      <color theme="1"/>
      <name val="Verdana"/>
      <family val="2"/>
    </font>
    <font>
      <i/>
      <u/>
      <sz val="10"/>
      <color theme="1"/>
      <name val="Verdana"/>
      <family val="2"/>
    </font>
    <font>
      <b/>
      <i/>
      <u val="singleAccounting"/>
      <sz val="10"/>
      <color theme="1"/>
      <name val="Verdana"/>
      <family val="2"/>
    </font>
    <font>
      <b/>
      <sz val="10"/>
      <color rgb="FFFF0000"/>
      <name val="Verdana"/>
      <family val="2"/>
    </font>
    <font>
      <b/>
      <i/>
      <sz val="9"/>
      <color theme="1"/>
      <name val="Verdana"/>
      <family val="2"/>
    </font>
  </fonts>
  <fills count="10">
    <fill>
      <patternFill patternType="none"/>
    </fill>
    <fill>
      <patternFill patternType="gray125"/>
    </fill>
    <fill>
      <patternFill patternType="solid">
        <fgColor theme="3"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6" tint="0.39994506668294322"/>
        <bgColor indexed="64"/>
      </patternFill>
    </fill>
    <fill>
      <patternFill patternType="solid">
        <fgColor rgb="FFFFFF99"/>
        <bgColor indexed="64"/>
      </patternFill>
    </fill>
    <fill>
      <patternFill patternType="lightUp">
        <bgColor auto="1"/>
      </patternFill>
    </fill>
    <fill>
      <patternFill patternType="solid">
        <fgColor rgb="FFFFFFCC"/>
        <bgColor indexed="64"/>
      </patternFill>
    </fill>
  </fills>
  <borders count="48">
    <border>
      <left/>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right style="medium">
        <color auto="1"/>
      </right>
      <top/>
      <bottom style="medium">
        <color auto="1"/>
      </bottom>
      <diagonal/>
    </border>
    <border>
      <left/>
      <right/>
      <top/>
      <bottom style="medium">
        <color auto="1"/>
      </bottom>
      <diagonal/>
    </border>
    <border>
      <left style="medium">
        <color auto="1"/>
      </left>
      <right/>
      <top/>
      <bottom style="medium">
        <color auto="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auto="1"/>
      </left>
      <right style="medium">
        <color auto="1"/>
      </right>
      <top/>
      <bottom style="medium">
        <color auto="1"/>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diagonal/>
    </border>
    <border>
      <left/>
      <right style="medium">
        <color indexed="64"/>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right style="medium">
        <color indexed="64"/>
      </right>
      <top style="thin">
        <color indexed="64"/>
      </top>
      <bottom style="thin">
        <color indexed="64"/>
      </bottom>
      <diagonal/>
    </border>
    <border>
      <left/>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auto="1"/>
      </left>
      <right style="medium">
        <color auto="1"/>
      </right>
      <top/>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392">
    <xf numFmtId="0" fontId="0" fillId="0" borderId="0" xfId="0"/>
    <xf numFmtId="3" fontId="0" fillId="0" borderId="0" xfId="0" applyNumberFormat="1"/>
    <xf numFmtId="1" fontId="0" fillId="0" borderId="0" xfId="0" applyNumberFormat="1"/>
    <xf numFmtId="0" fontId="0" fillId="0" borderId="0" xfId="0" applyBorder="1"/>
    <xf numFmtId="0" fontId="0" fillId="0" borderId="0" xfId="0" applyFill="1" applyBorder="1"/>
    <xf numFmtId="0" fontId="0" fillId="0" borderId="0" xfId="0" applyFill="1" applyBorder="1" applyAlignment="1">
      <alignment horizontal="center"/>
    </xf>
    <xf numFmtId="3" fontId="0" fillId="0" borderId="0" xfId="0" applyNumberFormat="1" applyFill="1" applyBorder="1" applyAlignment="1">
      <alignment horizontal="center"/>
    </xf>
    <xf numFmtId="3" fontId="0" fillId="0" borderId="0" xfId="0" applyNumberFormat="1" applyFill="1" applyBorder="1"/>
    <xf numFmtId="164" fontId="0" fillId="0" borderId="0" xfId="1" applyNumberFormat="1" applyFont="1" applyFill="1" applyBorder="1"/>
    <xf numFmtId="164" fontId="0" fillId="0" borderId="0" xfId="0" applyNumberFormat="1" applyFill="1" applyBorder="1"/>
    <xf numFmtId="0" fontId="0" fillId="0" borderId="0" xfId="0" applyFill="1"/>
    <xf numFmtId="0" fontId="0" fillId="0" borderId="0" xfId="0" applyFill="1" applyBorder="1" applyAlignment="1">
      <alignment horizontal="center" vertical="center" wrapText="1"/>
    </xf>
    <xf numFmtId="0" fontId="2" fillId="0" borderId="0" xfId="0" applyFont="1" applyFill="1" applyBorder="1"/>
    <xf numFmtId="1" fontId="0" fillId="0" borderId="0" xfId="1" applyNumberFormat="1" applyFont="1" applyFill="1" applyBorder="1" applyAlignment="1">
      <alignment horizontal="center"/>
    </xf>
    <xf numFmtId="0" fontId="0" fillId="0" borderId="0" xfId="0" quotePrefix="1" applyFill="1"/>
    <xf numFmtId="0" fontId="3" fillId="0" borderId="0" xfId="0" applyFont="1" applyFill="1" applyBorder="1"/>
    <xf numFmtId="0" fontId="0" fillId="0" borderId="0" xfId="0" applyFont="1"/>
    <xf numFmtId="0" fontId="0" fillId="0" borderId="0" xfId="0" applyFont="1" applyFill="1"/>
    <xf numFmtId="0" fontId="0" fillId="0" borderId="0" xfId="0" applyFont="1" applyFill="1" applyBorder="1"/>
    <xf numFmtId="0" fontId="0" fillId="0" borderId="0" xfId="0" applyFont="1" applyBorder="1"/>
    <xf numFmtId="1" fontId="0" fillId="0" borderId="0" xfId="0" applyNumberFormat="1" applyFill="1" applyBorder="1"/>
    <xf numFmtId="0" fontId="0" fillId="0" borderId="0" xfId="0" applyFill="1" applyBorder="1" applyAlignment="1">
      <alignment horizontal="center"/>
    </xf>
    <xf numFmtId="165" fontId="0" fillId="0" borderId="0" xfId="2" applyNumberFormat="1" applyFont="1" applyFill="1" applyBorder="1"/>
    <xf numFmtId="10" fontId="0" fillId="0" borderId="0" xfId="2" applyNumberFormat="1" applyFont="1" applyFill="1" applyBorder="1"/>
    <xf numFmtId="0" fontId="3" fillId="0" borderId="0" xfId="0" applyFont="1" applyFill="1" applyBorder="1" applyAlignment="1">
      <alignment horizontal="center"/>
    </xf>
    <xf numFmtId="164" fontId="0" fillId="0" borderId="0" xfId="0" applyNumberFormat="1" applyFont="1" applyFill="1" applyBorder="1"/>
    <xf numFmtId="0" fontId="0" fillId="0" borderId="0" xfId="0" applyFill="1" applyBorder="1" applyAlignment="1">
      <alignment horizontal="center"/>
    </xf>
    <xf numFmtId="164" fontId="3" fillId="0" borderId="0" xfId="0" applyNumberFormat="1" applyFont="1" applyFill="1" applyBorder="1"/>
    <xf numFmtId="0" fontId="4" fillId="0" borderId="0" xfId="0" applyFont="1" applyFill="1" applyBorder="1"/>
    <xf numFmtId="164" fontId="4" fillId="0" borderId="0" xfId="0" applyNumberFormat="1" applyFont="1" applyFill="1" applyBorder="1"/>
    <xf numFmtId="3" fontId="4" fillId="0" borderId="0" xfId="0" applyNumberFormat="1" applyFont="1" applyFill="1" applyBorder="1"/>
    <xf numFmtId="165" fontId="4" fillId="0" borderId="0" xfId="2" applyNumberFormat="1" applyFont="1" applyFill="1" applyBorder="1"/>
    <xf numFmtId="0" fontId="5" fillId="0" borderId="0" xfId="0" applyFont="1" applyFill="1" applyBorder="1"/>
    <xf numFmtId="0" fontId="3" fillId="0" borderId="0" xfId="0" quotePrefix="1" applyFont="1" applyFill="1" applyBorder="1" applyAlignment="1">
      <alignment horizontal="center"/>
    </xf>
    <xf numFmtId="0" fontId="8" fillId="0" borderId="0" xfId="0" applyFont="1" applyFill="1" applyBorder="1"/>
    <xf numFmtId="0" fontId="8" fillId="0" borderId="0" xfId="0" applyFont="1" applyFill="1" applyBorder="1" applyAlignment="1">
      <alignment wrapText="1"/>
    </xf>
    <xf numFmtId="0" fontId="7" fillId="0" borderId="0" xfId="0" applyFont="1" applyFill="1" applyBorder="1" applyAlignment="1">
      <alignment wrapText="1"/>
    </xf>
    <xf numFmtId="0" fontId="7" fillId="0" borderId="0" xfId="0" applyFont="1" applyFill="1" applyBorder="1" applyAlignment="1">
      <alignment horizontal="justify" vertical="center"/>
    </xf>
    <xf numFmtId="0" fontId="11" fillId="0" borderId="0" xfId="0" applyFont="1" applyFill="1" applyBorder="1" applyAlignment="1">
      <alignment horizontal="justify" vertical="center"/>
    </xf>
    <xf numFmtId="0" fontId="7" fillId="0" borderId="0" xfId="0" applyFont="1" applyFill="1" applyBorder="1"/>
    <xf numFmtId="0" fontId="12" fillId="0" borderId="0" xfId="0" applyFont="1" applyFill="1" applyBorder="1" applyAlignment="1">
      <alignment wrapText="1"/>
    </xf>
    <xf numFmtId="0" fontId="13" fillId="0" borderId="0" xfId="0" applyFont="1"/>
    <xf numFmtId="0" fontId="14" fillId="0" borderId="0" xfId="0" applyFont="1"/>
    <xf numFmtId="0" fontId="16" fillId="0" borderId="0" xfId="0" applyFont="1"/>
    <xf numFmtId="0" fontId="17" fillId="0" borderId="0" xfId="0" applyFont="1"/>
    <xf numFmtId="0" fontId="16" fillId="0" borderId="0" xfId="0" applyFont="1" applyFill="1"/>
    <xf numFmtId="0" fontId="19" fillId="0" borderId="0" xfId="0" applyFont="1"/>
    <xf numFmtId="0" fontId="16" fillId="0" borderId="0" xfId="0" quotePrefix="1" applyFont="1" applyFill="1"/>
    <xf numFmtId="0" fontId="17" fillId="4" borderId="14" xfId="0" applyFont="1" applyFill="1" applyBorder="1" applyAlignment="1">
      <alignment horizontal="center" vertical="center" wrapText="1"/>
    </xf>
    <xf numFmtId="0" fontId="17" fillId="4" borderId="15" xfId="0" applyFont="1" applyFill="1" applyBorder="1" applyAlignment="1">
      <alignment horizontal="center" vertical="center" wrapText="1"/>
    </xf>
    <xf numFmtId="0" fontId="17" fillId="4" borderId="16"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6" fillId="0" borderId="17" xfId="0" applyFont="1" applyFill="1" applyBorder="1"/>
    <xf numFmtId="3" fontId="17" fillId="0" borderId="0" xfId="1" applyNumberFormat="1" applyFont="1" applyFill="1" applyBorder="1"/>
    <xf numFmtId="0" fontId="17" fillId="0" borderId="8" xfId="0" applyFont="1" applyFill="1" applyBorder="1" applyAlignment="1">
      <alignment horizontal="center" wrapText="1"/>
    </xf>
    <xf numFmtId="49" fontId="16" fillId="0" borderId="18" xfId="0" applyNumberFormat="1" applyFont="1" applyFill="1" applyBorder="1"/>
    <xf numFmtId="43" fontId="16" fillId="0" borderId="0" xfId="0" applyNumberFormat="1" applyFont="1"/>
    <xf numFmtId="0" fontId="16" fillId="4" borderId="19" xfId="0" applyFont="1" applyFill="1" applyBorder="1"/>
    <xf numFmtId="3" fontId="16" fillId="4" borderId="4" xfId="0" applyNumberFormat="1" applyFont="1" applyFill="1" applyBorder="1"/>
    <xf numFmtId="3" fontId="16" fillId="4" borderId="20" xfId="1" applyNumberFormat="1" applyFont="1" applyFill="1" applyBorder="1"/>
    <xf numFmtId="3" fontId="16" fillId="0" borderId="0" xfId="1" applyNumberFormat="1" applyFont="1" applyFill="1" applyBorder="1"/>
    <xf numFmtId="0" fontId="16" fillId="0" borderId="18" xfId="0" applyFont="1" applyFill="1" applyBorder="1"/>
    <xf numFmtId="0" fontId="16" fillId="4" borderId="21" xfId="0" applyFont="1" applyFill="1" applyBorder="1"/>
    <xf numFmtId="3" fontId="16" fillId="4" borderId="22" xfId="0" applyNumberFormat="1" applyFont="1" applyFill="1" applyBorder="1"/>
    <xf numFmtId="3" fontId="16" fillId="4" borderId="23" xfId="1" applyNumberFormat="1" applyFont="1" applyFill="1" applyBorder="1"/>
    <xf numFmtId="0" fontId="16" fillId="0" borderId="0" xfId="0" applyFont="1" applyBorder="1"/>
    <xf numFmtId="1" fontId="16" fillId="0" borderId="0" xfId="0" applyNumberFormat="1" applyFont="1"/>
    <xf numFmtId="0" fontId="20" fillId="0" borderId="0" xfId="0" applyFont="1" applyFill="1" applyBorder="1" applyAlignment="1">
      <alignment horizontal="center"/>
    </xf>
    <xf numFmtId="0" fontId="16" fillId="0" borderId="0" xfId="0" applyFont="1" applyAlignment="1">
      <alignment horizontal="center" wrapText="1"/>
    </xf>
    <xf numFmtId="0" fontId="16" fillId="0" borderId="26" xfId="0" applyFont="1" applyBorder="1" applyAlignment="1">
      <alignment horizontal="center"/>
    </xf>
    <xf numFmtId="0" fontId="16" fillId="0" borderId="0" xfId="0" applyFont="1" applyFill="1" applyBorder="1"/>
    <xf numFmtId="0" fontId="20" fillId="0" borderId="0" xfId="0" applyFont="1" applyFill="1" applyBorder="1"/>
    <xf numFmtId="0" fontId="21" fillId="0" borderId="0" xfId="0" applyFont="1" applyFill="1" applyBorder="1"/>
    <xf numFmtId="165" fontId="16" fillId="0" borderId="0" xfId="2" applyNumberFormat="1" applyFont="1" applyFill="1" applyBorder="1"/>
    <xf numFmtId="43" fontId="16" fillId="0" borderId="0" xfId="1" applyFont="1"/>
    <xf numFmtId="0" fontId="16" fillId="0" borderId="27" xfId="0" applyFont="1" applyBorder="1" applyAlignment="1">
      <alignment horizontal="center"/>
    </xf>
    <xf numFmtId="164" fontId="20" fillId="0" borderId="0" xfId="1" applyNumberFormat="1" applyFont="1" applyFill="1" applyBorder="1" applyAlignment="1">
      <alignment horizontal="right"/>
    </xf>
    <xf numFmtId="3" fontId="20" fillId="0" borderId="0" xfId="0" applyNumberFormat="1" applyFont="1" applyFill="1" applyBorder="1"/>
    <xf numFmtId="165" fontId="16" fillId="0" borderId="0" xfId="2" applyNumberFormat="1" applyFont="1"/>
    <xf numFmtId="0" fontId="17" fillId="0" borderId="0" xfId="0" applyFont="1" applyFill="1" applyBorder="1" applyAlignment="1">
      <alignment horizontal="center" vertical="center"/>
    </xf>
    <xf numFmtId="0" fontId="17" fillId="0" borderId="0" xfId="0" quotePrefix="1" applyFont="1" applyFill="1" applyBorder="1" applyAlignment="1">
      <alignment horizontal="center" vertical="center"/>
    </xf>
    <xf numFmtId="0" fontId="17" fillId="4" borderId="14" xfId="0" applyFont="1" applyFill="1" applyBorder="1" applyAlignment="1">
      <alignment vertical="center" wrapText="1"/>
    </xf>
    <xf numFmtId="0" fontId="16" fillId="0" borderId="0" xfId="0" applyFont="1" applyFill="1" applyBorder="1" applyAlignment="1">
      <alignment horizontal="center" vertical="center" wrapText="1"/>
    </xf>
    <xf numFmtId="3" fontId="16" fillId="0" borderId="5" xfId="0" applyNumberFormat="1" applyFont="1" applyFill="1" applyBorder="1"/>
    <xf numFmtId="165" fontId="16" fillId="0" borderId="5" xfId="2" applyNumberFormat="1" applyFont="1" applyFill="1" applyBorder="1"/>
    <xf numFmtId="164" fontId="16" fillId="0" borderId="5" xfId="1" applyNumberFormat="1" applyFont="1" applyFill="1" applyBorder="1"/>
    <xf numFmtId="3" fontId="16" fillId="0" borderId="5" xfId="1" applyNumberFormat="1" applyFont="1" applyFill="1" applyBorder="1"/>
    <xf numFmtId="10" fontId="16" fillId="0" borderId="41" xfId="2" applyNumberFormat="1" applyFont="1" applyFill="1" applyBorder="1"/>
    <xf numFmtId="3" fontId="16" fillId="0" borderId="6" xfId="0" applyNumberFormat="1" applyFont="1" applyFill="1" applyBorder="1"/>
    <xf numFmtId="165" fontId="16" fillId="0" borderId="6" xfId="2" applyNumberFormat="1" applyFont="1" applyFill="1" applyBorder="1"/>
    <xf numFmtId="164" fontId="16" fillId="0" borderId="6" xfId="1" applyNumberFormat="1" applyFont="1" applyFill="1" applyBorder="1"/>
    <xf numFmtId="10" fontId="16" fillId="0" borderId="42" xfId="2" applyNumberFormat="1" applyFont="1" applyFill="1" applyBorder="1"/>
    <xf numFmtId="0" fontId="17" fillId="4" borderId="19" xfId="0" applyFont="1" applyFill="1" applyBorder="1"/>
    <xf numFmtId="3" fontId="17" fillId="4" borderId="4" xfId="0" applyNumberFormat="1" applyFont="1" applyFill="1" applyBorder="1"/>
    <xf numFmtId="165" fontId="17" fillId="4" borderId="5" xfId="2" applyNumberFormat="1" applyFont="1" applyFill="1" applyBorder="1"/>
    <xf numFmtId="164" fontId="17" fillId="4" borderId="4" xfId="1" applyNumberFormat="1" applyFont="1" applyFill="1" applyBorder="1"/>
    <xf numFmtId="165" fontId="17" fillId="4" borderId="4" xfId="2" applyNumberFormat="1" applyFont="1" applyFill="1" applyBorder="1"/>
    <xf numFmtId="3" fontId="17" fillId="4" borderId="4" xfId="1" applyNumberFormat="1" applyFont="1" applyFill="1" applyBorder="1"/>
    <xf numFmtId="10" fontId="17" fillId="4" borderId="39" xfId="2" applyNumberFormat="1" applyFont="1" applyFill="1" applyBorder="1"/>
    <xf numFmtId="10" fontId="16" fillId="0" borderId="35" xfId="2" applyNumberFormat="1" applyFont="1" applyFill="1" applyBorder="1"/>
    <xf numFmtId="0" fontId="17" fillId="4" borderId="21" xfId="0" applyFont="1" applyFill="1" applyBorder="1"/>
    <xf numFmtId="3" fontId="17" fillId="4" borderId="22" xfId="0" applyNumberFormat="1" applyFont="1" applyFill="1" applyBorder="1"/>
    <xf numFmtId="9" fontId="17" fillId="4" borderId="30" xfId="2" applyFont="1" applyFill="1" applyBorder="1"/>
    <xf numFmtId="164" fontId="17" fillId="4" borderId="22" xfId="1" applyNumberFormat="1" applyFont="1" applyFill="1" applyBorder="1"/>
    <xf numFmtId="165" fontId="17" fillId="4" borderId="22" xfId="2" applyNumberFormat="1" applyFont="1" applyFill="1" applyBorder="1"/>
    <xf numFmtId="3" fontId="17" fillId="4" borderId="22" xfId="1" applyNumberFormat="1" applyFont="1" applyFill="1" applyBorder="1"/>
    <xf numFmtId="0" fontId="16" fillId="5" borderId="26" xfId="0" applyFont="1" applyFill="1" applyBorder="1"/>
    <xf numFmtId="0" fontId="16" fillId="5" borderId="1" xfId="0" applyFont="1" applyFill="1" applyBorder="1"/>
    <xf numFmtId="0" fontId="16" fillId="5" borderId="3" xfId="0" applyFont="1" applyFill="1" applyBorder="1"/>
    <xf numFmtId="0" fontId="16" fillId="0" borderId="1" xfId="0" applyFont="1" applyFill="1" applyBorder="1"/>
    <xf numFmtId="0" fontId="16" fillId="0" borderId="1" xfId="0" applyFont="1" applyFill="1" applyBorder="1" applyAlignment="1">
      <alignment horizontal="center"/>
    </xf>
    <xf numFmtId="164" fontId="16" fillId="0" borderId="1" xfId="0" applyNumberFormat="1" applyFont="1" applyFill="1" applyBorder="1"/>
    <xf numFmtId="164" fontId="16" fillId="0" borderId="20" xfId="1" applyNumberFormat="1" applyFont="1" applyFill="1" applyBorder="1"/>
    <xf numFmtId="1" fontId="18" fillId="0" borderId="0" xfId="0" applyNumberFormat="1" applyFont="1" applyFill="1" applyAlignment="1">
      <alignment horizontal="center"/>
    </xf>
    <xf numFmtId="3" fontId="18" fillId="0" borderId="0" xfId="0" applyNumberFormat="1" applyFont="1" applyAlignment="1">
      <alignment horizontal="center"/>
    </xf>
    <xf numFmtId="1" fontId="18" fillId="0" borderId="0" xfId="0" applyNumberFormat="1" applyFont="1" applyAlignment="1">
      <alignment horizontal="center"/>
    </xf>
    <xf numFmtId="0" fontId="18" fillId="0" borderId="0" xfId="0" applyFont="1" applyAlignment="1">
      <alignment horizontal="center"/>
    </xf>
    <xf numFmtId="0" fontId="17" fillId="6" borderId="13" xfId="0" applyFont="1" applyFill="1" applyBorder="1"/>
    <xf numFmtId="0" fontId="17" fillId="6" borderId="12" xfId="0" applyFont="1" applyFill="1" applyBorder="1"/>
    <xf numFmtId="0" fontId="17" fillId="6" borderId="43" xfId="0" applyFont="1" applyFill="1" applyBorder="1"/>
    <xf numFmtId="164" fontId="17" fillId="6" borderId="23" xfId="1" applyNumberFormat="1" applyFont="1" applyFill="1" applyBorder="1"/>
    <xf numFmtId="1" fontId="16" fillId="0" borderId="0" xfId="0" applyNumberFormat="1" applyFont="1" applyAlignment="1">
      <alignment horizontal="center"/>
    </xf>
    <xf numFmtId="164" fontId="16" fillId="0" borderId="0" xfId="1" applyNumberFormat="1" applyFont="1" applyBorder="1"/>
    <xf numFmtId="0" fontId="16" fillId="0" borderId="0" xfId="0" applyFont="1" applyAlignment="1">
      <alignment wrapText="1"/>
    </xf>
    <xf numFmtId="0" fontId="22" fillId="6" borderId="36" xfId="0" applyFont="1" applyFill="1" applyBorder="1"/>
    <xf numFmtId="0" fontId="22" fillId="6" borderId="37" xfId="0" applyFont="1" applyFill="1" applyBorder="1"/>
    <xf numFmtId="0" fontId="23" fillId="6" borderId="37" xfId="0" applyFont="1" applyFill="1" applyBorder="1" applyAlignment="1">
      <alignment horizontal="right"/>
    </xf>
    <xf numFmtId="0" fontId="17" fillId="6" borderId="38" xfId="0" quotePrefix="1" applyFont="1" applyFill="1" applyBorder="1" applyAlignment="1">
      <alignment horizontal="right"/>
    </xf>
    <xf numFmtId="0" fontId="17" fillId="0" borderId="0" xfId="0" applyFont="1" applyFill="1" applyBorder="1" applyAlignment="1">
      <alignment horizontal="center" wrapText="1"/>
    </xf>
    <xf numFmtId="165" fontId="17" fillId="0" borderId="0" xfId="0" applyNumberFormat="1" applyFont="1" applyFill="1" applyBorder="1" applyAlignment="1">
      <alignment horizontal="right" vertical="center"/>
    </xf>
    <xf numFmtId="164" fontId="17" fillId="0" borderId="30" xfId="0" applyNumberFormat="1" applyFont="1" applyFill="1" applyBorder="1" applyAlignment="1">
      <alignment horizontal="center" vertical="center"/>
    </xf>
    <xf numFmtId="165" fontId="16" fillId="0" borderId="31" xfId="2" applyNumberFormat="1" applyFont="1" applyFill="1" applyBorder="1" applyAlignment="1">
      <alignment horizontal="center" vertical="center"/>
    </xf>
    <xf numFmtId="0" fontId="16" fillId="0" borderId="0" xfId="0" applyFont="1" applyFill="1" applyBorder="1" applyAlignment="1">
      <alignment horizontal="center"/>
    </xf>
    <xf numFmtId="3" fontId="16" fillId="0" borderId="0" xfId="0" applyNumberFormat="1" applyFont="1" applyFill="1" applyBorder="1" applyAlignment="1">
      <alignment horizontal="center"/>
    </xf>
    <xf numFmtId="164" fontId="17" fillId="0" borderId="0" xfId="1" applyNumberFormat="1" applyFont="1" applyFill="1" applyBorder="1" applyAlignment="1">
      <alignment horizontal="center"/>
    </xf>
    <xf numFmtId="3" fontId="21" fillId="0" borderId="0" xfId="0" applyNumberFormat="1" applyFont="1" applyFill="1" applyBorder="1"/>
    <xf numFmtId="165" fontId="21" fillId="0" borderId="0" xfId="0" applyNumberFormat="1" applyFont="1" applyFill="1" applyBorder="1"/>
    <xf numFmtId="164" fontId="16" fillId="0" borderId="0" xfId="1" applyNumberFormat="1" applyFont="1"/>
    <xf numFmtId="1" fontId="16" fillId="0" borderId="0" xfId="1" applyNumberFormat="1" applyFont="1" applyFill="1" applyBorder="1" applyAlignment="1">
      <alignment horizontal="center"/>
    </xf>
    <xf numFmtId="165" fontId="21" fillId="0" borderId="0" xfId="2" applyNumberFormat="1" applyFont="1" applyFill="1" applyBorder="1"/>
    <xf numFmtId="3" fontId="16" fillId="0" borderId="0" xfId="0" applyNumberFormat="1" applyFont="1"/>
    <xf numFmtId="165" fontId="20" fillId="0" borderId="0" xfId="2" applyNumberFormat="1" applyFont="1" applyFill="1" applyBorder="1"/>
    <xf numFmtId="3" fontId="16" fillId="0" borderId="0" xfId="0" applyNumberFormat="1" applyFont="1" applyFill="1" applyBorder="1"/>
    <xf numFmtId="9" fontId="16" fillId="0" borderId="0" xfId="0" applyNumberFormat="1" applyFont="1" applyFill="1" applyBorder="1"/>
    <xf numFmtId="164" fontId="16" fillId="0" borderId="0" xfId="1" applyNumberFormat="1" applyFont="1" applyFill="1" applyBorder="1"/>
    <xf numFmtId="43" fontId="16" fillId="0" borderId="0" xfId="1" applyNumberFormat="1" applyFont="1" applyFill="1" applyBorder="1"/>
    <xf numFmtId="166" fontId="16" fillId="0" borderId="0" xfId="1" applyNumberFormat="1" applyFont="1" applyFill="1" applyBorder="1"/>
    <xf numFmtId="1" fontId="16" fillId="0" borderId="0" xfId="2" applyNumberFormat="1" applyFont="1" applyFill="1" applyBorder="1"/>
    <xf numFmtId="164" fontId="16" fillId="0" borderId="0" xfId="0" applyNumberFormat="1" applyFont="1" applyFill="1" applyBorder="1"/>
    <xf numFmtId="43" fontId="16" fillId="0" borderId="0" xfId="0" applyNumberFormat="1" applyFont="1" applyFill="1" applyBorder="1"/>
    <xf numFmtId="0" fontId="24" fillId="0" borderId="0" xfId="0" applyFont="1"/>
    <xf numFmtId="0" fontId="6" fillId="0" borderId="0" xfId="0" applyFont="1"/>
    <xf numFmtId="0" fontId="14" fillId="0" borderId="0" xfId="0" applyFont="1" applyFill="1" applyBorder="1" applyAlignment="1">
      <alignment horizontal="center" vertical="center"/>
    </xf>
    <xf numFmtId="0" fontId="14" fillId="0" borderId="0" xfId="0" quotePrefix="1" applyFont="1" applyFill="1" applyBorder="1" applyAlignment="1">
      <alignment horizontal="center" vertical="center"/>
    </xf>
    <xf numFmtId="0" fontId="16" fillId="0" borderId="0" xfId="0" applyFont="1" applyAlignment="1"/>
    <xf numFmtId="0" fontId="17" fillId="0" borderId="0" xfId="0" applyFont="1" applyFill="1"/>
    <xf numFmtId="3" fontId="16" fillId="0" borderId="4" xfId="1" applyNumberFormat="1" applyFont="1" applyFill="1" applyBorder="1"/>
    <xf numFmtId="10" fontId="16" fillId="0" borderId="4" xfId="2" applyNumberFormat="1" applyFont="1" applyFill="1" applyBorder="1"/>
    <xf numFmtId="164" fontId="16" fillId="0" borderId="4" xfId="1" applyNumberFormat="1" applyFont="1" applyFill="1" applyBorder="1"/>
    <xf numFmtId="10" fontId="16" fillId="0" borderId="20" xfId="2" applyNumberFormat="1" applyFont="1" applyFill="1" applyBorder="1"/>
    <xf numFmtId="0" fontId="16" fillId="0" borderId="19" xfId="0" applyFont="1" applyFill="1" applyBorder="1"/>
    <xf numFmtId="0" fontId="16" fillId="0" borderId="20" xfId="0" applyFont="1" applyFill="1" applyBorder="1"/>
    <xf numFmtId="10" fontId="16" fillId="0" borderId="0" xfId="2" applyNumberFormat="1" applyFont="1" applyFill="1" applyBorder="1"/>
    <xf numFmtId="10" fontId="17" fillId="4" borderId="4" xfId="0" applyNumberFormat="1" applyFont="1" applyFill="1" applyBorder="1"/>
    <xf numFmtId="10" fontId="17" fillId="4" borderId="20" xfId="2" applyNumberFormat="1" applyFont="1" applyFill="1" applyBorder="1"/>
    <xf numFmtId="0" fontId="17" fillId="0" borderId="0" xfId="0" applyFont="1" applyFill="1" applyBorder="1"/>
    <xf numFmtId="10" fontId="17" fillId="4" borderId="19" xfId="2" applyNumberFormat="1" applyFont="1" applyFill="1" applyBorder="1"/>
    <xf numFmtId="164" fontId="17" fillId="4" borderId="20" xfId="1" applyNumberFormat="1" applyFont="1" applyFill="1" applyBorder="1"/>
    <xf numFmtId="10" fontId="16" fillId="0" borderId="4" xfId="0" applyNumberFormat="1" applyFont="1" applyFill="1" applyBorder="1"/>
    <xf numFmtId="10" fontId="16" fillId="0" borderId="19" xfId="2" applyNumberFormat="1" applyFont="1" applyFill="1" applyBorder="1"/>
    <xf numFmtId="10" fontId="17" fillId="4" borderId="22" xfId="0" applyNumberFormat="1" applyFont="1" applyFill="1" applyBorder="1"/>
    <xf numFmtId="10" fontId="17" fillId="4" borderId="31" xfId="2" applyNumberFormat="1" applyFont="1" applyFill="1" applyBorder="1"/>
    <xf numFmtId="0" fontId="17" fillId="8" borderId="29" xfId="0" applyFont="1" applyFill="1" applyBorder="1"/>
    <xf numFmtId="164" fontId="17" fillId="4" borderId="31" xfId="1" applyNumberFormat="1" applyFont="1" applyFill="1" applyBorder="1"/>
    <xf numFmtId="1" fontId="17" fillId="0" borderId="0" xfId="0" applyNumberFormat="1" applyFont="1" applyFill="1" applyAlignment="1">
      <alignment horizontal="center"/>
    </xf>
    <xf numFmtId="0" fontId="16" fillId="0" borderId="0" xfId="0" applyFont="1" applyFill="1" applyBorder="1" applyAlignment="1">
      <alignment wrapText="1"/>
    </xf>
    <xf numFmtId="0" fontId="16" fillId="0" borderId="0" xfId="0" applyFont="1" applyFill="1" applyBorder="1" applyAlignment="1">
      <alignment horizontal="center" wrapText="1"/>
    </xf>
    <xf numFmtId="0" fontId="16" fillId="0" borderId="13" xfId="0" applyFont="1" applyFill="1" applyBorder="1" applyAlignment="1">
      <alignment horizontal="center"/>
    </xf>
    <xf numFmtId="0" fontId="16" fillId="0" borderId="11" xfId="0" applyFont="1" applyFill="1" applyBorder="1" applyAlignment="1">
      <alignment horizontal="center"/>
    </xf>
    <xf numFmtId="0" fontId="18" fillId="0" borderId="28" xfId="0" applyFont="1" applyFill="1" applyBorder="1" applyAlignment="1">
      <alignment horizontal="center"/>
    </xf>
    <xf numFmtId="0" fontId="18" fillId="0" borderId="7" xfId="0" applyFont="1" applyFill="1" applyBorder="1" applyAlignment="1">
      <alignment horizontal="right" wrapText="1"/>
    </xf>
    <xf numFmtId="0" fontId="18" fillId="0" borderId="9" xfId="0" applyFont="1" applyFill="1" applyBorder="1" applyAlignment="1">
      <alignment horizontal="right" wrapText="1"/>
    </xf>
    <xf numFmtId="164" fontId="16" fillId="0" borderId="10" xfId="0" applyNumberFormat="1" applyFont="1" applyFill="1" applyBorder="1" applyAlignment="1">
      <alignment horizontal="center"/>
    </xf>
    <xf numFmtId="164" fontId="16" fillId="0" borderId="47" xfId="0" applyNumberFormat="1" applyFont="1" applyBorder="1"/>
    <xf numFmtId="0" fontId="23" fillId="0" borderId="0" xfId="0" applyFont="1" applyFill="1" applyBorder="1" applyAlignment="1">
      <alignment horizontal="right"/>
    </xf>
    <xf numFmtId="0" fontId="18" fillId="0" borderId="7" xfId="0" applyFont="1" applyFill="1" applyBorder="1" applyAlignment="1">
      <alignment horizontal="right"/>
    </xf>
    <xf numFmtId="0" fontId="18" fillId="0" borderId="9" xfId="0" applyFont="1" applyFill="1" applyBorder="1" applyAlignment="1">
      <alignment horizontal="right"/>
    </xf>
    <xf numFmtId="164" fontId="16" fillId="0" borderId="10" xfId="1" applyNumberFormat="1" applyFont="1" applyFill="1" applyBorder="1"/>
    <xf numFmtId="164" fontId="16" fillId="0" borderId="10" xfId="0" applyNumberFormat="1" applyFont="1" applyBorder="1"/>
    <xf numFmtId="1" fontId="16" fillId="3" borderId="7" xfId="1" applyNumberFormat="1" applyFont="1" applyFill="1" applyBorder="1" applyAlignment="1">
      <alignment horizontal="center"/>
    </xf>
    <xf numFmtId="3" fontId="16" fillId="3" borderId="8" xfId="0" applyNumberFormat="1" applyFont="1" applyFill="1" applyBorder="1" applyAlignment="1">
      <alignment horizontal="center"/>
    </xf>
    <xf numFmtId="1" fontId="16" fillId="3" borderId="8" xfId="1" applyNumberFormat="1" applyFont="1" applyFill="1" applyBorder="1" applyAlignment="1">
      <alignment horizontal="center"/>
    </xf>
    <xf numFmtId="164" fontId="16" fillId="3" borderId="8" xfId="1" applyNumberFormat="1" applyFont="1" applyFill="1" applyBorder="1"/>
    <xf numFmtId="0" fontId="16" fillId="3" borderId="9" xfId="0" applyFont="1" applyFill="1" applyBorder="1"/>
    <xf numFmtId="0" fontId="17" fillId="0" borderId="7" xfId="0" applyFont="1" applyFill="1" applyBorder="1" applyAlignment="1">
      <alignment horizontal="center"/>
    </xf>
    <xf numFmtId="0" fontId="17" fillId="0" borderId="9" xfId="0" applyFont="1" applyFill="1" applyBorder="1" applyAlignment="1">
      <alignment horizontal="center"/>
    </xf>
    <xf numFmtId="164" fontId="17" fillId="0" borderId="10" xfId="0" applyNumberFormat="1" applyFont="1" applyFill="1" applyBorder="1" applyAlignment="1">
      <alignment horizontal="center"/>
    </xf>
    <xf numFmtId="164" fontId="17" fillId="0" borderId="10" xfId="1" applyNumberFormat="1" applyFont="1" applyFill="1" applyBorder="1"/>
    <xf numFmtId="164" fontId="17" fillId="0" borderId="10" xfId="0" applyNumberFormat="1" applyFont="1" applyFill="1" applyBorder="1"/>
    <xf numFmtId="0" fontId="16" fillId="0" borderId="36" xfId="0" applyFont="1" applyBorder="1"/>
    <xf numFmtId="0" fontId="16" fillId="0" borderId="37" xfId="0" applyFont="1" applyBorder="1"/>
    <xf numFmtId="0" fontId="16" fillId="0" borderId="37" xfId="0" applyFont="1" applyFill="1" applyBorder="1" applyAlignment="1">
      <alignment horizontal="center"/>
    </xf>
    <xf numFmtId="3" fontId="16" fillId="0" borderId="37" xfId="0" applyNumberFormat="1" applyFont="1" applyFill="1" applyBorder="1"/>
    <xf numFmtId="164" fontId="16" fillId="0" borderId="34" xfId="1" applyNumberFormat="1" applyFont="1" applyFill="1" applyBorder="1"/>
    <xf numFmtId="164" fontId="18" fillId="0" borderId="32" xfId="1" applyNumberFormat="1" applyFont="1" applyFill="1" applyBorder="1"/>
    <xf numFmtId="164" fontId="27" fillId="0" borderId="33" xfId="0" applyNumberFormat="1" applyFont="1" applyFill="1" applyBorder="1"/>
    <xf numFmtId="0" fontId="16" fillId="0" borderId="34" xfId="0" applyFont="1" applyBorder="1"/>
    <xf numFmtId="0" fontId="22" fillId="0" borderId="0" xfId="0" applyFont="1" applyBorder="1"/>
    <xf numFmtId="0" fontId="23" fillId="0" borderId="0" xfId="0" applyFont="1" applyBorder="1"/>
    <xf numFmtId="0" fontId="23" fillId="0" borderId="0" xfId="0" applyFont="1" applyFill="1" applyBorder="1" applyAlignment="1">
      <alignment horizontal="center"/>
    </xf>
    <xf numFmtId="43" fontId="16" fillId="0" borderId="34" xfId="1" applyNumberFormat="1" applyFont="1" applyFill="1" applyBorder="1" applyAlignment="1">
      <alignment horizontal="right"/>
    </xf>
    <xf numFmtId="168" fontId="17" fillId="0" borderId="35" xfId="1" applyNumberFormat="1" applyFont="1" applyFill="1" applyBorder="1"/>
    <xf numFmtId="0" fontId="28" fillId="0" borderId="34" xfId="0" applyFont="1" applyBorder="1" applyAlignment="1">
      <alignment horizontal="center"/>
    </xf>
    <xf numFmtId="0" fontId="17" fillId="0" borderId="0" xfId="0" applyFont="1" applyBorder="1"/>
    <xf numFmtId="3" fontId="17" fillId="0" borderId="0" xfId="0" applyNumberFormat="1" applyFont="1" applyBorder="1"/>
    <xf numFmtId="164" fontId="29" fillId="0" borderId="34" xfId="0" quotePrefix="1" applyNumberFormat="1" applyFont="1" applyFill="1" applyBorder="1" applyAlignment="1">
      <alignment horizontal="left"/>
    </xf>
    <xf numFmtId="0" fontId="17" fillId="0" borderId="35" xfId="0" applyFont="1" applyBorder="1"/>
    <xf numFmtId="165" fontId="16" fillId="0" borderId="34" xfId="2" applyNumberFormat="1" applyFont="1" applyBorder="1" applyAlignment="1">
      <alignment horizontal="center"/>
    </xf>
    <xf numFmtId="3" fontId="16" fillId="0" borderId="0" xfId="0" applyNumberFormat="1" applyFont="1" applyBorder="1"/>
    <xf numFmtId="43" fontId="16" fillId="0" borderId="34" xfId="0" applyNumberFormat="1" applyFont="1" applyFill="1" applyBorder="1" applyAlignment="1">
      <alignment horizontal="right"/>
    </xf>
    <xf numFmtId="168" fontId="17" fillId="0" borderId="35" xfId="0" applyNumberFormat="1" applyFont="1" applyFill="1" applyBorder="1"/>
    <xf numFmtId="9" fontId="16" fillId="0" borderId="34" xfId="2" applyFont="1" applyFill="1" applyBorder="1" applyAlignment="1">
      <alignment horizontal="center"/>
    </xf>
    <xf numFmtId="164" fontId="16" fillId="0" borderId="34" xfId="1" applyNumberFormat="1" applyFont="1" applyFill="1" applyBorder="1" applyAlignment="1">
      <alignment horizontal="right"/>
    </xf>
    <xf numFmtId="0" fontId="16" fillId="0" borderId="34" xfId="0" applyFont="1" applyFill="1" applyBorder="1"/>
    <xf numFmtId="0" fontId="16" fillId="0" borderId="34" xfId="0" applyFont="1" applyBorder="1" applyAlignment="1">
      <alignment horizontal="right"/>
    </xf>
    <xf numFmtId="168" fontId="17" fillId="0" borderId="33" xfId="0" applyNumberFormat="1" applyFont="1" applyFill="1" applyBorder="1"/>
    <xf numFmtId="3" fontId="17" fillId="0" borderId="0" xfId="0" applyNumberFormat="1" applyFont="1" applyFill="1" applyBorder="1"/>
    <xf numFmtId="0" fontId="16" fillId="0" borderId="34" xfId="0" applyFont="1" applyFill="1" applyBorder="1" applyAlignment="1">
      <alignment horizontal="center"/>
    </xf>
    <xf numFmtId="164" fontId="16" fillId="3" borderId="36" xfId="1" applyNumberFormat="1" applyFont="1" applyFill="1" applyBorder="1"/>
    <xf numFmtId="3" fontId="16" fillId="3" borderId="37" xfId="0" applyNumberFormat="1" applyFont="1" applyFill="1" applyBorder="1"/>
    <xf numFmtId="0" fontId="16" fillId="3" borderId="37" xfId="0" applyFont="1" applyFill="1" applyBorder="1" applyAlignment="1">
      <alignment horizontal="center" wrapText="1"/>
    </xf>
    <xf numFmtId="0" fontId="17" fillId="3" borderId="37" xfId="0" applyFont="1" applyFill="1" applyBorder="1" applyAlignment="1">
      <alignment horizontal="center" wrapText="1"/>
    </xf>
    <xf numFmtId="0" fontId="17" fillId="3" borderId="37" xfId="0" applyFont="1" applyFill="1" applyBorder="1" applyAlignment="1">
      <alignment horizontal="center"/>
    </xf>
    <xf numFmtId="0" fontId="16" fillId="0" borderId="32" xfId="0" applyFont="1" applyFill="1" applyBorder="1"/>
    <xf numFmtId="0" fontId="16" fillId="0" borderId="33" xfId="0" applyFont="1" applyBorder="1"/>
    <xf numFmtId="164" fontId="16" fillId="0" borderId="34" xfId="0" applyNumberFormat="1" applyFont="1" applyFill="1" applyBorder="1"/>
    <xf numFmtId="164" fontId="17" fillId="3" borderId="13" xfId="0" applyNumberFormat="1" applyFont="1" applyFill="1" applyBorder="1"/>
    <xf numFmtId="3" fontId="16" fillId="3" borderId="12" xfId="0" applyNumberFormat="1" applyFont="1" applyFill="1" applyBorder="1"/>
    <xf numFmtId="0" fontId="16" fillId="3" borderId="12" xfId="0" applyFont="1" applyFill="1" applyBorder="1" applyAlignment="1">
      <alignment horizontal="center"/>
    </xf>
    <xf numFmtId="3" fontId="17" fillId="3" borderId="12" xfId="0" applyNumberFormat="1" applyFont="1" applyFill="1" applyBorder="1" applyAlignment="1">
      <alignment horizontal="center"/>
    </xf>
    <xf numFmtId="0" fontId="17" fillId="3" borderId="12" xfId="0" applyFont="1" applyFill="1" applyBorder="1" applyAlignment="1">
      <alignment horizontal="center"/>
    </xf>
    <xf numFmtId="0" fontId="18" fillId="0" borderId="34" xfId="0" applyFont="1" applyFill="1" applyBorder="1" applyAlignment="1">
      <alignment horizontal="center"/>
    </xf>
    <xf numFmtId="167" fontId="17" fillId="0" borderId="0" xfId="0" applyNumberFormat="1" applyFont="1" applyFill="1" applyBorder="1"/>
    <xf numFmtId="3" fontId="17" fillId="0" borderId="0" xfId="1" applyNumberFormat="1" applyFont="1" applyFill="1" applyBorder="1" applyAlignment="1">
      <alignment horizontal="right"/>
    </xf>
    <xf numFmtId="0" fontId="16" fillId="0" borderId="34" xfId="0" applyFont="1" applyFill="1" applyBorder="1" applyAlignment="1">
      <alignment horizontal="right"/>
    </xf>
    <xf numFmtId="164" fontId="17" fillId="0" borderId="0" xfId="1" applyNumberFormat="1" applyFont="1" applyFill="1" applyBorder="1"/>
    <xf numFmtId="3" fontId="17" fillId="0" borderId="0" xfId="0" applyNumberFormat="1" applyFont="1" applyFill="1" applyBorder="1" applyAlignment="1">
      <alignment horizontal="right"/>
    </xf>
    <xf numFmtId="0" fontId="16" fillId="0" borderId="13" xfId="0" applyFont="1" applyBorder="1"/>
    <xf numFmtId="0" fontId="16" fillId="0" borderId="11" xfId="0" applyFont="1" applyBorder="1"/>
    <xf numFmtId="0" fontId="17" fillId="0" borderId="34" xfId="0" applyFont="1" applyFill="1" applyBorder="1"/>
    <xf numFmtId="4" fontId="16" fillId="0" borderId="0" xfId="0" applyNumberFormat="1" applyFont="1" applyFill="1" applyBorder="1"/>
    <xf numFmtId="3" fontId="16" fillId="0" borderId="0" xfId="0" applyNumberFormat="1" applyFont="1" applyFill="1" applyBorder="1" applyAlignment="1">
      <alignment horizontal="right"/>
    </xf>
    <xf numFmtId="0" fontId="17" fillId="3" borderId="26" xfId="0" applyFont="1" applyFill="1" applyBorder="1" applyAlignment="1">
      <alignment horizontal="center"/>
    </xf>
    <xf numFmtId="3" fontId="17" fillId="3" borderId="1" xfId="0" applyNumberFormat="1" applyFont="1" applyFill="1" applyBorder="1"/>
    <xf numFmtId="0" fontId="17" fillId="3" borderId="1" xfId="0" applyFont="1" applyFill="1" applyBorder="1" applyAlignment="1">
      <alignment horizontal="center"/>
    </xf>
    <xf numFmtId="3" fontId="17" fillId="3" borderId="1" xfId="0" applyNumberFormat="1" applyFont="1" applyFill="1" applyBorder="1" applyAlignment="1">
      <alignment horizontal="right"/>
    </xf>
    <xf numFmtId="164" fontId="18" fillId="0" borderId="34" xfId="1" applyNumberFormat="1" applyFont="1" applyFill="1" applyBorder="1"/>
    <xf numFmtId="0" fontId="16" fillId="0" borderId="13" xfId="0" applyFont="1" applyFill="1" applyBorder="1"/>
    <xf numFmtId="0" fontId="16" fillId="0" borderId="12" xfId="0" applyFont="1" applyBorder="1"/>
    <xf numFmtId="0" fontId="16" fillId="0" borderId="12" xfId="0" applyFont="1" applyFill="1" applyBorder="1" applyAlignment="1">
      <alignment horizontal="center"/>
    </xf>
    <xf numFmtId="3" fontId="16" fillId="0" borderId="12" xfId="0" applyNumberFormat="1" applyFont="1" applyFill="1" applyBorder="1"/>
    <xf numFmtId="0" fontId="24" fillId="0" borderId="0" xfId="0" applyFont="1" applyFill="1" applyAlignment="1"/>
    <xf numFmtId="0" fontId="14" fillId="0" borderId="0" xfId="0" applyFont="1" applyFill="1" applyAlignment="1">
      <alignment horizontal="right"/>
    </xf>
    <xf numFmtId="0" fontId="14" fillId="0" borderId="0" xfId="0" applyFont="1" applyFill="1" applyAlignment="1">
      <alignment horizontal="center"/>
    </xf>
    <xf numFmtId="0" fontId="18" fillId="0" borderId="19" xfId="0" applyFont="1" applyBorder="1"/>
    <xf numFmtId="0" fontId="16" fillId="0" borderId="4" xfId="0" applyFont="1" applyBorder="1"/>
    <xf numFmtId="10" fontId="16" fillId="0" borderId="4" xfId="2" applyNumberFormat="1" applyFont="1" applyBorder="1"/>
    <xf numFmtId="10" fontId="16" fillId="0" borderId="4" xfId="0" applyNumberFormat="1" applyFont="1" applyBorder="1"/>
    <xf numFmtId="10" fontId="16" fillId="0" borderId="2" xfId="0" applyNumberFormat="1" applyFont="1" applyBorder="1"/>
    <xf numFmtId="0" fontId="16" fillId="0" borderId="39" xfId="0" applyFont="1" applyBorder="1"/>
    <xf numFmtId="0" fontId="16" fillId="5" borderId="19" xfId="0" applyFont="1" applyFill="1" applyBorder="1"/>
    <xf numFmtId="3" fontId="16" fillId="0" borderId="4" xfId="0" applyNumberFormat="1" applyFont="1" applyBorder="1"/>
    <xf numFmtId="3" fontId="16" fillId="0" borderId="2" xfId="0" applyNumberFormat="1" applyFont="1" applyBorder="1"/>
    <xf numFmtId="0" fontId="17" fillId="6" borderId="19" xfId="0" applyFont="1" applyFill="1" applyBorder="1" applyAlignment="1"/>
    <xf numFmtId="3" fontId="17" fillId="6" borderId="4" xfId="0" applyNumberFormat="1" applyFont="1" applyFill="1" applyBorder="1"/>
    <xf numFmtId="3" fontId="17" fillId="6" borderId="2" xfId="0" applyNumberFormat="1" applyFont="1" applyFill="1" applyBorder="1"/>
    <xf numFmtId="0" fontId="16" fillId="6" borderId="39" xfId="0" applyFont="1" applyFill="1" applyBorder="1"/>
    <xf numFmtId="0" fontId="17" fillId="0" borderId="19" xfId="0" applyFont="1" applyBorder="1" applyAlignment="1"/>
    <xf numFmtId="3" fontId="17" fillId="0" borderId="4" xfId="0" applyNumberFormat="1" applyFont="1" applyBorder="1"/>
    <xf numFmtId="3" fontId="17" fillId="0" borderId="2" xfId="0" applyNumberFormat="1" applyFont="1" applyBorder="1"/>
    <xf numFmtId="0" fontId="16" fillId="0" borderId="29" xfId="0" applyFont="1" applyBorder="1" applyAlignment="1"/>
    <xf numFmtId="3" fontId="16" fillId="0" borderId="30" xfId="0" applyNumberFormat="1" applyFont="1" applyBorder="1"/>
    <xf numFmtId="3" fontId="16" fillId="0" borderId="45" xfId="0" applyNumberFormat="1" applyFont="1" applyBorder="1"/>
    <xf numFmtId="0" fontId="16" fillId="0" borderId="46" xfId="0" applyFont="1" applyBorder="1"/>
    <xf numFmtId="0" fontId="16" fillId="0" borderId="0" xfId="0" applyFont="1" applyBorder="1" applyAlignment="1"/>
    <xf numFmtId="0" fontId="17" fillId="3" borderId="14" xfId="0" applyFont="1" applyFill="1" applyBorder="1"/>
    <xf numFmtId="0" fontId="17" fillId="3" borderId="15" xfId="0" applyFont="1" applyFill="1" applyBorder="1" applyAlignment="1">
      <alignment horizontal="center"/>
    </xf>
    <xf numFmtId="0" fontId="17" fillId="3" borderId="44" xfId="0" applyFont="1" applyFill="1" applyBorder="1" applyAlignment="1">
      <alignment horizontal="center"/>
    </xf>
    <xf numFmtId="0" fontId="16" fillId="3" borderId="25" xfId="0" applyFont="1" applyFill="1" applyBorder="1"/>
    <xf numFmtId="0" fontId="17" fillId="0" borderId="19" xfId="0" applyFont="1" applyFill="1" applyBorder="1"/>
    <xf numFmtId="0" fontId="18" fillId="0" borderId="4" xfId="0" applyFont="1" applyFill="1" applyBorder="1"/>
    <xf numFmtId="0" fontId="18" fillId="0" borderId="2" xfId="0" applyFont="1" applyFill="1" applyBorder="1"/>
    <xf numFmtId="0" fontId="17" fillId="3" borderId="19" xfId="0" applyFont="1" applyFill="1" applyBorder="1"/>
    <xf numFmtId="0" fontId="18" fillId="3" borderId="4" xfId="0" applyFont="1" applyFill="1" applyBorder="1"/>
    <xf numFmtId="0" fontId="18" fillId="3" borderId="2" xfId="0" applyFont="1" applyFill="1" applyBorder="1"/>
    <xf numFmtId="0" fontId="16" fillId="3" borderId="39" xfId="0" applyFont="1" applyFill="1" applyBorder="1"/>
    <xf numFmtId="0" fontId="18" fillId="0" borderId="19" xfId="0" quotePrefix="1" applyFont="1" applyFill="1" applyBorder="1"/>
    <xf numFmtId="3" fontId="16" fillId="0" borderId="4" xfId="0" applyNumberFormat="1" applyFont="1" applyFill="1" applyBorder="1"/>
    <xf numFmtId="0" fontId="18" fillId="0" borderId="19" xfId="0" quotePrefix="1" applyFont="1" applyFill="1" applyBorder="1" applyAlignment="1">
      <alignment wrapText="1"/>
    </xf>
    <xf numFmtId="0" fontId="17" fillId="0" borderId="19" xfId="0" quotePrefix="1" applyFont="1" applyFill="1" applyBorder="1"/>
    <xf numFmtId="3" fontId="18" fillId="0" borderId="4" xfId="0" applyNumberFormat="1" applyFont="1" applyFill="1" applyBorder="1"/>
    <xf numFmtId="3" fontId="18" fillId="0" borderId="2" xfId="0" applyNumberFormat="1" applyFont="1" applyFill="1" applyBorder="1"/>
    <xf numFmtId="0" fontId="17" fillId="3" borderId="19" xfId="0" quotePrefix="1" applyFont="1" applyFill="1" applyBorder="1"/>
    <xf numFmtId="3" fontId="18" fillId="3" borderId="4" xfId="0" applyNumberFormat="1" applyFont="1" applyFill="1" applyBorder="1"/>
    <xf numFmtId="3" fontId="18" fillId="3" borderId="2" xfId="0" applyNumberFormat="1" applyFont="1" applyFill="1" applyBorder="1"/>
    <xf numFmtId="3" fontId="16" fillId="3" borderId="4" xfId="0" applyNumberFormat="1" applyFont="1" applyFill="1" applyBorder="1"/>
    <xf numFmtId="3" fontId="16" fillId="3" borderId="2" xfId="0" applyNumberFormat="1" applyFont="1" applyFill="1" applyBorder="1"/>
    <xf numFmtId="0" fontId="18" fillId="5" borderId="19" xfId="0" quotePrefix="1" applyFont="1" applyFill="1" applyBorder="1"/>
    <xf numFmtId="3" fontId="17" fillId="3" borderId="4" xfId="0" applyNumberFormat="1" applyFont="1" applyFill="1" applyBorder="1"/>
    <xf numFmtId="3" fontId="17" fillId="3" borderId="2" xfId="0" applyNumberFormat="1" applyFont="1" applyFill="1" applyBorder="1"/>
    <xf numFmtId="0" fontId="17" fillId="5" borderId="19" xfId="0" applyFont="1" applyFill="1" applyBorder="1"/>
    <xf numFmtId="0" fontId="18" fillId="0" borderId="0" xfId="0" applyFont="1" applyAlignment="1">
      <alignment horizontal="right"/>
    </xf>
    <xf numFmtId="0" fontId="15" fillId="6" borderId="14" xfId="0" applyFont="1" applyFill="1" applyBorder="1"/>
    <xf numFmtId="0" fontId="15" fillId="6" borderId="15" xfId="0" applyFont="1" applyFill="1" applyBorder="1" applyAlignment="1">
      <alignment horizontal="center"/>
    </xf>
    <xf numFmtId="0" fontId="15" fillId="6" borderId="44" xfId="0" applyFont="1" applyFill="1" applyBorder="1" applyAlignment="1">
      <alignment horizontal="center"/>
    </xf>
    <xf numFmtId="0" fontId="13" fillId="6" borderId="25" xfId="0" applyFont="1" applyFill="1" applyBorder="1"/>
    <xf numFmtId="0" fontId="17" fillId="4" borderId="24" xfId="0" applyFont="1" applyFill="1" applyBorder="1" applyAlignment="1">
      <alignment horizontal="center" vertical="center" wrapText="1"/>
    </xf>
    <xf numFmtId="0" fontId="17" fillId="0" borderId="0" xfId="0" applyFont="1" applyAlignment="1">
      <alignment horizontal="right"/>
    </xf>
    <xf numFmtId="0" fontId="16" fillId="0" borderId="0" xfId="0" applyFont="1" applyAlignment="1">
      <alignment horizontal="right"/>
    </xf>
    <xf numFmtId="0" fontId="16" fillId="0" borderId="0" xfId="0" applyFont="1" applyFill="1" applyBorder="1" applyAlignment="1">
      <alignment horizontal="center"/>
    </xf>
    <xf numFmtId="0" fontId="17" fillId="0" borderId="0" xfId="0" applyFont="1" applyFill="1" applyBorder="1" applyAlignment="1">
      <alignment horizontal="center"/>
    </xf>
    <xf numFmtId="0" fontId="14" fillId="0" borderId="0" xfId="0" applyFont="1" applyAlignment="1"/>
    <xf numFmtId="0" fontId="24" fillId="0" borderId="0" xfId="0" applyFont="1" applyAlignment="1"/>
    <xf numFmtId="0" fontId="31" fillId="0" borderId="0" xfId="0" applyFont="1" applyFill="1" applyBorder="1" applyAlignment="1">
      <alignment horizontal="center"/>
    </xf>
    <xf numFmtId="0" fontId="31" fillId="0" borderId="0" xfId="0" applyFont="1" applyAlignment="1">
      <alignment horizontal="center"/>
    </xf>
    <xf numFmtId="10" fontId="16" fillId="0" borderId="0" xfId="2" applyNumberFormat="1" applyFont="1"/>
    <xf numFmtId="0" fontId="18" fillId="0" borderId="0" xfId="0" applyFont="1" applyFill="1" applyAlignment="1">
      <alignment horizontal="right"/>
    </xf>
    <xf numFmtId="0" fontId="30" fillId="0" borderId="0" xfId="0" applyFont="1" applyFill="1"/>
    <xf numFmtId="1" fontId="18" fillId="9" borderId="0" xfId="0" applyNumberFormat="1" applyFont="1" applyFill="1" applyAlignment="1">
      <alignment horizontal="center"/>
    </xf>
    <xf numFmtId="10" fontId="16" fillId="9" borderId="0" xfId="2" applyNumberFormat="1" applyFont="1" applyFill="1"/>
    <xf numFmtId="0" fontId="18" fillId="7" borderId="7" xfId="0" applyFont="1" applyFill="1" applyBorder="1" applyAlignment="1">
      <alignment horizontal="center" vertical="center" wrapText="1"/>
    </xf>
    <xf numFmtId="0" fontId="16" fillId="0" borderId="8" xfId="0" applyFont="1" applyBorder="1" applyAlignment="1">
      <alignment horizontal="center" vertical="center" wrapText="1"/>
    </xf>
    <xf numFmtId="0" fontId="16" fillId="0" borderId="9" xfId="0" applyFont="1" applyBorder="1" applyAlignment="1">
      <alignment horizontal="center" vertical="center" wrapText="1"/>
    </xf>
    <xf numFmtId="0" fontId="17" fillId="4" borderId="24" xfId="0" applyFont="1" applyFill="1" applyBorder="1" applyAlignment="1">
      <alignment horizontal="center" vertical="center" wrapText="1"/>
    </xf>
    <xf numFmtId="0" fontId="17" fillId="4" borderId="25" xfId="0" applyFont="1" applyFill="1" applyBorder="1" applyAlignment="1"/>
    <xf numFmtId="0" fontId="0" fillId="0" borderId="0" xfId="0" applyFill="1" applyBorder="1" applyAlignment="1">
      <alignment horizontal="center" wrapText="1"/>
    </xf>
    <xf numFmtId="0" fontId="0" fillId="0" borderId="0" xfId="0" applyFill="1" applyBorder="1" applyAlignment="1">
      <alignment horizontal="center"/>
    </xf>
    <xf numFmtId="165" fontId="0" fillId="0" borderId="0" xfId="0" applyNumberFormat="1" applyFill="1" applyBorder="1" applyAlignment="1">
      <alignment horizontal="center"/>
    </xf>
    <xf numFmtId="0" fontId="17" fillId="0" borderId="0" xfId="0" applyFont="1" applyAlignment="1">
      <alignment horizontal="right"/>
    </xf>
    <xf numFmtId="0" fontId="16" fillId="0" borderId="0" xfId="0" applyFont="1" applyAlignment="1">
      <alignment horizontal="right"/>
    </xf>
    <xf numFmtId="0" fontId="25" fillId="0" borderId="7" xfId="0" applyFont="1" applyFill="1" applyBorder="1" applyAlignment="1">
      <alignment horizontal="center" vertical="center"/>
    </xf>
    <xf numFmtId="0" fontId="26" fillId="0" borderId="8" xfId="0" applyFont="1" applyFill="1" applyBorder="1" applyAlignment="1">
      <alignment horizontal="center" vertical="center"/>
    </xf>
    <xf numFmtId="0" fontId="26" fillId="0" borderId="9" xfId="0" applyFont="1" applyFill="1" applyBorder="1" applyAlignment="1">
      <alignment horizontal="center" vertical="center"/>
    </xf>
    <xf numFmtId="0" fontId="0" fillId="0" borderId="0" xfId="0" applyAlignment="1">
      <alignment horizontal="center"/>
    </xf>
    <xf numFmtId="0" fontId="16" fillId="0" borderId="0" xfId="0" applyFont="1" applyFill="1" applyBorder="1" applyAlignment="1">
      <alignment horizontal="center"/>
    </xf>
    <xf numFmtId="0" fontId="18" fillId="2" borderId="24" xfId="0" applyFont="1" applyFill="1" applyBorder="1" applyAlignment="1">
      <alignment horizontal="center"/>
    </xf>
    <xf numFmtId="0" fontId="18" fillId="2" borderId="40" xfId="0" applyFont="1" applyFill="1" applyBorder="1" applyAlignment="1">
      <alignment horizontal="center"/>
    </xf>
    <xf numFmtId="0" fontId="18" fillId="2" borderId="25" xfId="0" applyFont="1" applyFill="1" applyBorder="1" applyAlignment="1">
      <alignment horizontal="center"/>
    </xf>
    <xf numFmtId="0" fontId="16" fillId="6" borderId="13" xfId="0" applyFont="1" applyFill="1" applyBorder="1" applyAlignment="1">
      <alignment horizontal="center" vertical="center" wrapText="1"/>
    </xf>
    <xf numFmtId="0" fontId="16" fillId="6" borderId="12" xfId="0" applyFont="1" applyFill="1" applyBorder="1" applyAlignment="1">
      <alignment horizontal="center" vertical="center" wrapText="1"/>
    </xf>
    <xf numFmtId="0" fontId="17" fillId="0" borderId="0" xfId="0" applyFont="1" applyFill="1" applyBorder="1" applyAlignment="1">
      <alignment horizontal="center"/>
    </xf>
    <xf numFmtId="0" fontId="17" fillId="3" borderId="7" xfId="0" applyFont="1" applyFill="1" applyBorder="1" applyAlignment="1">
      <alignment horizontal="center" vertical="center"/>
    </xf>
    <xf numFmtId="0" fontId="16" fillId="0" borderId="8" xfId="0" applyFont="1" applyBorder="1" applyAlignment="1">
      <alignment horizontal="center" vertical="center"/>
    </xf>
    <xf numFmtId="0" fontId="16" fillId="0" borderId="9" xfId="0" applyFont="1" applyBorder="1" applyAlignment="1">
      <alignment horizontal="center" vertical="center"/>
    </xf>
    <xf numFmtId="0" fontId="18" fillId="0" borderId="26" xfId="0" applyFont="1" applyBorder="1" applyAlignment="1">
      <alignment horizontal="center"/>
    </xf>
    <xf numFmtId="0" fontId="16" fillId="0" borderId="39" xfId="0" applyFont="1" applyBorder="1" applyAlignment="1">
      <alignment horizontal="center"/>
    </xf>
    <xf numFmtId="0" fontId="14" fillId="0" borderId="0" xfId="0" applyFont="1" applyAlignment="1"/>
    <xf numFmtId="0" fontId="24" fillId="0" borderId="0" xfId="0" applyFont="1" applyAlignment="1"/>
    <xf numFmtId="0" fontId="25" fillId="0" borderId="7" xfId="0" applyFont="1" applyFill="1" applyBorder="1" applyAlignment="1">
      <alignment horizontal="center"/>
    </xf>
    <xf numFmtId="0" fontId="25" fillId="0" borderId="8" xfId="0" applyFont="1" applyFill="1" applyBorder="1" applyAlignment="1">
      <alignment horizontal="center"/>
    </xf>
    <xf numFmtId="0" fontId="25" fillId="0" borderId="9" xfId="0" applyFont="1" applyFill="1" applyBorder="1" applyAlignment="1">
      <alignment horizontal="center"/>
    </xf>
    <xf numFmtId="0" fontId="17" fillId="3" borderId="24" xfId="0" applyFont="1" applyFill="1" applyBorder="1" applyAlignment="1">
      <alignment horizontal="center"/>
    </xf>
    <xf numFmtId="0" fontId="16" fillId="3" borderId="25" xfId="0" applyFont="1" applyFill="1" applyBorder="1" applyAlignment="1">
      <alignment horizontal="center"/>
    </xf>
    <xf numFmtId="0" fontId="22" fillId="0" borderId="0" xfId="0" applyFont="1" applyFill="1" applyBorder="1" applyAlignment="1">
      <alignment horizontal="center"/>
    </xf>
    <xf numFmtId="0" fontId="22" fillId="0" borderId="0" xfId="0" applyFont="1" applyBorder="1" applyAlignment="1">
      <alignment horizontal="center"/>
    </xf>
    <xf numFmtId="0" fontId="18" fillId="3" borderId="36" xfId="0" applyFont="1" applyFill="1" applyBorder="1" applyAlignment="1">
      <alignment horizontal="center" vertical="center" wrapText="1"/>
    </xf>
    <xf numFmtId="0" fontId="16" fillId="3" borderId="37" xfId="0" applyFont="1" applyFill="1" applyBorder="1" applyAlignment="1">
      <alignment horizontal="center" vertical="center"/>
    </xf>
    <xf numFmtId="3" fontId="18" fillId="3" borderId="34" xfId="0" applyNumberFormat="1" applyFont="1" applyFill="1" applyBorder="1" applyAlignment="1">
      <alignment horizontal="center" vertical="center"/>
    </xf>
    <xf numFmtId="0" fontId="16" fillId="3" borderId="0" xfId="0" applyFont="1" applyFill="1" applyBorder="1" applyAlignment="1">
      <alignment horizontal="center" vertical="center"/>
    </xf>
    <xf numFmtId="0" fontId="18" fillId="3" borderId="13" xfId="0" applyFont="1" applyFill="1" applyBorder="1" applyAlignment="1">
      <alignment horizontal="center" vertical="center"/>
    </xf>
    <xf numFmtId="0" fontId="16" fillId="0" borderId="12" xfId="0" applyFont="1" applyBorder="1" applyAlignment="1">
      <alignment horizontal="center" vertical="center"/>
    </xf>
    <xf numFmtId="0" fontId="18" fillId="0" borderId="7" xfId="0" applyFont="1" applyFill="1" applyBorder="1" applyAlignment="1">
      <alignment horizontal="center" vertical="center"/>
    </xf>
    <xf numFmtId="0" fontId="18" fillId="0" borderId="8" xfId="0" applyFont="1" applyFill="1" applyBorder="1" applyAlignment="1">
      <alignment horizontal="center" vertical="center"/>
    </xf>
    <xf numFmtId="0" fontId="18" fillId="0" borderId="9" xfId="0" applyFont="1" applyFill="1" applyBorder="1" applyAlignment="1">
      <alignment horizontal="center" vertical="center"/>
    </xf>
    <xf numFmtId="0" fontId="18" fillId="7" borderId="7" xfId="0" quotePrefix="1" applyFont="1" applyFill="1" applyBorder="1" applyAlignment="1" applyProtection="1">
      <alignment horizontal="center"/>
      <protection locked="0"/>
    </xf>
    <xf numFmtId="0" fontId="18" fillId="7" borderId="8" xfId="0" applyFont="1" applyFill="1" applyBorder="1" applyAlignment="1" applyProtection="1">
      <alignment horizontal="center"/>
      <protection locked="0"/>
    </xf>
    <xf numFmtId="0" fontId="18" fillId="7" borderId="9" xfId="0" applyFont="1" applyFill="1" applyBorder="1" applyAlignment="1" applyProtection="1">
      <alignment horizontal="center"/>
      <protection locked="0"/>
    </xf>
    <xf numFmtId="0" fontId="16" fillId="0" borderId="0" xfId="0" applyFont="1" applyProtection="1">
      <protection locked="0"/>
    </xf>
    <xf numFmtId="0" fontId="17" fillId="7" borderId="7" xfId="0" applyFont="1" applyFill="1" applyBorder="1" applyAlignment="1" applyProtection="1">
      <alignment horizontal="center"/>
      <protection locked="0"/>
    </xf>
    <xf numFmtId="0" fontId="17" fillId="7" borderId="9" xfId="0" applyFont="1" applyFill="1" applyBorder="1" applyAlignment="1" applyProtection="1">
      <alignment horizontal="center"/>
      <protection locked="0"/>
    </xf>
    <xf numFmtId="0" fontId="16" fillId="0" borderId="0" xfId="0" applyFont="1" applyFill="1" applyBorder="1" applyAlignment="1" applyProtection="1">
      <protection locked="0"/>
    </xf>
    <xf numFmtId="9" fontId="17" fillId="7" borderId="7" xfId="2" applyFont="1" applyFill="1" applyBorder="1" applyAlignment="1" applyProtection="1">
      <alignment horizontal="center"/>
      <protection locked="0"/>
    </xf>
    <xf numFmtId="0" fontId="16" fillId="0" borderId="9" xfId="0" applyFont="1" applyBorder="1" applyAlignment="1" applyProtection="1">
      <alignment horizontal="center"/>
      <protection locked="0"/>
    </xf>
    <xf numFmtId="9" fontId="17" fillId="0" borderId="0" xfId="2" applyFont="1" applyFill="1" applyBorder="1" applyAlignment="1" applyProtection="1">
      <protection locked="0"/>
    </xf>
    <xf numFmtId="1" fontId="17" fillId="7" borderId="7" xfId="2" applyNumberFormat="1" applyFont="1" applyFill="1" applyBorder="1" applyAlignment="1" applyProtection="1">
      <alignment horizontal="center"/>
      <protection locked="0"/>
    </xf>
    <xf numFmtId="1" fontId="17" fillId="7" borderId="9" xfId="0" applyNumberFormat="1" applyFont="1" applyFill="1" applyBorder="1" applyAlignment="1" applyProtection="1">
      <alignment horizontal="center"/>
      <protection locked="0"/>
    </xf>
    <xf numFmtId="3" fontId="17" fillId="7" borderId="5" xfId="0" applyNumberFormat="1" applyFont="1" applyFill="1" applyBorder="1" applyProtection="1">
      <protection locked="0"/>
    </xf>
    <xf numFmtId="164" fontId="17" fillId="7" borderId="41" xfId="1" applyNumberFormat="1" applyFont="1" applyFill="1" applyBorder="1" applyProtection="1">
      <protection locked="0"/>
    </xf>
    <xf numFmtId="3" fontId="17" fillId="7" borderId="6" xfId="0" applyNumberFormat="1" applyFont="1" applyFill="1" applyBorder="1" applyProtection="1">
      <protection locked="0"/>
    </xf>
    <xf numFmtId="164" fontId="17" fillId="7" borderId="42" xfId="1" applyNumberFormat="1" applyFont="1" applyFill="1" applyBorder="1" applyProtection="1">
      <protection locked="0"/>
    </xf>
    <xf numFmtId="3" fontId="17" fillId="7" borderId="20" xfId="0" applyNumberFormat="1" applyFont="1" applyFill="1" applyBorder="1" applyAlignment="1" applyProtection="1">
      <alignment horizontal="center"/>
      <protection locked="0"/>
    </xf>
    <xf numFmtId="3" fontId="17" fillId="7" borderId="31" xfId="0" applyNumberFormat="1" applyFont="1" applyFill="1" applyBorder="1" applyAlignment="1" applyProtection="1">
      <alignment horizontal="center"/>
      <protection locked="0"/>
    </xf>
  </cellXfs>
  <cellStyles count="3">
    <cellStyle name="Comma" xfId="1" builtinId="3"/>
    <cellStyle name="Normal" xfId="0" builtinId="0"/>
    <cellStyle name="Percent" xfId="2" builtinId="5"/>
  </cellStyles>
  <dxfs count="0"/>
  <tableStyles count="0" defaultTableStyle="TableStyleMedium2" defaultPivotStyle="PivotStyleLight16"/>
  <colors>
    <mruColors>
      <color rgb="FFFFFFCC"/>
      <color rgb="FFFFFF99"/>
      <color rgb="FFFFCC66"/>
      <color rgb="FFF7FECE"/>
      <color rgb="FFFF66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18</xdr:row>
      <xdr:rowOff>0</xdr:rowOff>
    </xdr:from>
    <xdr:to>
      <xdr:col>1</xdr:col>
      <xdr:colOff>3914775</xdr:colOff>
      <xdr:row>37</xdr:row>
      <xdr:rowOff>122583</xdr:rowOff>
    </xdr:to>
    <xdr:pic>
      <xdr:nvPicPr>
        <xdr:cNvPr id="2" name="Picture 1"/>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2282" t="15714" r="9614" b="24454"/>
        <a:stretch/>
      </xdr:blipFill>
      <xdr:spPr bwMode="auto">
        <a:xfrm>
          <a:off x="609600" y="5848350"/>
          <a:ext cx="3914775" cy="374208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678178</xdr:colOff>
      <xdr:row>23</xdr:row>
      <xdr:rowOff>83819</xdr:rowOff>
    </xdr:from>
    <xdr:to>
      <xdr:col>9</xdr:col>
      <xdr:colOff>497680</xdr:colOff>
      <xdr:row>42</xdr:row>
      <xdr:rowOff>117476</xdr:rowOff>
    </xdr:to>
    <xdr:pic>
      <xdr:nvPicPr>
        <xdr:cNvPr id="4" name="Picture 3"/>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2282" t="15714" r="9614" b="24454"/>
        <a:stretch/>
      </xdr:blipFill>
      <xdr:spPr bwMode="auto">
        <a:xfrm>
          <a:off x="5678803" y="5760719"/>
          <a:ext cx="3970021" cy="388413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381000</xdr:colOff>
      <xdr:row>21</xdr:row>
      <xdr:rowOff>47625</xdr:rowOff>
    </xdr:from>
    <xdr:to>
      <xdr:col>2</xdr:col>
      <xdr:colOff>195263</xdr:colOff>
      <xdr:row>29</xdr:row>
      <xdr:rowOff>904191</xdr:rowOff>
    </xdr:to>
    <xdr:pic>
      <xdr:nvPicPr>
        <xdr:cNvPr id="4" name="Picture 3"/>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2282" t="15714" r="9614" b="24454"/>
        <a:stretch/>
      </xdr:blipFill>
      <xdr:spPr bwMode="auto">
        <a:xfrm>
          <a:off x="990600" y="4219575"/>
          <a:ext cx="3448050" cy="32282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17"/>
  <sheetViews>
    <sheetView showGridLines="0" tabSelected="1" workbookViewId="0">
      <selection activeCell="B5" sqref="B5"/>
    </sheetView>
  </sheetViews>
  <sheetFormatPr defaultRowHeight="14.4" x14ac:dyDescent="0.3"/>
  <cols>
    <col min="2" max="2" width="100" customWidth="1"/>
  </cols>
  <sheetData>
    <row r="2" spans="2:2" ht="15.75" x14ac:dyDescent="0.25">
      <c r="B2" s="34" t="s">
        <v>44</v>
      </c>
    </row>
    <row r="3" spans="2:2" ht="15.6" x14ac:dyDescent="0.3">
      <c r="B3" s="35" t="s">
        <v>122</v>
      </c>
    </row>
    <row r="4" spans="2:2" ht="60" x14ac:dyDescent="0.25">
      <c r="B4" s="36" t="s">
        <v>101</v>
      </c>
    </row>
    <row r="5" spans="2:2" ht="15" x14ac:dyDescent="0.25">
      <c r="B5" s="36"/>
    </row>
    <row r="6" spans="2:2" ht="69" customHeight="1" x14ac:dyDescent="0.3">
      <c r="B6" s="36" t="s">
        <v>102</v>
      </c>
    </row>
    <row r="7" spans="2:2" ht="15" x14ac:dyDescent="0.25">
      <c r="B7" s="36"/>
    </row>
    <row r="8" spans="2:2" ht="45" x14ac:dyDescent="0.25">
      <c r="B8" s="37" t="s">
        <v>103</v>
      </c>
    </row>
    <row r="9" spans="2:2" ht="15" x14ac:dyDescent="0.25">
      <c r="B9" s="38"/>
    </row>
    <row r="10" spans="2:2" ht="15" x14ac:dyDescent="0.25">
      <c r="B10" s="36" t="s">
        <v>104</v>
      </c>
    </row>
    <row r="11" spans="2:2" ht="15" x14ac:dyDescent="0.25">
      <c r="B11" s="39"/>
    </row>
    <row r="12" spans="2:2" ht="15" x14ac:dyDescent="0.25">
      <c r="B12" s="36" t="s">
        <v>105</v>
      </c>
    </row>
    <row r="13" spans="2:2" ht="30" x14ac:dyDescent="0.25">
      <c r="B13" s="36" t="s">
        <v>106</v>
      </c>
    </row>
    <row r="14" spans="2:2" ht="30" x14ac:dyDescent="0.25">
      <c r="B14" s="40" t="s">
        <v>107</v>
      </c>
    </row>
    <row r="15" spans="2:2" ht="30" x14ac:dyDescent="0.25">
      <c r="B15" s="40" t="s">
        <v>108</v>
      </c>
    </row>
    <row r="16" spans="2:2" ht="30" x14ac:dyDescent="0.25">
      <c r="B16" s="40" t="s">
        <v>109</v>
      </c>
    </row>
    <row r="17" spans="2:2" x14ac:dyDescent="0.3">
      <c r="B17" s="39"/>
    </row>
  </sheetData>
  <sheetProtection sheet="1" objects="1" scenarios="1"/>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31"/>
  <sheetViews>
    <sheetView showGridLines="0" zoomScaleNormal="100" workbookViewId="0">
      <selection activeCell="F20" sqref="F20"/>
    </sheetView>
  </sheetViews>
  <sheetFormatPr defaultRowHeight="14.4" x14ac:dyDescent="0.3"/>
  <cols>
    <col min="1" max="1" width="4.109375" customWidth="1"/>
    <col min="2" max="2" width="21.5546875" customWidth="1"/>
    <col min="3" max="3" width="13.109375" customWidth="1"/>
    <col min="4" max="4" width="16.6640625" customWidth="1"/>
    <col min="5" max="5" width="17.88671875" customWidth="1"/>
    <col min="6" max="6" width="18.5546875" customWidth="1"/>
    <col min="8" max="8" width="10" bestFit="1" customWidth="1"/>
    <col min="9" max="9" width="14.33203125" customWidth="1"/>
    <col min="11" max="11" width="12" bestFit="1" customWidth="1"/>
  </cols>
  <sheetData>
    <row r="1" spans="1:16" ht="15.75" thickBot="1" x14ac:dyDescent="0.3">
      <c r="A1" s="43"/>
      <c r="B1" s="43"/>
      <c r="C1" s="43"/>
      <c r="D1" s="43"/>
      <c r="E1" s="43" t="s">
        <v>13</v>
      </c>
      <c r="F1" s="43"/>
      <c r="G1" s="43"/>
    </row>
    <row r="2" spans="1:16" ht="15.75" thickBot="1" x14ac:dyDescent="0.3">
      <c r="A2" s="43"/>
      <c r="B2" s="44" t="s">
        <v>38</v>
      </c>
      <c r="C2" s="43"/>
      <c r="D2" s="330" t="s">
        <v>93</v>
      </c>
      <c r="E2" s="331"/>
      <c r="F2" s="332"/>
      <c r="G2" s="45"/>
    </row>
    <row r="3" spans="1:16" ht="15.75" thickBot="1" x14ac:dyDescent="0.3">
      <c r="A3" s="43"/>
      <c r="B3" s="46" t="s">
        <v>99</v>
      </c>
      <c r="C3" s="43"/>
      <c r="D3" s="43"/>
      <c r="E3" s="43"/>
      <c r="F3" s="43"/>
      <c r="G3" s="43"/>
    </row>
    <row r="4" spans="1:16" ht="15.75" thickBot="1" x14ac:dyDescent="0.3">
      <c r="A4" s="43"/>
      <c r="B4" s="338" t="s">
        <v>42</v>
      </c>
      <c r="C4" s="338"/>
      <c r="D4" s="374" t="s">
        <v>13</v>
      </c>
      <c r="E4" s="375"/>
      <c r="F4" s="376"/>
      <c r="G4" s="43"/>
    </row>
    <row r="5" spans="1:16" ht="15.75" thickBot="1" x14ac:dyDescent="0.3">
      <c r="A5" s="43"/>
      <c r="B5" s="44"/>
      <c r="C5" s="44"/>
      <c r="D5" s="377"/>
      <c r="E5" s="377"/>
      <c r="F5" s="377"/>
      <c r="G5" s="43"/>
    </row>
    <row r="6" spans="1:16" ht="15.75" thickBot="1" x14ac:dyDescent="0.3">
      <c r="A6" s="43"/>
      <c r="B6" s="338" t="s">
        <v>88</v>
      </c>
      <c r="C6" s="338"/>
      <c r="D6" s="378" t="s">
        <v>13</v>
      </c>
      <c r="E6" s="379"/>
      <c r="F6" s="377"/>
      <c r="G6" s="43"/>
    </row>
    <row r="7" spans="1:16" ht="15.75" thickBot="1" x14ac:dyDescent="0.3">
      <c r="A7" s="43"/>
      <c r="B7" s="317"/>
      <c r="C7" s="317"/>
      <c r="D7" s="380"/>
      <c r="E7" s="380"/>
      <c r="F7" s="377"/>
      <c r="G7" s="43"/>
    </row>
    <row r="8" spans="1:16" ht="15.75" thickBot="1" x14ac:dyDescent="0.3">
      <c r="A8" s="43"/>
      <c r="B8" s="338" t="s">
        <v>41</v>
      </c>
      <c r="C8" s="339"/>
      <c r="D8" s="381" t="s">
        <v>13</v>
      </c>
      <c r="E8" s="382"/>
      <c r="F8" s="377"/>
      <c r="G8" s="47"/>
      <c r="H8" s="10"/>
      <c r="I8" s="10"/>
      <c r="J8" s="10"/>
      <c r="K8" s="10"/>
      <c r="L8" s="10"/>
      <c r="M8" s="10"/>
    </row>
    <row r="9" spans="1:16" ht="15.75" thickBot="1" x14ac:dyDescent="0.3">
      <c r="A9" s="43"/>
      <c r="B9" s="317"/>
      <c r="C9" s="318"/>
      <c r="D9" s="383"/>
      <c r="E9" s="380"/>
      <c r="F9" s="377"/>
      <c r="G9" s="43"/>
    </row>
    <row r="10" spans="1:16" ht="15.75" thickBot="1" x14ac:dyDescent="0.3">
      <c r="A10" s="43"/>
      <c r="B10" s="318"/>
      <c r="C10" s="317" t="s">
        <v>78</v>
      </c>
      <c r="D10" s="384" t="s">
        <v>13</v>
      </c>
      <c r="E10" s="385"/>
      <c r="F10" s="377"/>
      <c r="G10" s="43"/>
    </row>
    <row r="11" spans="1:16" ht="15.75" thickBot="1" x14ac:dyDescent="0.3">
      <c r="A11" s="43"/>
      <c r="B11" s="43"/>
      <c r="C11" s="43"/>
      <c r="D11" s="43"/>
      <c r="E11" s="43"/>
      <c r="F11" s="43"/>
      <c r="G11" s="43"/>
    </row>
    <row r="12" spans="1:16" ht="72" customHeight="1" thickBot="1" x14ac:dyDescent="0.3">
      <c r="A12" s="43"/>
      <c r="B12" s="48" t="s">
        <v>86</v>
      </c>
      <c r="C12" s="49" t="s">
        <v>1</v>
      </c>
      <c r="D12" s="50" t="s">
        <v>6</v>
      </c>
      <c r="E12" s="51"/>
      <c r="F12" s="43"/>
      <c r="G12" s="51"/>
    </row>
    <row r="13" spans="1:16" ht="33.75" customHeight="1" thickBot="1" x14ac:dyDescent="0.3">
      <c r="A13" s="43"/>
      <c r="B13" s="52" t="s">
        <v>94</v>
      </c>
      <c r="C13" s="386" t="s">
        <v>13</v>
      </c>
      <c r="D13" s="387" t="s">
        <v>13</v>
      </c>
      <c r="E13" s="53"/>
      <c r="F13" s="54" t="s">
        <v>100</v>
      </c>
      <c r="G13" s="43"/>
    </row>
    <row r="14" spans="1:16" ht="15" x14ac:dyDescent="0.25">
      <c r="A14" s="43"/>
      <c r="B14" s="55" t="s">
        <v>95</v>
      </c>
      <c r="C14" s="388" t="s">
        <v>13</v>
      </c>
      <c r="D14" s="389" t="s">
        <v>13</v>
      </c>
      <c r="E14" s="53"/>
      <c r="F14" s="53"/>
      <c r="G14" s="56"/>
      <c r="J14" s="1"/>
      <c r="K14" s="23"/>
      <c r="L14" s="23"/>
      <c r="M14" s="4"/>
      <c r="N14" s="4"/>
      <c r="O14" s="4"/>
      <c r="P14" s="3"/>
    </row>
    <row r="15" spans="1:16" ht="15" x14ac:dyDescent="0.25">
      <c r="A15" s="43"/>
      <c r="B15" s="57" t="s">
        <v>3</v>
      </c>
      <c r="C15" s="58">
        <f>SUM(C13:C14)</f>
        <v>0</v>
      </c>
      <c r="D15" s="59">
        <f>SUM(D13:D14)</f>
        <v>0</v>
      </c>
      <c r="E15" s="60"/>
      <c r="F15" s="53" t="s">
        <v>97</v>
      </c>
      <c r="G15" s="43"/>
      <c r="J15" s="1"/>
      <c r="K15" s="23"/>
      <c r="L15" s="23"/>
      <c r="M15" s="4"/>
      <c r="N15" s="4"/>
      <c r="O15" s="4"/>
      <c r="P15" s="3"/>
    </row>
    <row r="16" spans="1:16" ht="15" x14ac:dyDescent="0.25">
      <c r="A16" s="43"/>
      <c r="B16" s="61" t="s">
        <v>96</v>
      </c>
      <c r="C16" s="388" t="s">
        <v>13</v>
      </c>
      <c r="D16" s="389" t="s">
        <v>13</v>
      </c>
      <c r="E16" s="53"/>
      <c r="F16" s="53"/>
      <c r="G16" s="44"/>
      <c r="J16" s="1"/>
      <c r="K16" s="23"/>
      <c r="L16" s="23"/>
      <c r="M16" s="4"/>
      <c r="N16" s="4"/>
      <c r="O16" s="4"/>
      <c r="P16" s="3"/>
    </row>
    <row r="17" spans="1:16" ht="15" x14ac:dyDescent="0.25">
      <c r="A17" s="43"/>
      <c r="B17" s="57" t="s">
        <v>4</v>
      </c>
      <c r="C17" s="58">
        <f>SUM(C16:C16)</f>
        <v>0</v>
      </c>
      <c r="D17" s="59">
        <f>SUM(D16:D16)</f>
        <v>0</v>
      </c>
      <c r="E17" s="60"/>
      <c r="F17" s="60"/>
      <c r="G17" s="43"/>
      <c r="H17" s="3"/>
      <c r="I17" s="3"/>
      <c r="K17" s="4"/>
      <c r="L17" s="4"/>
      <c r="M17" s="4"/>
      <c r="N17" s="4"/>
      <c r="O17" s="4"/>
      <c r="P17" s="3"/>
    </row>
    <row r="18" spans="1:16" ht="15.75" thickBot="1" x14ac:dyDescent="0.3">
      <c r="A18" s="43"/>
      <c r="B18" s="62" t="s">
        <v>2</v>
      </c>
      <c r="C18" s="63">
        <f>SUM(C15,C17)</f>
        <v>0</v>
      </c>
      <c r="D18" s="64">
        <f>SUM(D15,D17)</f>
        <v>0</v>
      </c>
      <c r="E18" s="60"/>
      <c r="F18" s="60"/>
      <c r="G18" s="43"/>
      <c r="H18" s="3"/>
      <c r="I18" s="3"/>
      <c r="K18" s="4"/>
      <c r="L18" s="4"/>
      <c r="M18" s="4"/>
      <c r="N18" s="4"/>
      <c r="O18" s="4"/>
      <c r="P18" s="3"/>
    </row>
    <row r="19" spans="1:16" ht="15.75" thickBot="1" x14ac:dyDescent="0.3">
      <c r="A19" s="43"/>
      <c r="B19" s="65"/>
      <c r="C19" s="65"/>
      <c r="D19" s="65"/>
      <c r="E19" s="65"/>
      <c r="F19" s="65"/>
      <c r="G19" s="66"/>
      <c r="K19" s="10"/>
      <c r="L19" s="10"/>
      <c r="M19" s="10"/>
      <c r="N19" s="10"/>
      <c r="O19" s="10"/>
    </row>
    <row r="20" spans="1:16" ht="31.5" customHeight="1" x14ac:dyDescent="0.25">
      <c r="A20" s="43"/>
      <c r="B20" s="67"/>
      <c r="C20" s="333" t="s">
        <v>35</v>
      </c>
      <c r="D20" s="334"/>
      <c r="E20" s="68"/>
      <c r="F20" s="43"/>
      <c r="G20" s="43"/>
      <c r="H20" s="336"/>
      <c r="I20" s="336"/>
      <c r="J20" s="336"/>
      <c r="K20" s="336"/>
    </row>
    <row r="21" spans="1:16" ht="14.4" customHeight="1" x14ac:dyDescent="0.3">
      <c r="A21" s="43"/>
      <c r="B21" s="67"/>
      <c r="C21" s="69">
        <v>2015</v>
      </c>
      <c r="D21" s="390" t="s">
        <v>13</v>
      </c>
      <c r="E21" s="323" t="s">
        <v>120</v>
      </c>
      <c r="F21" s="324" t="s">
        <v>121</v>
      </c>
      <c r="G21" s="43"/>
      <c r="H21" s="335"/>
      <c r="I21" s="335"/>
      <c r="J21" s="337"/>
      <c r="K21" s="336"/>
    </row>
    <row r="22" spans="1:16" x14ac:dyDescent="0.3">
      <c r="A22" s="43"/>
      <c r="B22" s="71"/>
      <c r="C22" s="69">
        <v>2020</v>
      </c>
      <c r="D22" s="390" t="s">
        <v>13</v>
      </c>
      <c r="E22" s="140" t="e">
        <f>D22-D21</f>
        <v>#VALUE!</v>
      </c>
      <c r="F22" s="325" t="e">
        <f>(E22/5)/D21</f>
        <v>#VALUE!</v>
      </c>
      <c r="G22" s="43"/>
      <c r="H22" s="21"/>
      <c r="I22" s="7"/>
      <c r="J22" s="21"/>
      <c r="K22" s="8"/>
    </row>
    <row r="23" spans="1:16" x14ac:dyDescent="0.3">
      <c r="A23" s="43"/>
      <c r="B23" s="72"/>
      <c r="C23" s="69">
        <v>2025</v>
      </c>
      <c r="D23" s="390" t="s">
        <v>13</v>
      </c>
      <c r="E23" s="70"/>
      <c r="F23" s="73"/>
      <c r="G23" s="43"/>
      <c r="H23" s="13"/>
      <c r="I23" s="7"/>
      <c r="J23" s="13"/>
      <c r="K23" s="8"/>
    </row>
    <row r="24" spans="1:16" x14ac:dyDescent="0.3">
      <c r="A24" s="43"/>
      <c r="B24" s="72"/>
      <c r="C24" s="69">
        <v>2030</v>
      </c>
      <c r="D24" s="390" t="s">
        <v>13</v>
      </c>
      <c r="E24" s="43"/>
      <c r="F24" s="43"/>
      <c r="G24" s="43"/>
      <c r="H24" s="21"/>
      <c r="I24" s="7"/>
      <c r="J24" s="21"/>
      <c r="K24" s="8"/>
    </row>
    <row r="25" spans="1:16" x14ac:dyDescent="0.3">
      <c r="A25" s="43"/>
      <c r="B25" s="72"/>
      <c r="C25" s="69">
        <v>2035</v>
      </c>
      <c r="D25" s="390" t="s">
        <v>13</v>
      </c>
      <c r="E25" s="74"/>
      <c r="F25" s="43"/>
      <c r="G25" s="43"/>
      <c r="H25" s="21"/>
      <c r="I25" s="7"/>
      <c r="J25" s="21"/>
      <c r="K25" s="8"/>
    </row>
    <row r="26" spans="1:16" ht="15" thickBot="1" x14ac:dyDescent="0.35">
      <c r="A26" s="43"/>
      <c r="B26" s="72"/>
      <c r="C26" s="75">
        <v>2040</v>
      </c>
      <c r="D26" s="391" t="s">
        <v>13</v>
      </c>
      <c r="E26" s="43"/>
      <c r="F26" s="43"/>
      <c r="G26" s="43"/>
      <c r="H26" s="21"/>
      <c r="I26" s="7"/>
      <c r="J26" s="21"/>
      <c r="K26" s="8"/>
    </row>
    <row r="27" spans="1:16" x14ac:dyDescent="0.3">
      <c r="A27" s="43"/>
      <c r="B27" s="71"/>
      <c r="C27" s="76"/>
      <c r="D27" s="43"/>
      <c r="E27" s="45"/>
      <c r="F27" s="43"/>
      <c r="G27" s="43"/>
      <c r="H27" s="21"/>
      <c r="I27" s="7"/>
      <c r="J27" s="21"/>
      <c r="K27" s="8"/>
    </row>
    <row r="28" spans="1:16" x14ac:dyDescent="0.3">
      <c r="A28" s="43"/>
      <c r="B28" s="71"/>
      <c r="C28" s="77"/>
      <c r="D28" s="43"/>
      <c r="E28" s="43"/>
      <c r="F28" s="78"/>
      <c r="G28" s="43"/>
    </row>
    <row r="29" spans="1:16" x14ac:dyDescent="0.3">
      <c r="B29" s="4"/>
      <c r="C29" s="4"/>
      <c r="G29" s="4"/>
      <c r="H29" s="4"/>
      <c r="I29" s="4"/>
      <c r="J29" s="4"/>
      <c r="K29" s="4"/>
      <c r="L29" s="4"/>
      <c r="M29" s="4"/>
    </row>
    <row r="30" spans="1:16" x14ac:dyDescent="0.3">
      <c r="B30" s="21"/>
      <c r="C30" s="6"/>
      <c r="D30" s="4"/>
      <c r="E30" s="4"/>
      <c r="F30" s="4"/>
      <c r="G30" s="4"/>
      <c r="H30" s="335"/>
      <c r="I30" s="335"/>
      <c r="J30" s="336"/>
      <c r="K30" s="336"/>
      <c r="L30" s="4"/>
      <c r="M30" s="4"/>
    </row>
    <row r="31" spans="1:16" x14ac:dyDescent="0.3">
      <c r="B31" s="21"/>
      <c r="C31" s="7"/>
      <c r="D31" s="8"/>
      <c r="E31" s="8"/>
      <c r="F31" s="8"/>
      <c r="G31" s="4"/>
      <c r="H31" s="21"/>
      <c r="I31" s="7"/>
      <c r="J31" s="21"/>
      <c r="K31" s="8"/>
      <c r="L31" s="4"/>
      <c r="M31" s="4"/>
    </row>
  </sheetData>
  <sheetProtection sheet="1" objects="1" scenarios="1"/>
  <mergeCells count="15">
    <mergeCell ref="D2:F2"/>
    <mergeCell ref="D10:E10"/>
    <mergeCell ref="C20:D20"/>
    <mergeCell ref="H30:I30"/>
    <mergeCell ref="J30:K30"/>
    <mergeCell ref="H20:I20"/>
    <mergeCell ref="J20:K20"/>
    <mergeCell ref="H21:I21"/>
    <mergeCell ref="J21:K21"/>
    <mergeCell ref="B4:C4"/>
    <mergeCell ref="B6:C6"/>
    <mergeCell ref="D4:F4"/>
    <mergeCell ref="D6:E6"/>
    <mergeCell ref="B8:C8"/>
    <mergeCell ref="D8:E8"/>
  </mergeCells>
  <pageMargins left="0.25" right="0.25" top="0.75" bottom="0.75" header="0.3" footer="0.3"/>
  <pageSetup paperSize="5" scale="8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56"/>
  <sheetViews>
    <sheetView showGridLines="0" zoomScale="80" zoomScaleNormal="80" workbookViewId="0">
      <selection activeCell="E26" sqref="E26"/>
    </sheetView>
  </sheetViews>
  <sheetFormatPr defaultRowHeight="14.4" x14ac:dyDescent="0.3"/>
  <cols>
    <col min="1" max="1" width="3" customWidth="1"/>
    <col min="2" max="2" width="17.33203125" customWidth="1"/>
    <col min="3" max="3" width="10.5546875" bestFit="1" customWidth="1"/>
    <col min="4" max="4" width="14.6640625" customWidth="1"/>
    <col min="5" max="5" width="16.6640625" customWidth="1"/>
    <col min="6" max="6" width="13.6640625" customWidth="1"/>
    <col min="7" max="7" width="17.88671875" customWidth="1"/>
    <col min="8" max="8" width="24.33203125" customWidth="1"/>
    <col min="9" max="9" width="18.5546875" customWidth="1"/>
    <col min="10" max="10" width="18.109375" customWidth="1"/>
    <col min="12" max="12" width="10" bestFit="1" customWidth="1"/>
    <col min="15" max="15" width="6.6640625" customWidth="1"/>
  </cols>
  <sheetData>
    <row r="1" spans="1:20" ht="17.25" customHeight="1" x14ac:dyDescent="0.25">
      <c r="A1" s="43"/>
      <c r="B1" s="43"/>
      <c r="C1" s="43"/>
      <c r="D1" s="43"/>
      <c r="E1" s="43"/>
      <c r="F1" s="43"/>
      <c r="G1" s="43"/>
      <c r="H1" s="43"/>
      <c r="I1" s="43"/>
      <c r="J1" s="43"/>
      <c r="K1" s="43"/>
    </row>
    <row r="2" spans="1:20" s="151" customFormat="1" ht="15.75" x14ac:dyDescent="0.25">
      <c r="A2" s="150"/>
      <c r="B2" s="42" t="s">
        <v>57</v>
      </c>
      <c r="C2" s="150"/>
      <c r="D2" s="150"/>
      <c r="E2" s="150"/>
      <c r="F2" s="150"/>
      <c r="G2" s="150"/>
      <c r="H2" s="150"/>
      <c r="I2" s="150"/>
      <c r="J2" s="150"/>
      <c r="K2" s="150"/>
    </row>
    <row r="3" spans="1:20" s="151" customFormat="1" ht="16.5" thickBot="1" x14ac:dyDescent="0.3">
      <c r="A3" s="150"/>
      <c r="B3" s="42"/>
      <c r="C3" s="150"/>
      <c r="D3" s="150"/>
      <c r="E3" s="150"/>
      <c r="F3" s="150"/>
      <c r="G3" s="150"/>
      <c r="H3" s="150"/>
      <c r="I3" s="150"/>
      <c r="J3" s="150"/>
      <c r="K3" s="150"/>
    </row>
    <row r="4" spans="1:20" s="151" customFormat="1" ht="23.4" customHeight="1" thickBot="1" x14ac:dyDescent="0.3">
      <c r="A4" s="150"/>
      <c r="B4" s="42"/>
      <c r="C4" s="150"/>
      <c r="D4" s="340" t="str">
        <f>'Data Input'!$D$4</f>
        <v xml:space="preserve"> </v>
      </c>
      <c r="E4" s="341"/>
      <c r="F4" s="342"/>
      <c r="G4" s="150"/>
      <c r="H4" s="152" t="s">
        <v>43</v>
      </c>
      <c r="I4" s="153" t="str">
        <f>'Data Input'!$D$6</f>
        <v xml:space="preserve"> </v>
      </c>
      <c r="J4" s="150"/>
      <c r="K4" s="150"/>
    </row>
    <row r="5" spans="1:20" ht="12.6" customHeight="1" thickBot="1" x14ac:dyDescent="0.3">
      <c r="A5" s="43"/>
      <c r="B5" s="43"/>
      <c r="C5" s="43"/>
      <c r="D5" s="43"/>
      <c r="E5" s="43"/>
      <c r="F5" s="43"/>
      <c r="G5" s="45"/>
      <c r="H5" s="79" t="s">
        <v>13</v>
      </c>
      <c r="I5" s="80" t="s">
        <v>13</v>
      </c>
      <c r="J5" s="45"/>
      <c r="K5" s="43"/>
    </row>
    <row r="6" spans="1:20" ht="72" customHeight="1" x14ac:dyDescent="0.25">
      <c r="A6" s="43"/>
      <c r="B6" s="81" t="s">
        <v>5</v>
      </c>
      <c r="C6" s="49" t="s">
        <v>1</v>
      </c>
      <c r="D6" s="49" t="s">
        <v>0</v>
      </c>
      <c r="E6" s="49" t="s">
        <v>6</v>
      </c>
      <c r="F6" s="49" t="s">
        <v>9</v>
      </c>
      <c r="G6" s="49" t="s">
        <v>8</v>
      </c>
      <c r="H6" s="49" t="s">
        <v>10</v>
      </c>
      <c r="I6" s="49" t="s">
        <v>11</v>
      </c>
      <c r="J6" s="50" t="s">
        <v>12</v>
      </c>
      <c r="K6" s="82"/>
      <c r="L6" s="11"/>
    </row>
    <row r="7" spans="1:20" ht="15" x14ac:dyDescent="0.25">
      <c r="A7" s="43"/>
      <c r="B7" s="52" t="s">
        <v>94</v>
      </c>
      <c r="C7" s="83" t="str">
        <f>'Data Input'!C13</f>
        <v xml:space="preserve"> </v>
      </c>
      <c r="D7" s="84" t="e">
        <f>(C7/C12)</f>
        <v>#VALUE!</v>
      </c>
      <c r="E7" s="85" t="str">
        <f>'Data Input'!D13</f>
        <v xml:space="preserve"> </v>
      </c>
      <c r="F7" s="84" t="e">
        <f>(E7/C12)</f>
        <v>#VALUE!</v>
      </c>
      <c r="G7" s="86" t="e">
        <f>H7*C7</f>
        <v>#VALUE!</v>
      </c>
      <c r="H7" s="84">
        <v>6.0999999999999999E-2</v>
      </c>
      <c r="I7" s="86" t="e">
        <f>J7*C7</f>
        <v>#VALUE!</v>
      </c>
      <c r="J7" s="87">
        <v>2.3E-2</v>
      </c>
      <c r="K7" s="43"/>
    </row>
    <row r="8" spans="1:20" ht="15" x14ac:dyDescent="0.25">
      <c r="A8" s="43"/>
      <c r="B8" s="55" t="s">
        <v>95</v>
      </c>
      <c r="C8" s="88" t="str">
        <f>'Data Input'!C14</f>
        <v xml:space="preserve"> </v>
      </c>
      <c r="D8" s="89" t="e">
        <f>(C8/C12)</f>
        <v>#VALUE!</v>
      </c>
      <c r="E8" s="90" t="str">
        <f>'Data Input'!D14</f>
        <v xml:space="preserve"> </v>
      </c>
      <c r="F8" s="89" t="e">
        <f>(E8/C12)</f>
        <v>#VALUE!</v>
      </c>
      <c r="G8" s="86" t="e">
        <f>H8*C8</f>
        <v>#VALUE!</v>
      </c>
      <c r="H8" s="89">
        <v>0.152</v>
      </c>
      <c r="I8" s="86" t="e">
        <f>J8*C8</f>
        <v>#VALUE!</v>
      </c>
      <c r="J8" s="91">
        <v>3.3000000000000002E-2</v>
      </c>
      <c r="K8" s="56"/>
      <c r="O8" s="4"/>
      <c r="P8" s="4"/>
      <c r="Q8" s="4"/>
      <c r="R8" s="4"/>
      <c r="S8" s="4"/>
      <c r="T8" s="3"/>
    </row>
    <row r="9" spans="1:20" ht="15" x14ac:dyDescent="0.25">
      <c r="A9" s="43"/>
      <c r="B9" s="92" t="s">
        <v>3</v>
      </c>
      <c r="C9" s="93">
        <f>SUM(C7:C8)</f>
        <v>0</v>
      </c>
      <c r="D9" s="94" t="e">
        <f>(C9/C12)</f>
        <v>#DIV/0!</v>
      </c>
      <c r="E9" s="95">
        <f>SUM(E7:E8)</f>
        <v>0</v>
      </c>
      <c r="F9" s="96" t="e">
        <f>(E9/C12)</f>
        <v>#DIV/0!</v>
      </c>
      <c r="G9" s="97" t="e">
        <f>SUM(G7:G8)</f>
        <v>#VALUE!</v>
      </c>
      <c r="H9" s="96" t="e">
        <f>G9/C9</f>
        <v>#VALUE!</v>
      </c>
      <c r="I9" s="97" t="e">
        <f>SUM(I7:I8)</f>
        <v>#VALUE!</v>
      </c>
      <c r="J9" s="98" t="e">
        <f>I9/C9</f>
        <v>#VALUE!</v>
      </c>
      <c r="K9" s="43"/>
      <c r="O9" s="4"/>
      <c r="P9" s="4"/>
      <c r="Q9" s="4"/>
      <c r="R9" s="4"/>
      <c r="S9" s="4"/>
      <c r="T9" s="3"/>
    </row>
    <row r="10" spans="1:20" ht="15" x14ac:dyDescent="0.25">
      <c r="A10" s="43"/>
      <c r="B10" s="61" t="s">
        <v>96</v>
      </c>
      <c r="C10" s="88" t="str">
        <f>'Data Input'!C16</f>
        <v xml:space="preserve"> </v>
      </c>
      <c r="D10" s="84" t="e">
        <f>(C10/C12)</f>
        <v>#VALUE!</v>
      </c>
      <c r="E10" s="90" t="str">
        <f>'Data Input'!D16</f>
        <v xml:space="preserve"> </v>
      </c>
      <c r="F10" s="89" t="e">
        <f>(E10/C12)</f>
        <v>#VALUE!</v>
      </c>
      <c r="G10" s="86" t="e">
        <f>H10*C10</f>
        <v>#VALUE!</v>
      </c>
      <c r="H10" s="89">
        <v>0.48299999999999998</v>
      </c>
      <c r="I10" s="86" t="e">
        <f>J10*C10</f>
        <v>#VALUE!</v>
      </c>
      <c r="J10" s="99">
        <v>7.1999999999999995E-2</v>
      </c>
      <c r="K10" s="43"/>
      <c r="O10" s="4"/>
      <c r="P10" s="4"/>
      <c r="Q10" s="4"/>
      <c r="R10" s="4"/>
      <c r="S10" s="4"/>
      <c r="T10" s="3"/>
    </row>
    <row r="11" spans="1:20" ht="15" x14ac:dyDescent="0.25">
      <c r="A11" s="43"/>
      <c r="B11" s="92" t="s">
        <v>4</v>
      </c>
      <c r="C11" s="93">
        <f>SUM(C10:C10)</f>
        <v>0</v>
      </c>
      <c r="D11" s="94" t="e">
        <f>(C11/C12)</f>
        <v>#DIV/0!</v>
      </c>
      <c r="E11" s="95">
        <f>SUM(E10:E10)</f>
        <v>0</v>
      </c>
      <c r="F11" s="96" t="e">
        <f>(E11/C12)</f>
        <v>#DIV/0!</v>
      </c>
      <c r="G11" s="97" t="e">
        <f>SUM(G10:G10)</f>
        <v>#VALUE!</v>
      </c>
      <c r="H11" s="96">
        <v>0.46300000000000002</v>
      </c>
      <c r="I11" s="97" t="e">
        <f>SUM(I10:I10)</f>
        <v>#VALUE!</v>
      </c>
      <c r="J11" s="98" t="e">
        <f>I11/C11</f>
        <v>#VALUE!</v>
      </c>
      <c r="K11" s="43"/>
      <c r="O11" s="4"/>
      <c r="P11" s="4"/>
      <c r="Q11" s="4"/>
      <c r="R11" s="4"/>
      <c r="S11" s="4"/>
      <c r="T11" s="3"/>
    </row>
    <row r="12" spans="1:20" ht="15.75" thickBot="1" x14ac:dyDescent="0.3">
      <c r="A12" s="43"/>
      <c r="B12" s="100" t="s">
        <v>2</v>
      </c>
      <c r="C12" s="101">
        <f>SUM(C9,C11)</f>
        <v>0</v>
      </c>
      <c r="D12" s="102" t="e">
        <f>(C12/C12)</f>
        <v>#DIV/0!</v>
      </c>
      <c r="E12" s="103">
        <f>SUM(E9,E11)</f>
        <v>0</v>
      </c>
      <c r="F12" s="104" t="e">
        <f>(E12/C12)</f>
        <v>#DIV/0!</v>
      </c>
      <c r="G12" s="105" t="e">
        <f>SUM(G9, G11)</f>
        <v>#VALUE!</v>
      </c>
      <c r="H12" s="96" t="e">
        <f t="shared" ref="H12" si="0">G12/C12</f>
        <v>#VALUE!</v>
      </c>
      <c r="I12" s="105" t="e">
        <f>SUM(I9, I11)</f>
        <v>#VALUE!</v>
      </c>
      <c r="J12" s="98" t="e">
        <f>I12/C12</f>
        <v>#VALUE!</v>
      </c>
      <c r="K12" s="43"/>
      <c r="O12" s="4"/>
      <c r="P12" s="4"/>
      <c r="Q12" s="4"/>
      <c r="R12" s="4"/>
      <c r="S12" s="4"/>
      <c r="T12" s="3"/>
    </row>
    <row r="13" spans="1:20" ht="15.75" thickBot="1" x14ac:dyDescent="0.3">
      <c r="A13" s="43"/>
      <c r="B13" s="43"/>
      <c r="C13" s="43"/>
      <c r="D13" s="43"/>
      <c r="E13" s="43"/>
      <c r="F13" s="43"/>
      <c r="G13" s="43"/>
      <c r="H13" s="43"/>
      <c r="I13" s="43"/>
      <c r="J13" s="43"/>
      <c r="K13" s="43"/>
      <c r="L13" s="33"/>
      <c r="M13" s="24"/>
      <c r="N13" s="24"/>
      <c r="O13" s="26"/>
      <c r="P13" s="26"/>
      <c r="Q13" s="4"/>
      <c r="R13" s="4"/>
      <c r="S13" s="4"/>
      <c r="T13" s="3"/>
    </row>
    <row r="14" spans="1:20" ht="17.25" customHeight="1" x14ac:dyDescent="0.25">
      <c r="A14" s="43"/>
      <c r="B14" s="345" t="s">
        <v>40</v>
      </c>
      <c r="C14" s="346"/>
      <c r="D14" s="346"/>
      <c r="E14" s="346"/>
      <c r="F14" s="346"/>
      <c r="G14" s="346"/>
      <c r="H14" s="346"/>
      <c r="I14" s="346"/>
      <c r="J14" s="347"/>
      <c r="K14" s="43"/>
      <c r="L14" s="9"/>
      <c r="M14" s="15"/>
      <c r="N14" s="4"/>
      <c r="O14" s="4"/>
      <c r="P14" s="27"/>
      <c r="Q14" s="4"/>
      <c r="R14" s="4"/>
      <c r="S14" s="4"/>
      <c r="T14" s="3"/>
    </row>
    <row r="15" spans="1:20" ht="15" x14ac:dyDescent="0.25">
      <c r="A15" s="43"/>
      <c r="B15" s="106" t="s">
        <v>49</v>
      </c>
      <c r="C15" s="107"/>
      <c r="D15" s="107"/>
      <c r="E15" s="107"/>
      <c r="F15" s="108"/>
      <c r="G15" s="109" t="s">
        <v>117</v>
      </c>
      <c r="H15" s="110"/>
      <c r="I15" s="111"/>
      <c r="J15" s="112" t="e">
        <f>I9</f>
        <v>#VALUE!</v>
      </c>
      <c r="K15" s="113" t="s">
        <v>13</v>
      </c>
      <c r="L15" s="4"/>
      <c r="M15" s="15"/>
      <c r="N15" s="4"/>
      <c r="O15" s="4"/>
      <c r="P15" s="27"/>
      <c r="Q15" s="4"/>
      <c r="R15" s="4"/>
      <c r="S15" s="9"/>
      <c r="T15" s="3"/>
    </row>
    <row r="16" spans="1:20" ht="15" x14ac:dyDescent="0.25">
      <c r="A16" s="43"/>
      <c r="B16" s="106" t="s">
        <v>50</v>
      </c>
      <c r="C16" s="107"/>
      <c r="D16" s="107"/>
      <c r="E16" s="107"/>
      <c r="F16" s="108"/>
      <c r="G16" s="109" t="s">
        <v>118</v>
      </c>
      <c r="H16" s="109"/>
      <c r="I16" s="109"/>
      <c r="J16" s="112" t="e">
        <f>(G9-I9)</f>
        <v>#VALUE!</v>
      </c>
      <c r="K16" s="114" t="s">
        <v>13</v>
      </c>
      <c r="L16" s="9"/>
      <c r="M16" s="15"/>
      <c r="N16" s="4"/>
      <c r="O16" s="4"/>
      <c r="P16" s="27"/>
      <c r="Q16" s="4"/>
      <c r="R16" s="4"/>
      <c r="S16" s="4"/>
      <c r="T16" s="3"/>
    </row>
    <row r="17" spans="1:20" ht="15" x14ac:dyDescent="0.25">
      <c r="A17" s="43"/>
      <c r="B17" s="106" t="s">
        <v>51</v>
      </c>
      <c r="C17" s="107"/>
      <c r="D17" s="107"/>
      <c r="E17" s="107"/>
      <c r="F17" s="108"/>
      <c r="G17" s="109" t="s">
        <v>48</v>
      </c>
      <c r="H17" s="110"/>
      <c r="I17" s="111"/>
      <c r="J17" s="112" t="e">
        <f>I11</f>
        <v>#VALUE!</v>
      </c>
      <c r="K17" s="115" t="s">
        <v>13</v>
      </c>
      <c r="L17" s="4"/>
      <c r="M17" s="28"/>
      <c r="N17" s="4"/>
      <c r="O17" s="4"/>
      <c r="P17" s="29"/>
      <c r="Q17" s="4"/>
      <c r="R17" s="4"/>
      <c r="S17" s="4"/>
      <c r="T17" s="3"/>
    </row>
    <row r="18" spans="1:20" ht="15" x14ac:dyDescent="0.25">
      <c r="A18" s="43"/>
      <c r="B18" s="106" t="s">
        <v>52</v>
      </c>
      <c r="C18" s="107"/>
      <c r="D18" s="107"/>
      <c r="E18" s="107"/>
      <c r="F18" s="108"/>
      <c r="G18" s="109" t="s">
        <v>45</v>
      </c>
      <c r="H18" s="109"/>
      <c r="I18" s="109"/>
      <c r="J18" s="112" t="e">
        <f>(G11-I11)</f>
        <v>#VALUE!</v>
      </c>
      <c r="K18" s="114" t="s">
        <v>13</v>
      </c>
      <c r="L18" s="7"/>
      <c r="M18" s="28"/>
      <c r="N18" s="22"/>
      <c r="O18" s="4"/>
      <c r="P18" s="4"/>
      <c r="Q18" s="4"/>
      <c r="R18" s="4"/>
      <c r="S18" s="9"/>
      <c r="T18" s="3"/>
    </row>
    <row r="19" spans="1:20" ht="15" x14ac:dyDescent="0.25">
      <c r="A19" s="43"/>
      <c r="B19" s="106" t="s">
        <v>53</v>
      </c>
      <c r="C19" s="107"/>
      <c r="D19" s="107"/>
      <c r="E19" s="107"/>
      <c r="F19" s="108"/>
      <c r="G19" s="109" t="s">
        <v>46</v>
      </c>
      <c r="H19" s="109"/>
      <c r="I19" s="109"/>
      <c r="J19" s="112" t="e">
        <f>(E11-I11)</f>
        <v>#VALUE!</v>
      </c>
      <c r="K19" s="116" t="s">
        <v>13</v>
      </c>
      <c r="L19" s="9"/>
      <c r="M19" s="30"/>
      <c r="N19" s="31"/>
      <c r="O19" s="32"/>
      <c r="P19" s="7"/>
      <c r="Q19" s="4"/>
      <c r="R19" s="4"/>
      <c r="S19" s="4"/>
      <c r="T19" s="3"/>
    </row>
    <row r="20" spans="1:20" ht="15" x14ac:dyDescent="0.25">
      <c r="A20" s="43"/>
      <c r="B20" s="106" t="s">
        <v>54</v>
      </c>
      <c r="C20" s="107"/>
      <c r="D20" s="107"/>
      <c r="E20" s="107"/>
      <c r="F20" s="108"/>
      <c r="G20" s="109" t="s">
        <v>47</v>
      </c>
      <c r="H20" s="109"/>
      <c r="I20" s="109"/>
      <c r="J20" s="112" t="e">
        <f>C11-(J17+J18+J19)</f>
        <v>#VALUE!</v>
      </c>
      <c r="K20" s="114" t="s">
        <v>13</v>
      </c>
      <c r="L20" s="9"/>
      <c r="M20" s="28"/>
      <c r="N20" s="4"/>
      <c r="O20" s="4"/>
      <c r="P20" s="9"/>
      <c r="Q20" s="4"/>
      <c r="R20" s="4"/>
      <c r="S20" s="4"/>
      <c r="T20" s="3"/>
    </row>
    <row r="21" spans="1:20" ht="15" x14ac:dyDescent="0.25">
      <c r="A21" s="43"/>
      <c r="B21" s="106" t="s">
        <v>55</v>
      </c>
      <c r="C21" s="107"/>
      <c r="D21" s="107"/>
      <c r="E21" s="107"/>
      <c r="F21" s="108"/>
      <c r="G21" s="109" t="s">
        <v>119</v>
      </c>
      <c r="H21" s="109"/>
      <c r="I21" s="109"/>
      <c r="J21" s="112" t="e">
        <f>(E9-I9)</f>
        <v>#VALUE!</v>
      </c>
      <c r="K21" s="114" t="s">
        <v>13</v>
      </c>
      <c r="L21" s="4"/>
      <c r="M21" s="4"/>
      <c r="N21" s="4"/>
      <c r="O21" s="4"/>
      <c r="P21" s="9"/>
      <c r="Q21" s="4"/>
    </row>
    <row r="22" spans="1:20" ht="15.75" thickBot="1" x14ac:dyDescent="0.3">
      <c r="A22" s="43"/>
      <c r="B22" s="117" t="s">
        <v>56</v>
      </c>
      <c r="C22" s="118"/>
      <c r="D22" s="118"/>
      <c r="E22" s="118"/>
      <c r="F22" s="119"/>
      <c r="G22" s="118" t="s">
        <v>13</v>
      </c>
      <c r="H22" s="118"/>
      <c r="I22" s="118"/>
      <c r="J22" s="120" t="e">
        <f>SUM(J15:J21)</f>
        <v>#VALUE!</v>
      </c>
      <c r="K22" s="121"/>
      <c r="L22" s="4"/>
      <c r="M22" s="4"/>
      <c r="N22" s="4"/>
      <c r="O22" s="4"/>
      <c r="P22" s="4"/>
      <c r="Q22" s="4"/>
      <c r="R22" s="4"/>
      <c r="S22" s="4"/>
      <c r="T22" s="3"/>
    </row>
    <row r="23" spans="1:20" ht="15" x14ac:dyDescent="0.25">
      <c r="A23" s="43"/>
      <c r="B23" s="65"/>
      <c r="C23" s="65"/>
      <c r="D23" s="65"/>
      <c r="E23" s="65"/>
      <c r="F23" s="65"/>
      <c r="G23" s="65"/>
      <c r="H23" s="65"/>
      <c r="I23" s="65"/>
      <c r="J23" s="122"/>
      <c r="K23" s="66"/>
      <c r="Q23" s="10"/>
      <c r="R23" s="10"/>
      <c r="S23" s="10"/>
    </row>
    <row r="24" spans="1:20" ht="15" customHeight="1" thickBot="1" x14ac:dyDescent="0.3">
      <c r="A24" s="43"/>
      <c r="B24" s="43"/>
      <c r="C24" s="43"/>
      <c r="D24" s="43"/>
      <c r="E24" s="43"/>
      <c r="F24" s="123"/>
      <c r="G24" s="350"/>
      <c r="H24" s="344"/>
      <c r="I24" s="350"/>
      <c r="J24" s="350"/>
      <c r="K24" s="43"/>
    </row>
    <row r="25" spans="1:20" ht="22.2" customHeight="1" x14ac:dyDescent="0.25">
      <c r="A25" s="43"/>
      <c r="B25" s="124" t="s">
        <v>36</v>
      </c>
      <c r="C25" s="125"/>
      <c r="D25" s="126"/>
      <c r="E25" s="127" t="s">
        <v>37</v>
      </c>
      <c r="F25" s="43"/>
      <c r="G25" s="128"/>
      <c r="H25" s="128"/>
      <c r="I25" s="129"/>
      <c r="J25" s="320"/>
      <c r="K25" s="43"/>
    </row>
    <row r="26" spans="1:20" ht="34.200000000000003" customHeight="1" thickBot="1" x14ac:dyDescent="0.3">
      <c r="A26" s="43"/>
      <c r="B26" s="348" t="s">
        <v>39</v>
      </c>
      <c r="C26" s="349"/>
      <c r="D26" s="130" t="e">
        <f>J22</f>
        <v>#VALUE!</v>
      </c>
      <c r="E26" s="131" t="e">
        <f>J22/C12</f>
        <v>#VALUE!</v>
      </c>
      <c r="F26" s="43"/>
      <c r="G26" s="319"/>
      <c r="H26" s="133"/>
      <c r="I26" s="319"/>
      <c r="J26" s="134"/>
      <c r="K26" s="43"/>
    </row>
    <row r="27" spans="1:20" ht="15" x14ac:dyDescent="0.25">
      <c r="A27" s="43"/>
      <c r="B27" s="72"/>
      <c r="C27" s="135"/>
      <c r="D27" s="136"/>
      <c r="E27" s="137" t="s">
        <v>13</v>
      </c>
      <c r="F27" s="43"/>
      <c r="G27" s="138"/>
      <c r="H27" s="133"/>
      <c r="I27" s="138"/>
      <c r="J27" s="134"/>
      <c r="K27" s="43"/>
    </row>
    <row r="28" spans="1:20" ht="15" x14ac:dyDescent="0.25">
      <c r="A28" s="43"/>
      <c r="B28" s="72"/>
      <c r="C28" s="135"/>
      <c r="D28" s="139"/>
      <c r="E28" s="137" t="s">
        <v>13</v>
      </c>
      <c r="F28" s="43"/>
      <c r="G28" s="319"/>
      <c r="H28" s="133"/>
      <c r="I28" s="319"/>
      <c r="J28" s="134"/>
      <c r="K28" s="43"/>
    </row>
    <row r="29" spans="1:20" ht="15" x14ac:dyDescent="0.25">
      <c r="A29" s="43"/>
      <c r="B29" s="43"/>
      <c r="C29" s="43"/>
      <c r="D29" s="43"/>
      <c r="E29" s="43"/>
      <c r="F29" s="43"/>
      <c r="G29" s="319"/>
      <c r="H29" s="133"/>
      <c r="I29" s="319"/>
      <c r="J29" s="134"/>
      <c r="K29" s="43"/>
    </row>
    <row r="30" spans="1:20" x14ac:dyDescent="0.3">
      <c r="A30" s="43"/>
      <c r="B30" s="43"/>
      <c r="C30" s="43"/>
      <c r="D30" s="43"/>
      <c r="E30" s="43"/>
      <c r="F30" s="140"/>
      <c r="G30" s="319"/>
      <c r="H30" s="133"/>
      <c r="I30" s="319"/>
      <c r="J30" s="134"/>
      <c r="K30" s="43"/>
    </row>
    <row r="31" spans="1:20" x14ac:dyDescent="0.3">
      <c r="A31" s="43"/>
      <c r="B31" s="71"/>
      <c r="C31" s="76"/>
      <c r="D31" s="141"/>
      <c r="E31" s="43"/>
      <c r="F31" s="43"/>
      <c r="G31" s="319"/>
      <c r="H31" s="133"/>
      <c r="I31" s="319"/>
      <c r="J31" s="134"/>
      <c r="K31" s="43"/>
    </row>
    <row r="32" spans="1:20" x14ac:dyDescent="0.3">
      <c r="A32" s="43"/>
      <c r="B32" s="71"/>
      <c r="C32" s="77"/>
      <c r="D32" s="141"/>
      <c r="E32" s="43"/>
      <c r="F32" s="43"/>
      <c r="G32" s="70"/>
      <c r="H32" s="70"/>
      <c r="I32" s="70"/>
      <c r="J32" s="70"/>
      <c r="K32" s="43"/>
    </row>
    <row r="33" spans="1:26" x14ac:dyDescent="0.3">
      <c r="A33" s="43"/>
      <c r="B33" s="70"/>
      <c r="C33" s="70"/>
      <c r="D33" s="70"/>
      <c r="E33" s="43"/>
      <c r="F33" s="43"/>
      <c r="G33" s="43"/>
      <c r="H33" s="43"/>
      <c r="I33" s="43"/>
      <c r="J33" s="43"/>
      <c r="K33" s="70"/>
      <c r="L33" s="4"/>
      <c r="M33" s="4"/>
      <c r="N33" s="4"/>
      <c r="O33" s="4"/>
      <c r="P33" s="4"/>
      <c r="Q33" s="4"/>
    </row>
    <row r="34" spans="1:26" x14ac:dyDescent="0.3">
      <c r="A34" s="43"/>
      <c r="B34" s="344"/>
      <c r="C34" s="344"/>
      <c r="D34" s="344"/>
      <c r="E34" s="344"/>
      <c r="F34" s="344"/>
      <c r="G34" s="344"/>
      <c r="H34" s="344"/>
      <c r="I34" s="70"/>
      <c r="J34" s="70"/>
      <c r="K34" s="70"/>
      <c r="L34" s="336"/>
      <c r="M34" s="336"/>
      <c r="N34" s="336"/>
      <c r="O34" s="336"/>
      <c r="P34" s="4"/>
      <c r="Q34" s="4"/>
    </row>
    <row r="35" spans="1:26" x14ac:dyDescent="0.3">
      <c r="A35" s="43"/>
      <c r="B35" s="319"/>
      <c r="C35" s="133"/>
      <c r="D35" s="133"/>
      <c r="E35" s="70"/>
      <c r="F35" s="70"/>
      <c r="G35" s="70"/>
      <c r="H35" s="70"/>
      <c r="I35" s="70"/>
      <c r="J35" s="70"/>
      <c r="K35" s="70"/>
      <c r="L35" s="335"/>
      <c r="M35" s="335"/>
      <c r="N35" s="336"/>
      <c r="O35" s="336"/>
      <c r="P35" s="4"/>
      <c r="Q35" s="4"/>
    </row>
    <row r="36" spans="1:26" x14ac:dyDescent="0.3">
      <c r="A36" s="43"/>
      <c r="B36" s="319"/>
      <c r="C36" s="142"/>
      <c r="D36" s="143"/>
      <c r="E36" s="144"/>
      <c r="F36" s="145"/>
      <c r="G36" s="144"/>
      <c r="H36" s="146"/>
      <c r="I36" s="144"/>
      <c r="J36" s="144"/>
      <c r="K36" s="70"/>
      <c r="L36" s="5"/>
      <c r="M36" s="7"/>
      <c r="N36" s="5"/>
      <c r="O36" s="8"/>
      <c r="P36" s="4"/>
      <c r="Q36" s="4"/>
    </row>
    <row r="37" spans="1:26" ht="12.75" customHeight="1" x14ac:dyDescent="0.3">
      <c r="A37" s="43"/>
      <c r="B37" s="319"/>
      <c r="C37" s="142"/>
      <c r="D37" s="143"/>
      <c r="E37" s="147"/>
      <c r="F37" s="145"/>
      <c r="G37" s="144"/>
      <c r="H37" s="146"/>
      <c r="I37" s="144"/>
      <c r="J37" s="144"/>
      <c r="K37" s="70"/>
      <c r="L37" s="13"/>
      <c r="M37" s="7"/>
      <c r="N37" s="13"/>
      <c r="O37" s="8"/>
      <c r="P37" s="4"/>
      <c r="Q37" s="4"/>
    </row>
    <row r="38" spans="1:26" x14ac:dyDescent="0.3">
      <c r="A38" s="43"/>
      <c r="B38" s="319"/>
      <c r="C38" s="142"/>
      <c r="D38" s="143"/>
      <c r="E38" s="148"/>
      <c r="F38" s="149"/>
      <c r="G38" s="148"/>
      <c r="H38" s="148"/>
      <c r="I38" s="148"/>
      <c r="J38" s="148"/>
      <c r="K38" s="70"/>
      <c r="L38" s="5"/>
      <c r="M38" s="7"/>
      <c r="N38" s="5"/>
      <c r="O38" s="8"/>
      <c r="P38" s="4"/>
      <c r="Q38" s="4"/>
    </row>
    <row r="39" spans="1:26" x14ac:dyDescent="0.3">
      <c r="A39" s="43"/>
      <c r="B39" s="319"/>
      <c r="C39" s="70"/>
      <c r="D39" s="70"/>
      <c r="E39" s="70"/>
      <c r="F39" s="144"/>
      <c r="G39" s="148"/>
      <c r="H39" s="148"/>
      <c r="I39" s="70"/>
      <c r="J39" s="70"/>
      <c r="K39" s="70"/>
      <c r="L39" s="5"/>
      <c r="M39" s="7"/>
      <c r="N39" s="5"/>
      <c r="O39" s="8"/>
      <c r="P39" s="4"/>
      <c r="Q39" s="4"/>
    </row>
    <row r="40" spans="1:26" x14ac:dyDescent="0.3">
      <c r="A40" s="43"/>
      <c r="B40" s="70"/>
      <c r="C40" s="70"/>
      <c r="D40" s="70"/>
      <c r="E40" s="70"/>
      <c r="F40" s="70"/>
      <c r="G40" s="70"/>
      <c r="H40" s="70"/>
      <c r="I40" s="70"/>
      <c r="J40" s="70"/>
      <c r="K40" s="70"/>
      <c r="L40" s="5"/>
      <c r="M40" s="7"/>
      <c r="N40" s="5"/>
      <c r="O40" s="8"/>
      <c r="P40" s="4"/>
      <c r="Q40" s="4"/>
    </row>
    <row r="41" spans="1:26" x14ac:dyDescent="0.3">
      <c r="A41" s="43"/>
      <c r="B41" s="70"/>
      <c r="C41" s="70"/>
      <c r="D41" s="70"/>
      <c r="E41" s="70"/>
      <c r="F41" s="70"/>
      <c r="G41" s="70"/>
      <c r="H41" s="70"/>
      <c r="I41" s="70"/>
      <c r="J41" s="70"/>
      <c r="K41" s="70"/>
      <c r="L41" s="5"/>
      <c r="M41" s="7"/>
      <c r="N41" s="5"/>
      <c r="O41" s="8"/>
      <c r="P41" s="4"/>
      <c r="Q41" s="4"/>
    </row>
    <row r="42" spans="1:26" x14ac:dyDescent="0.3">
      <c r="A42" s="43"/>
      <c r="B42" s="70"/>
      <c r="C42" s="70"/>
      <c r="D42" s="70"/>
      <c r="E42" s="70"/>
      <c r="F42" s="70"/>
      <c r="G42" s="70"/>
      <c r="H42" s="70"/>
      <c r="I42" s="70"/>
      <c r="J42" s="70"/>
      <c r="K42" s="70"/>
      <c r="L42" s="5"/>
      <c r="M42" s="7"/>
      <c r="N42" s="5"/>
      <c r="O42" s="8"/>
      <c r="P42" s="4"/>
      <c r="Q42" s="4"/>
    </row>
    <row r="43" spans="1:26" x14ac:dyDescent="0.3">
      <c r="A43" s="43"/>
      <c r="B43" s="70"/>
      <c r="C43" s="70"/>
      <c r="D43" s="70"/>
      <c r="E43" s="70"/>
      <c r="F43" s="70"/>
      <c r="G43" s="70"/>
      <c r="H43" s="70"/>
      <c r="I43" s="70"/>
      <c r="J43" s="70"/>
      <c r="K43" s="70"/>
      <c r="L43" s="5"/>
      <c r="M43" s="7"/>
      <c r="N43" s="5"/>
      <c r="O43" s="8"/>
      <c r="P43" s="4"/>
      <c r="Q43" s="4"/>
    </row>
    <row r="44" spans="1:26" x14ac:dyDescent="0.3">
      <c r="A44" s="43"/>
      <c r="B44" s="70"/>
      <c r="C44" s="70"/>
      <c r="D44" s="70"/>
      <c r="E44" s="70"/>
      <c r="F44" s="70"/>
      <c r="G44" s="70"/>
      <c r="H44" s="70"/>
      <c r="I44" s="70"/>
      <c r="J44" s="70"/>
      <c r="K44" s="70"/>
      <c r="L44" s="4"/>
      <c r="M44" s="4"/>
      <c r="N44" s="4"/>
      <c r="O44" s="4"/>
      <c r="P44" s="4"/>
      <c r="Q44" s="4"/>
      <c r="W44" s="343"/>
      <c r="X44" s="343"/>
      <c r="Y44" s="343"/>
      <c r="Z44" s="343"/>
    </row>
    <row r="45" spans="1:26" x14ac:dyDescent="0.3">
      <c r="A45" s="43"/>
      <c r="B45" s="344"/>
      <c r="C45" s="344"/>
      <c r="D45" s="344"/>
      <c r="E45" s="344"/>
      <c r="F45" s="344"/>
      <c r="G45" s="344"/>
      <c r="H45" s="344"/>
      <c r="I45" s="344"/>
      <c r="J45" s="344"/>
      <c r="K45" s="43"/>
      <c r="L45" s="4"/>
      <c r="M45" s="4"/>
      <c r="N45" s="4"/>
      <c r="O45" s="4"/>
      <c r="P45" s="4"/>
      <c r="W45" s="343"/>
      <c r="X45" s="343"/>
    </row>
    <row r="46" spans="1:26" x14ac:dyDescent="0.3">
      <c r="B46" s="4"/>
      <c r="C46" s="4"/>
      <c r="D46" s="4"/>
      <c r="E46" s="4"/>
      <c r="F46" s="4"/>
      <c r="G46" s="4"/>
      <c r="H46" s="4"/>
      <c r="I46" s="4"/>
      <c r="J46" s="8"/>
    </row>
    <row r="47" spans="1:26" x14ac:dyDescent="0.3">
      <c r="B47" s="4"/>
      <c r="C47" s="4"/>
      <c r="D47" s="4"/>
      <c r="E47" s="4"/>
      <c r="F47" s="4"/>
      <c r="G47" s="4"/>
      <c r="H47" s="4"/>
      <c r="I47" s="4"/>
      <c r="J47" s="8"/>
    </row>
    <row r="48" spans="1:26" x14ac:dyDescent="0.3">
      <c r="B48" s="4"/>
      <c r="C48" s="4"/>
      <c r="D48" s="4"/>
      <c r="E48" s="4"/>
      <c r="F48" s="4"/>
      <c r="G48" s="4"/>
      <c r="H48" s="4"/>
      <c r="I48" s="4"/>
      <c r="J48" s="8"/>
    </row>
    <row r="49" spans="2:10" x14ac:dyDescent="0.3">
      <c r="B49" s="4"/>
      <c r="C49" s="4"/>
      <c r="D49" s="4"/>
      <c r="E49" s="4"/>
      <c r="F49" s="4"/>
      <c r="G49" s="4"/>
      <c r="H49" s="4"/>
      <c r="I49" s="4"/>
      <c r="J49" s="8"/>
    </row>
    <row r="50" spans="2:10" x14ac:dyDescent="0.3">
      <c r="B50" s="4"/>
      <c r="C50" s="4"/>
      <c r="D50" s="4"/>
      <c r="E50" s="4"/>
      <c r="F50" s="4"/>
      <c r="G50" s="4"/>
      <c r="H50" s="4"/>
      <c r="I50" s="4"/>
      <c r="J50" s="8"/>
    </row>
    <row r="51" spans="2:10" x14ac:dyDescent="0.3">
      <c r="B51" s="4"/>
      <c r="C51" s="4"/>
      <c r="D51" s="4"/>
      <c r="E51" s="4"/>
      <c r="F51" s="4"/>
      <c r="G51" s="4"/>
      <c r="H51" s="4"/>
      <c r="I51" s="4"/>
      <c r="J51" s="8"/>
    </row>
    <row r="52" spans="2:10" x14ac:dyDescent="0.3">
      <c r="B52" s="4"/>
      <c r="C52" s="4"/>
      <c r="D52" s="4"/>
      <c r="E52" s="4"/>
      <c r="F52" s="4"/>
      <c r="G52" s="4"/>
      <c r="H52" s="4"/>
      <c r="I52" s="4"/>
      <c r="J52" s="8"/>
    </row>
    <row r="53" spans="2:10" x14ac:dyDescent="0.3">
      <c r="B53" s="4"/>
      <c r="C53" s="4"/>
      <c r="D53" s="4"/>
      <c r="E53" s="4"/>
      <c r="F53" s="4"/>
      <c r="G53" s="4"/>
      <c r="H53" s="4"/>
      <c r="I53" s="4"/>
      <c r="J53" s="8"/>
    </row>
    <row r="54" spans="2:10" x14ac:dyDescent="0.3">
      <c r="B54" s="10"/>
      <c r="C54" s="10"/>
      <c r="D54" s="10"/>
      <c r="E54" s="10"/>
      <c r="F54" s="10"/>
      <c r="G54" s="10"/>
      <c r="H54" s="10"/>
      <c r="I54" s="10"/>
      <c r="J54" s="10"/>
    </row>
    <row r="55" spans="2:10" x14ac:dyDescent="0.3">
      <c r="B55" s="10"/>
      <c r="C55" s="10"/>
      <c r="D55" s="10"/>
      <c r="E55" s="10"/>
      <c r="F55" s="10"/>
      <c r="G55" s="10"/>
      <c r="H55" s="10"/>
      <c r="I55" s="10"/>
      <c r="J55" s="10"/>
    </row>
    <row r="56" spans="2:10" x14ac:dyDescent="0.3">
      <c r="B56" s="10"/>
      <c r="C56" s="10"/>
      <c r="D56" s="10"/>
      <c r="E56" s="10"/>
      <c r="F56" s="10"/>
      <c r="G56" s="10"/>
      <c r="H56" s="10"/>
      <c r="I56" s="10"/>
      <c r="J56" s="10"/>
    </row>
  </sheetData>
  <sheetProtection sheet="1" objects="1" scenarios="1"/>
  <mergeCells count="13">
    <mergeCell ref="D4:F4"/>
    <mergeCell ref="W44:Z44"/>
    <mergeCell ref="B45:J45"/>
    <mergeCell ref="W45:X45"/>
    <mergeCell ref="B14:J14"/>
    <mergeCell ref="B34:H34"/>
    <mergeCell ref="L34:M34"/>
    <mergeCell ref="N34:O34"/>
    <mergeCell ref="L35:M35"/>
    <mergeCell ref="N35:O35"/>
    <mergeCell ref="B26:C26"/>
    <mergeCell ref="I24:J24"/>
    <mergeCell ref="G24:H24"/>
  </mergeCells>
  <pageMargins left="0.25" right="0.25" top="0.75" bottom="0.75" header="0.3" footer="0.3"/>
  <pageSetup paperSize="5" scale="85"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56"/>
  <sheetViews>
    <sheetView showGridLines="0" zoomScale="80" zoomScaleNormal="80" workbookViewId="0">
      <selection activeCell="F41" sqref="F41"/>
    </sheetView>
  </sheetViews>
  <sheetFormatPr defaultRowHeight="14.4" x14ac:dyDescent="0.3"/>
  <cols>
    <col min="1" max="1" width="4.88671875" customWidth="1"/>
    <col min="2" max="2" width="23.109375" customWidth="1"/>
    <col min="3" max="3" width="26.44140625" customWidth="1"/>
    <col min="4" max="5" width="18.6640625" customWidth="1"/>
    <col min="6" max="6" width="25.33203125" customWidth="1"/>
    <col min="7" max="7" width="8.44140625" customWidth="1"/>
    <col min="8" max="10" width="18.6640625" customWidth="1"/>
    <col min="11" max="11" width="14.109375" customWidth="1"/>
    <col min="12" max="12" width="12.6640625" customWidth="1"/>
    <col min="13" max="13" width="11.109375" customWidth="1"/>
    <col min="14" max="14" width="9.5546875" customWidth="1"/>
    <col min="15" max="15" width="14.109375" customWidth="1"/>
    <col min="16" max="16" width="11.5546875" customWidth="1"/>
    <col min="18" max="18" width="11.6640625" customWidth="1"/>
    <col min="19" max="19" width="11.44140625" customWidth="1"/>
  </cols>
  <sheetData>
    <row r="1" spans="1:22" ht="15" x14ac:dyDescent="0.25">
      <c r="A1" s="43"/>
      <c r="B1" s="43"/>
      <c r="C1" s="43"/>
      <c r="D1" s="43"/>
      <c r="E1" s="43"/>
      <c r="F1" s="43"/>
      <c r="G1" s="43"/>
      <c r="H1" s="43"/>
      <c r="I1" s="43"/>
      <c r="J1" s="43"/>
      <c r="K1" s="43"/>
    </row>
    <row r="2" spans="1:22" s="151" customFormat="1" ht="15.75" x14ac:dyDescent="0.25">
      <c r="A2" s="150"/>
      <c r="B2" s="356" t="s">
        <v>58</v>
      </c>
      <c r="C2" s="357"/>
      <c r="D2" s="357"/>
      <c r="E2" s="357"/>
      <c r="F2" s="357"/>
      <c r="G2" s="357"/>
      <c r="H2" s="150"/>
      <c r="I2" s="150"/>
      <c r="J2" s="150"/>
      <c r="K2" s="150"/>
    </row>
    <row r="3" spans="1:22" s="151" customFormat="1" ht="16.5" thickBot="1" x14ac:dyDescent="0.3">
      <c r="A3" s="150"/>
      <c r="B3" s="321"/>
      <c r="C3" s="322"/>
      <c r="D3" s="322"/>
      <c r="E3" s="322"/>
      <c r="F3" s="322"/>
      <c r="G3" s="322"/>
      <c r="H3" s="150"/>
      <c r="I3" s="150"/>
      <c r="J3" s="150"/>
      <c r="K3" s="150"/>
    </row>
    <row r="4" spans="1:22" s="151" customFormat="1" ht="16.5" thickBot="1" x14ac:dyDescent="0.3">
      <c r="A4" s="150"/>
      <c r="B4" s="321"/>
      <c r="C4" s="358" t="str">
        <f>'Data Input'!$D$4</f>
        <v xml:space="preserve"> </v>
      </c>
      <c r="D4" s="359"/>
      <c r="E4" s="360"/>
      <c r="F4" s="261"/>
      <c r="G4" s="261"/>
      <c r="H4" s="262" t="s">
        <v>43</v>
      </c>
      <c r="I4" s="263" t="str">
        <f>'Data Input'!$D$6</f>
        <v xml:space="preserve"> </v>
      </c>
      <c r="J4" s="150"/>
      <c r="K4" s="150"/>
    </row>
    <row r="5" spans="1:22" ht="15.75" customHeight="1" thickBot="1" x14ac:dyDescent="0.3">
      <c r="A5" s="43"/>
      <c r="B5" s="43"/>
      <c r="C5" s="116"/>
      <c r="D5" s="43"/>
      <c r="E5" s="43" t="s">
        <v>13</v>
      </c>
      <c r="F5" s="43"/>
      <c r="G5" s="43"/>
      <c r="H5" s="43"/>
      <c r="I5" s="43"/>
      <c r="J5" s="320"/>
      <c r="K5" s="320"/>
    </row>
    <row r="6" spans="1:22" ht="72" customHeight="1" x14ac:dyDescent="0.25">
      <c r="A6" s="43"/>
      <c r="B6" s="81" t="s">
        <v>5</v>
      </c>
      <c r="C6" s="49" t="s">
        <v>14</v>
      </c>
      <c r="D6" s="49" t="s">
        <v>17</v>
      </c>
      <c r="E6" s="49" t="s">
        <v>18</v>
      </c>
      <c r="F6" s="50" t="s">
        <v>16</v>
      </c>
      <c r="G6" s="155"/>
      <c r="H6" s="316" t="s">
        <v>61</v>
      </c>
      <c r="I6" s="50" t="s">
        <v>19</v>
      </c>
      <c r="J6" s="82"/>
      <c r="K6" s="82"/>
      <c r="L6" s="11"/>
      <c r="N6" s="4"/>
      <c r="O6" s="4"/>
      <c r="P6" s="4"/>
      <c r="Q6" s="4"/>
      <c r="R6" s="4"/>
      <c r="S6" s="4"/>
      <c r="T6" s="4"/>
      <c r="U6" s="4"/>
      <c r="V6" s="4"/>
    </row>
    <row r="7" spans="1:22" ht="15" x14ac:dyDescent="0.25">
      <c r="A7" s="43"/>
      <c r="B7" s="52" t="s">
        <v>94</v>
      </c>
      <c r="C7" s="156" t="e">
        <f>'General TD Population'!$G$7</f>
        <v>#VALUE!</v>
      </c>
      <c r="D7" s="157" t="e">
        <f>C7/'Data Input'!C13</f>
        <v>#VALUE!</v>
      </c>
      <c r="E7" s="158" t="e">
        <f>'General TD Population'!$I$7</f>
        <v>#VALUE!</v>
      </c>
      <c r="F7" s="159" t="e">
        <f>E7/'Data Input'!C13</f>
        <v>#VALUE!</v>
      </c>
      <c r="G7" s="43"/>
      <c r="H7" s="160"/>
      <c r="I7" s="161"/>
      <c r="J7" s="60"/>
      <c r="K7" s="162"/>
      <c r="L7" s="1" t="s">
        <v>13</v>
      </c>
      <c r="N7" s="4"/>
      <c r="O7" s="4"/>
      <c r="P7" s="4"/>
      <c r="Q7" s="4"/>
      <c r="R7" s="4"/>
      <c r="S7" s="4"/>
      <c r="T7" s="4"/>
      <c r="U7" s="4"/>
      <c r="V7" s="4"/>
    </row>
    <row r="8" spans="1:22" ht="15" x14ac:dyDescent="0.25">
      <c r="A8" s="43"/>
      <c r="B8" s="55" t="s">
        <v>95</v>
      </c>
      <c r="C8" s="156" t="e">
        <f>'General TD Population'!$G$8</f>
        <v>#VALUE!</v>
      </c>
      <c r="D8" s="157" t="e">
        <f>C8/'Data Input'!C14</f>
        <v>#VALUE!</v>
      </c>
      <c r="E8" s="158" t="e">
        <f>'General TD Population'!$I$8</f>
        <v>#VALUE!</v>
      </c>
      <c r="F8" s="159" t="e">
        <f>E8/'Data Input'!C14</f>
        <v>#VALUE!</v>
      </c>
      <c r="G8" s="70"/>
      <c r="H8" s="160"/>
      <c r="I8" s="161"/>
      <c r="J8" s="60"/>
      <c r="K8" s="162"/>
      <c r="L8" s="1" t="s">
        <v>15</v>
      </c>
      <c r="N8" s="4"/>
      <c r="O8" s="4"/>
      <c r="P8" s="4"/>
      <c r="Q8" s="4"/>
      <c r="R8" s="4"/>
      <c r="S8" s="4"/>
      <c r="T8" s="4"/>
      <c r="U8" s="4"/>
      <c r="V8" s="4"/>
    </row>
    <row r="9" spans="1:22" ht="15" x14ac:dyDescent="0.25">
      <c r="A9" s="43"/>
      <c r="B9" s="92" t="s">
        <v>3</v>
      </c>
      <c r="C9" s="93" t="e">
        <f>SUM(C7:C8)</f>
        <v>#VALUE!</v>
      </c>
      <c r="D9" s="163" t="e">
        <f>C9/'Data Input'!C15</f>
        <v>#VALUE!</v>
      </c>
      <c r="E9" s="95" t="e">
        <f>SUM(E7:E8)</f>
        <v>#VALUE!</v>
      </c>
      <c r="F9" s="164" t="e">
        <f>E9/'Data Input'!C15</f>
        <v>#VALUE!</v>
      </c>
      <c r="G9" s="165"/>
      <c r="H9" s="166">
        <v>0.28599999999999998</v>
      </c>
      <c r="I9" s="167" t="e">
        <f>E9*H9</f>
        <v>#VALUE!</v>
      </c>
      <c r="J9" s="60"/>
      <c r="K9" s="162"/>
      <c r="L9" s="1"/>
      <c r="N9" s="4"/>
      <c r="O9" s="4"/>
      <c r="P9" s="4"/>
      <c r="Q9" s="4"/>
      <c r="R9" s="4"/>
      <c r="S9" s="4"/>
      <c r="T9" s="9"/>
      <c r="U9" s="4"/>
      <c r="V9" s="4"/>
    </row>
    <row r="10" spans="1:22" ht="15" x14ac:dyDescent="0.25">
      <c r="A10" s="43"/>
      <c r="B10" s="61" t="s">
        <v>96</v>
      </c>
      <c r="C10" s="86" t="e">
        <f>'General TD Population'!$G$10</f>
        <v>#VALUE!</v>
      </c>
      <c r="D10" s="168" t="e">
        <f>C10/'Data Input'!C16</f>
        <v>#VALUE!</v>
      </c>
      <c r="E10" s="158" t="e">
        <f>'General TD Population'!$I$10</f>
        <v>#VALUE!</v>
      </c>
      <c r="F10" s="159" t="e">
        <f>E10/'Data Input'!C16</f>
        <v>#VALUE!</v>
      </c>
      <c r="G10" s="70"/>
      <c r="H10" s="169"/>
      <c r="I10" s="112"/>
      <c r="J10" s="60"/>
      <c r="K10" s="162"/>
      <c r="L10" s="1"/>
      <c r="N10" s="4"/>
      <c r="O10" s="4"/>
      <c r="P10" s="4"/>
      <c r="Q10" s="4"/>
      <c r="R10" s="4"/>
      <c r="S10" s="4"/>
      <c r="T10" s="4"/>
      <c r="U10" s="4"/>
      <c r="V10" s="4"/>
    </row>
    <row r="11" spans="1:22" ht="15" x14ac:dyDescent="0.25">
      <c r="A11" s="43"/>
      <c r="B11" s="92" t="s">
        <v>4</v>
      </c>
      <c r="C11" s="93" t="e">
        <f>SUM(C10:C10)</f>
        <v>#VALUE!</v>
      </c>
      <c r="D11" s="163" t="e">
        <f>C11/'Data Input'!C17</f>
        <v>#VALUE!</v>
      </c>
      <c r="E11" s="95" t="e">
        <f>SUM(E10:E10)</f>
        <v>#VALUE!</v>
      </c>
      <c r="F11" s="164" t="e">
        <f>E11/'Data Input'!C17</f>
        <v>#VALUE!</v>
      </c>
      <c r="G11" s="165"/>
      <c r="H11" s="166">
        <v>0.11700000000000001</v>
      </c>
      <c r="I11" s="167" t="e">
        <f>E11*H11</f>
        <v>#VALUE!</v>
      </c>
      <c r="J11" s="60"/>
      <c r="K11" s="162"/>
      <c r="L11" s="1"/>
      <c r="N11" s="4"/>
      <c r="O11" s="4"/>
      <c r="P11" s="4"/>
      <c r="Q11" s="4"/>
      <c r="R11" s="4"/>
      <c r="S11" s="4"/>
      <c r="T11" s="9"/>
      <c r="U11" s="4"/>
      <c r="V11" s="4"/>
    </row>
    <row r="12" spans="1:22" ht="15.75" thickBot="1" x14ac:dyDescent="0.3">
      <c r="A12" s="43"/>
      <c r="B12" s="100" t="s">
        <v>2</v>
      </c>
      <c r="C12" s="101" t="e">
        <f>C9+C11</f>
        <v>#VALUE!</v>
      </c>
      <c r="D12" s="170" t="e">
        <f>C12/'Data Input'!C18</f>
        <v>#VALUE!</v>
      </c>
      <c r="E12" s="103" t="e">
        <f>E9+E11</f>
        <v>#VALUE!</v>
      </c>
      <c r="F12" s="171" t="e">
        <f>E12/'Data Input'!C18</f>
        <v>#VALUE!</v>
      </c>
      <c r="G12" s="165"/>
      <c r="H12" s="172"/>
      <c r="I12" s="173" t="e">
        <f>I9+I11</f>
        <v>#VALUE!</v>
      </c>
      <c r="J12" s="60"/>
      <c r="K12" s="162"/>
      <c r="L12" s="1"/>
      <c r="N12" s="4"/>
      <c r="O12" s="4"/>
      <c r="P12" s="4"/>
      <c r="Q12" s="4"/>
      <c r="R12" s="4"/>
      <c r="S12" s="4"/>
      <c r="T12" s="4"/>
      <c r="U12" s="4"/>
      <c r="V12" s="4"/>
    </row>
    <row r="13" spans="1:22" ht="15" x14ac:dyDescent="0.25">
      <c r="A13" s="43"/>
      <c r="B13" s="43"/>
      <c r="C13" s="70"/>
      <c r="D13" s="43"/>
      <c r="E13" s="43"/>
      <c r="F13" s="70"/>
      <c r="G13" s="70"/>
      <c r="H13" s="70"/>
      <c r="I13" s="70"/>
      <c r="J13" s="70"/>
      <c r="K13" s="70"/>
      <c r="N13" s="4"/>
      <c r="O13" s="4"/>
      <c r="P13" s="4"/>
      <c r="Q13" s="4"/>
      <c r="R13" s="4"/>
      <c r="S13" s="4"/>
      <c r="T13" s="4"/>
      <c r="U13" s="4"/>
      <c r="V13" s="4"/>
    </row>
    <row r="14" spans="1:22" ht="15.75" thickBot="1" x14ac:dyDescent="0.3">
      <c r="A14" s="43"/>
      <c r="B14" s="70"/>
      <c r="C14" s="70"/>
      <c r="D14" s="70"/>
      <c r="E14" s="70"/>
      <c r="F14" s="70"/>
      <c r="G14" s="70"/>
      <c r="H14" s="319"/>
      <c r="I14" s="70"/>
      <c r="J14" s="144"/>
      <c r="K14" s="174" t="s">
        <v>13</v>
      </c>
      <c r="L14" s="14" t="s">
        <v>13</v>
      </c>
      <c r="M14" s="10"/>
      <c r="N14" s="4"/>
      <c r="O14" s="4"/>
      <c r="P14" s="4"/>
      <c r="Q14" s="4"/>
      <c r="R14" s="4"/>
      <c r="S14" s="4"/>
      <c r="T14" s="4"/>
      <c r="U14" s="4"/>
      <c r="V14" s="4"/>
    </row>
    <row r="15" spans="1:22" ht="15.75" thickBot="1" x14ac:dyDescent="0.3">
      <c r="A15" s="43"/>
      <c r="B15" s="65"/>
      <c r="C15" s="70"/>
      <c r="D15" s="70"/>
      <c r="E15" s="70"/>
      <c r="F15" s="351" t="s">
        <v>92</v>
      </c>
      <c r="G15" s="352"/>
      <c r="H15" s="352"/>
      <c r="I15" s="352"/>
      <c r="J15" s="353"/>
      <c r="K15" s="43"/>
      <c r="M15" s="17"/>
      <c r="N15" s="18"/>
      <c r="O15" s="4"/>
      <c r="P15" s="4"/>
      <c r="Q15" s="4"/>
      <c r="R15" s="9"/>
      <c r="S15" s="4"/>
      <c r="T15" s="9"/>
      <c r="U15" s="4"/>
      <c r="V15" s="4"/>
    </row>
    <row r="16" spans="1:22" ht="15.75" thickBot="1" x14ac:dyDescent="0.3">
      <c r="A16" s="43"/>
      <c r="B16" s="154"/>
      <c r="C16" s="175"/>
      <c r="D16" s="176"/>
      <c r="E16" s="176"/>
      <c r="F16" s="177"/>
      <c r="G16" s="178"/>
      <c r="H16" s="179" t="s">
        <v>21</v>
      </c>
      <c r="I16" s="179" t="s">
        <v>22</v>
      </c>
      <c r="J16" s="179" t="s">
        <v>29</v>
      </c>
      <c r="K16" s="43"/>
      <c r="M16" s="16"/>
      <c r="N16" s="18"/>
      <c r="O16" s="4"/>
      <c r="P16" s="4"/>
      <c r="Q16" s="4"/>
      <c r="R16" s="9"/>
      <c r="S16" s="4"/>
      <c r="T16" s="4"/>
      <c r="U16" s="4"/>
      <c r="V16" s="4"/>
    </row>
    <row r="17" spans="1:22" ht="15.75" thickBot="1" x14ac:dyDescent="0.3">
      <c r="A17" s="43"/>
      <c r="B17" s="154"/>
      <c r="C17" s="70"/>
      <c r="D17" s="70"/>
      <c r="E17" s="70"/>
      <c r="F17" s="180" t="s">
        <v>20</v>
      </c>
      <c r="G17" s="181"/>
      <c r="H17" s="182" t="e">
        <f>E9-I9</f>
        <v>#VALUE!</v>
      </c>
      <c r="I17" s="182" t="e">
        <f>I9</f>
        <v>#VALUE!</v>
      </c>
      <c r="J17" s="183" t="e">
        <f>SUM(H17:I17)</f>
        <v>#VALUE!</v>
      </c>
      <c r="K17" s="43"/>
      <c r="M17" s="16"/>
      <c r="N17" s="18"/>
      <c r="O17" s="4"/>
      <c r="P17" s="4"/>
      <c r="Q17" s="4"/>
      <c r="R17" s="9"/>
      <c r="S17" s="4"/>
      <c r="T17" s="4"/>
      <c r="U17" s="4"/>
      <c r="V17" s="4"/>
    </row>
    <row r="18" spans="1:22" ht="15.75" thickBot="1" x14ac:dyDescent="0.3">
      <c r="A18" s="43"/>
      <c r="B18" s="43"/>
      <c r="C18" s="70"/>
      <c r="D18" s="70"/>
      <c r="E18" s="184"/>
      <c r="F18" s="185" t="s">
        <v>7</v>
      </c>
      <c r="G18" s="186"/>
      <c r="H18" s="182" t="e">
        <f>E11-I11</f>
        <v>#VALUE!</v>
      </c>
      <c r="I18" s="187" t="e">
        <f>I11</f>
        <v>#VALUE!</v>
      </c>
      <c r="J18" s="188" t="e">
        <f>SUM(H18:I18)</f>
        <v>#VALUE!</v>
      </c>
      <c r="K18" s="43"/>
      <c r="M18" s="16"/>
      <c r="N18" s="18"/>
      <c r="O18" s="4"/>
      <c r="P18" s="4"/>
      <c r="Q18" s="4"/>
      <c r="R18" s="4"/>
      <c r="S18" s="4"/>
      <c r="T18" s="9"/>
      <c r="U18" s="4"/>
      <c r="V18" s="4"/>
    </row>
    <row r="19" spans="1:22" ht="15.75" thickBot="1" x14ac:dyDescent="0.3">
      <c r="A19" s="43"/>
      <c r="B19" s="43"/>
      <c r="C19" s="70"/>
      <c r="D19" s="70"/>
      <c r="E19" s="148"/>
      <c r="F19" s="189"/>
      <c r="G19" s="190"/>
      <c r="H19" s="191"/>
      <c r="I19" s="192"/>
      <c r="J19" s="193"/>
      <c r="K19" s="43"/>
      <c r="M19" s="16"/>
      <c r="N19" s="18"/>
      <c r="O19" s="12"/>
      <c r="P19" s="4"/>
      <c r="Q19" s="4"/>
      <c r="R19" s="9"/>
      <c r="S19" s="4"/>
      <c r="T19" s="4"/>
      <c r="U19" s="4"/>
      <c r="V19" s="4"/>
    </row>
    <row r="20" spans="1:22" ht="15.75" thickBot="1" x14ac:dyDescent="0.3">
      <c r="A20" s="43"/>
      <c r="B20" s="43"/>
      <c r="C20" s="70"/>
      <c r="D20" s="70"/>
      <c r="E20" s="70"/>
      <c r="F20" s="194" t="s">
        <v>23</v>
      </c>
      <c r="G20" s="195"/>
      <c r="H20" s="196" t="e">
        <f>SUM(H17:H19)</f>
        <v>#VALUE!</v>
      </c>
      <c r="I20" s="197" t="e">
        <f>SUM(I17:I19)</f>
        <v>#VALUE!</v>
      </c>
      <c r="J20" s="198" t="e">
        <f>H20+I20</f>
        <v>#VALUE!</v>
      </c>
      <c r="K20" s="43"/>
      <c r="M20" s="16"/>
      <c r="N20" s="25"/>
      <c r="O20" s="4"/>
      <c r="P20" s="4"/>
      <c r="Q20" s="4"/>
      <c r="R20" s="4"/>
      <c r="S20" s="4"/>
      <c r="T20" s="4"/>
      <c r="U20" s="4"/>
      <c r="V20" s="4"/>
    </row>
    <row r="21" spans="1:22" ht="15.75" thickBot="1" x14ac:dyDescent="0.3">
      <c r="A21" s="43"/>
      <c r="B21" s="43"/>
      <c r="C21" s="43"/>
      <c r="D21" s="74"/>
      <c r="E21" s="43"/>
      <c r="F21" s="43"/>
      <c r="G21" s="43"/>
      <c r="H21" s="43"/>
      <c r="I21" s="319"/>
      <c r="J21" s="142"/>
      <c r="K21" s="319"/>
      <c r="L21" s="8"/>
      <c r="M21" s="16"/>
      <c r="N21" s="18"/>
      <c r="O21" s="4"/>
      <c r="P21" s="4"/>
      <c r="Q21" s="4"/>
      <c r="R21" s="4"/>
      <c r="S21" s="4"/>
      <c r="T21" s="4"/>
      <c r="U21" s="4"/>
      <c r="V21" s="4"/>
    </row>
    <row r="22" spans="1:22" ht="15.75" thickBot="1" x14ac:dyDescent="0.3">
      <c r="A22" s="43"/>
      <c r="B22" s="361" t="s">
        <v>62</v>
      </c>
      <c r="C22" s="362"/>
      <c r="D22" s="43"/>
      <c r="E22" s="199"/>
      <c r="F22" s="200"/>
      <c r="G22" s="200"/>
      <c r="H22" s="201"/>
      <c r="I22" s="202"/>
      <c r="J22" s="201"/>
      <c r="K22" s="203"/>
      <c r="L22" s="3"/>
      <c r="M22" s="19"/>
      <c r="N22" s="18"/>
      <c r="O22" s="4"/>
      <c r="P22" s="4"/>
      <c r="Q22" s="4"/>
      <c r="R22" s="4"/>
      <c r="S22" s="4"/>
      <c r="T22" s="4"/>
      <c r="U22" s="4"/>
      <c r="V22" s="4"/>
    </row>
    <row r="23" spans="1:22" ht="16.5" x14ac:dyDescent="0.35">
      <c r="A23" s="43"/>
      <c r="B23" s="204" t="s">
        <v>30</v>
      </c>
      <c r="C23" s="205"/>
      <c r="D23" s="43"/>
      <c r="E23" s="206"/>
      <c r="F23" s="207" t="s">
        <v>81</v>
      </c>
      <c r="G23" s="208"/>
      <c r="H23" s="209"/>
      <c r="I23" s="365" t="s">
        <v>63</v>
      </c>
      <c r="J23" s="366"/>
      <c r="K23" s="203"/>
      <c r="L23" s="3"/>
      <c r="M23" s="19"/>
      <c r="N23" s="16"/>
      <c r="S23" s="17"/>
      <c r="T23" s="10"/>
    </row>
    <row r="24" spans="1:22" ht="12" customHeight="1" x14ac:dyDescent="0.25">
      <c r="A24" s="43"/>
      <c r="B24" s="210" t="s">
        <v>31</v>
      </c>
      <c r="C24" s="211">
        <v>2.4</v>
      </c>
      <c r="D24" s="43"/>
      <c r="E24" s="212" t="s">
        <v>26</v>
      </c>
      <c r="F24" s="213"/>
      <c r="G24" s="214" t="e">
        <f>('General TD Population'!J21+'General TD Population'!J19)</f>
        <v>#VALUE!</v>
      </c>
      <c r="H24" s="65"/>
      <c r="I24" s="367" t="s">
        <v>83</v>
      </c>
      <c r="J24" s="368"/>
      <c r="K24" s="206"/>
      <c r="L24" s="3"/>
      <c r="M24" s="19"/>
      <c r="N24" s="16"/>
      <c r="S24" s="16"/>
    </row>
    <row r="25" spans="1:22" ht="14.4" customHeight="1" thickBot="1" x14ac:dyDescent="0.4">
      <c r="A25" s="43"/>
      <c r="B25" s="215" t="s">
        <v>80</v>
      </c>
      <c r="C25" s="216"/>
      <c r="D25" s="43"/>
      <c r="E25" s="217">
        <v>0.27200000000000002</v>
      </c>
      <c r="F25" s="213" t="s">
        <v>25</v>
      </c>
      <c r="G25" s="218"/>
      <c r="H25" s="65"/>
      <c r="I25" s="369" t="s">
        <v>64</v>
      </c>
      <c r="J25" s="370"/>
      <c r="K25" s="206"/>
      <c r="L25" s="3"/>
      <c r="M25" s="19"/>
      <c r="N25" s="16"/>
      <c r="S25" s="16"/>
    </row>
    <row r="26" spans="1:22" ht="15" x14ac:dyDescent="0.25">
      <c r="A26" s="43"/>
      <c r="B26" s="219" t="s">
        <v>32</v>
      </c>
      <c r="C26" s="220">
        <v>0.38900000000000001</v>
      </c>
      <c r="D26" s="319"/>
      <c r="E26" s="221"/>
      <c r="F26" s="165"/>
      <c r="G26" s="214" t="e">
        <f>G24*E25</f>
        <v>#VALUE!</v>
      </c>
      <c r="H26" s="65"/>
      <c r="I26" s="65"/>
      <c r="J26" s="65"/>
      <c r="K26" s="206"/>
      <c r="L26" s="3"/>
      <c r="M26" s="19"/>
      <c r="N26" s="16"/>
      <c r="S26" s="16"/>
    </row>
    <row r="27" spans="1:22" ht="15" x14ac:dyDescent="0.25">
      <c r="A27" s="43"/>
      <c r="B27" s="222" t="s">
        <v>33</v>
      </c>
      <c r="C27" s="220">
        <v>6.3E-2</v>
      </c>
      <c r="D27" s="70"/>
      <c r="E27" s="221" t="e">
        <f>1-'Data Input'!D8</f>
        <v>#VALUE!</v>
      </c>
      <c r="F27" s="165" t="s">
        <v>24</v>
      </c>
      <c r="G27" s="218"/>
      <c r="H27" s="70"/>
      <c r="I27" s="70"/>
      <c r="J27" s="70"/>
      <c r="K27" s="223"/>
      <c r="L27" s="3"/>
      <c r="M27" s="18"/>
      <c r="N27" s="16"/>
      <c r="S27" s="16"/>
    </row>
    <row r="28" spans="1:22" ht="15.75" thickBot="1" x14ac:dyDescent="0.3">
      <c r="A28" s="43"/>
      <c r="B28" s="224" t="s">
        <v>98</v>
      </c>
      <c r="C28" s="225">
        <v>4.9000000000000002E-2</v>
      </c>
      <c r="D28" s="146"/>
      <c r="E28" s="203"/>
      <c r="F28" s="144"/>
      <c r="G28" s="226" t="e">
        <f>G26*(1-'Data Input'!D8)</f>
        <v>#VALUE!</v>
      </c>
      <c r="H28" s="319"/>
      <c r="I28" s="363" t="s">
        <v>60</v>
      </c>
      <c r="J28" s="364"/>
      <c r="K28" s="227"/>
      <c r="L28" s="3"/>
      <c r="M28" s="4"/>
      <c r="S28" s="16"/>
    </row>
    <row r="29" spans="1:22" ht="15" x14ac:dyDescent="0.25">
      <c r="A29" s="43"/>
      <c r="B29" s="206"/>
      <c r="C29" s="220">
        <f>C24-(C26+C27+C28)</f>
        <v>1.899</v>
      </c>
      <c r="D29" s="146"/>
      <c r="E29" s="203"/>
      <c r="F29" s="228"/>
      <c r="G29" s="229"/>
      <c r="H29" s="230"/>
      <c r="I29" s="231" t="s">
        <v>84</v>
      </c>
      <c r="J29" s="232" t="s">
        <v>2</v>
      </c>
      <c r="K29" s="227"/>
      <c r="L29" s="3"/>
      <c r="M29" s="4"/>
      <c r="S29" s="16"/>
    </row>
    <row r="30" spans="1:22" ht="15.75" thickBot="1" x14ac:dyDescent="0.3">
      <c r="A30" s="43"/>
      <c r="B30" s="233"/>
      <c r="C30" s="234"/>
      <c r="D30" s="148"/>
      <c r="E30" s="235"/>
      <c r="F30" s="236" t="s">
        <v>70</v>
      </c>
      <c r="G30" s="237"/>
      <c r="H30" s="238"/>
      <c r="I30" s="239" t="s">
        <v>85</v>
      </c>
      <c r="J30" s="240" t="s">
        <v>27</v>
      </c>
      <c r="K30" s="203"/>
      <c r="L30" s="3"/>
      <c r="M30" s="4"/>
      <c r="S30" s="16"/>
    </row>
    <row r="31" spans="1:22" ht="15" x14ac:dyDescent="0.25">
      <c r="A31" s="43"/>
      <c r="B31" s="354" t="s">
        <v>91</v>
      </c>
      <c r="C31" s="355"/>
      <c r="D31" s="148"/>
      <c r="E31" s="223"/>
      <c r="F31" s="241" t="s">
        <v>82</v>
      </c>
      <c r="G31" s="226" t="e">
        <f>E12</f>
        <v>#VALUE!</v>
      </c>
      <c r="H31" s="138"/>
      <c r="I31" s="242">
        <f>C32</f>
        <v>4.9000000000000002E-2</v>
      </c>
      <c r="J31" s="243" t="e">
        <f>G31*I31</f>
        <v>#VALUE!</v>
      </c>
      <c r="K31" s="203" t="s">
        <v>13</v>
      </c>
      <c r="L31" s="3"/>
      <c r="M31" s="4"/>
      <c r="N31" s="2" t="s">
        <v>13</v>
      </c>
      <c r="S31" s="16"/>
    </row>
    <row r="32" spans="1:22" x14ac:dyDescent="0.3">
      <c r="A32" s="43"/>
      <c r="B32" s="244" t="s">
        <v>34</v>
      </c>
      <c r="C32" s="220">
        <v>4.9000000000000002E-2</v>
      </c>
      <c r="D32" s="70"/>
      <c r="E32" s="223"/>
      <c r="F32" s="241" t="s">
        <v>28</v>
      </c>
      <c r="G32" s="245" t="e">
        <f>G28</f>
        <v>#VALUE!</v>
      </c>
      <c r="H32" s="319"/>
      <c r="I32" s="242">
        <f>C29</f>
        <v>1.899</v>
      </c>
      <c r="J32" s="246" t="e">
        <f>G32*I32</f>
        <v>#VALUE!</v>
      </c>
      <c r="K32" s="203"/>
      <c r="L32" s="3"/>
      <c r="M32" s="4"/>
      <c r="S32" s="16"/>
    </row>
    <row r="33" spans="1:27" ht="15" thickBot="1" x14ac:dyDescent="0.35">
      <c r="A33" s="43"/>
      <c r="B33" s="247"/>
      <c r="C33" s="248"/>
      <c r="D33" s="70"/>
      <c r="E33" s="223"/>
      <c r="F33" s="249"/>
      <c r="G33" s="70"/>
      <c r="H33" s="319"/>
      <c r="I33" s="250" t="s">
        <v>13</v>
      </c>
      <c r="J33" s="251" t="s">
        <v>13</v>
      </c>
      <c r="K33" s="203" t="s">
        <v>13</v>
      </c>
      <c r="L33" s="3"/>
      <c r="M33" s="4"/>
      <c r="S33" s="16"/>
    </row>
    <row r="34" spans="1:27" x14ac:dyDescent="0.3">
      <c r="A34" s="43"/>
      <c r="B34" s="43"/>
      <c r="C34" s="43"/>
      <c r="D34" s="70"/>
      <c r="E34" s="223"/>
      <c r="F34" s="252" t="s">
        <v>29</v>
      </c>
      <c r="G34" s="253" t="e">
        <f>SUM(G31:G33)</f>
        <v>#VALUE!</v>
      </c>
      <c r="H34" s="254"/>
      <c r="I34" s="253"/>
      <c r="J34" s="255" t="e">
        <f>SUM(J31:J33)</f>
        <v>#VALUE!</v>
      </c>
      <c r="K34" s="256"/>
      <c r="L34" s="3"/>
      <c r="M34" s="4"/>
      <c r="S34" s="16"/>
    </row>
    <row r="35" spans="1:27" ht="15" thickBot="1" x14ac:dyDescent="0.35">
      <c r="A35" s="43"/>
      <c r="B35" s="43"/>
      <c r="C35" s="43"/>
      <c r="D35" s="70"/>
      <c r="E35" s="257"/>
      <c r="F35" s="257"/>
      <c r="G35" s="258"/>
      <c r="H35" s="259"/>
      <c r="I35" s="260"/>
      <c r="J35" s="259"/>
      <c r="K35" s="203"/>
      <c r="L35" s="3"/>
      <c r="M35" s="4"/>
      <c r="S35" s="16"/>
    </row>
    <row r="36" spans="1:27" x14ac:dyDescent="0.3">
      <c r="A36" s="43"/>
      <c r="B36" s="319"/>
      <c r="C36" s="142"/>
      <c r="D36" s="143"/>
      <c r="E36" s="43"/>
      <c r="F36" s="43"/>
      <c r="G36" s="43"/>
      <c r="H36" s="43"/>
      <c r="I36" s="43"/>
      <c r="J36" s="43"/>
      <c r="K36" s="43"/>
      <c r="L36" s="3"/>
    </row>
    <row r="37" spans="1:27" ht="12.75" customHeight="1" x14ac:dyDescent="0.3">
      <c r="A37" s="43"/>
      <c r="B37" s="43"/>
      <c r="C37" s="43"/>
      <c r="D37" s="43"/>
      <c r="E37" s="43"/>
      <c r="F37" s="43"/>
      <c r="G37" s="43"/>
      <c r="H37" s="43"/>
      <c r="I37" s="43"/>
      <c r="J37" s="43"/>
      <c r="K37" s="43"/>
    </row>
    <row r="38" spans="1:27" x14ac:dyDescent="0.3">
      <c r="A38" s="43"/>
      <c r="B38" s="43"/>
      <c r="C38" s="132"/>
      <c r="D38" s="142"/>
      <c r="E38" s="143"/>
      <c r="F38" s="43"/>
      <c r="G38" s="43"/>
      <c r="H38" s="43"/>
      <c r="I38" s="43"/>
      <c r="J38" s="43"/>
      <c r="K38" s="43"/>
    </row>
    <row r="39" spans="1:27" x14ac:dyDescent="0.3">
      <c r="C39" s="5"/>
      <c r="D39" s="4"/>
      <c r="E39" s="4"/>
    </row>
    <row r="40" spans="1:27" x14ac:dyDescent="0.3">
      <c r="C40" s="4"/>
      <c r="D40" s="4"/>
      <c r="E40" s="4"/>
    </row>
    <row r="41" spans="1:27" x14ac:dyDescent="0.3">
      <c r="C41" s="4"/>
      <c r="D41" s="4"/>
      <c r="E41" s="4"/>
    </row>
    <row r="42" spans="1:27" x14ac:dyDescent="0.3">
      <c r="C42" s="4"/>
      <c r="D42" s="4"/>
      <c r="E42" s="4"/>
    </row>
    <row r="43" spans="1:27" x14ac:dyDescent="0.3">
      <c r="C43" s="4"/>
      <c r="D43" s="4"/>
      <c r="E43" s="4"/>
    </row>
    <row r="44" spans="1:27" x14ac:dyDescent="0.3">
      <c r="C44" s="4"/>
      <c r="D44" s="4"/>
      <c r="E44" s="4"/>
      <c r="F44" s="4"/>
      <c r="G44" s="4"/>
      <c r="H44" s="4"/>
      <c r="I44" s="4"/>
      <c r="J44" s="4"/>
      <c r="K44" s="4"/>
      <c r="M44" s="20" t="s">
        <v>13</v>
      </c>
      <c r="N44" s="4"/>
      <c r="O44" s="4"/>
      <c r="P44" s="4"/>
      <c r="Q44" s="4"/>
      <c r="X44" s="343"/>
      <c r="Y44" s="343"/>
      <c r="Z44" s="343"/>
      <c r="AA44" s="343"/>
    </row>
    <row r="45" spans="1:27" x14ac:dyDescent="0.3">
      <c r="C45" s="336"/>
      <c r="D45" s="336"/>
      <c r="E45" s="336"/>
      <c r="F45" s="336"/>
      <c r="G45" s="336"/>
      <c r="H45" s="336"/>
      <c r="I45" s="336"/>
      <c r="J45" s="336"/>
      <c r="K45" s="336"/>
      <c r="M45" s="4"/>
      <c r="N45" s="4"/>
      <c r="O45" s="4"/>
      <c r="P45" s="4"/>
      <c r="Q45" s="4"/>
      <c r="X45" s="343"/>
      <c r="Y45" s="343"/>
    </row>
    <row r="46" spans="1:27" x14ac:dyDescent="0.3">
      <c r="C46" s="4"/>
      <c r="D46" s="4"/>
      <c r="E46" s="4"/>
      <c r="F46" s="4"/>
      <c r="G46" s="4"/>
      <c r="H46" s="4"/>
      <c r="I46" s="4"/>
      <c r="J46" s="4"/>
      <c r="K46" s="8"/>
    </row>
    <row r="47" spans="1:27" x14ac:dyDescent="0.3">
      <c r="C47" s="4"/>
      <c r="D47" s="4"/>
      <c r="E47" s="4"/>
      <c r="F47" s="4"/>
      <c r="G47" s="4"/>
      <c r="H47" s="4"/>
      <c r="I47" s="4"/>
      <c r="J47" s="4"/>
      <c r="K47" s="8"/>
    </row>
    <row r="48" spans="1:27" x14ac:dyDescent="0.3">
      <c r="C48" s="4"/>
      <c r="D48" s="4"/>
      <c r="E48" s="4"/>
      <c r="F48" s="4"/>
      <c r="G48" s="4"/>
      <c r="H48" s="4"/>
      <c r="I48" s="4"/>
      <c r="J48" s="4"/>
      <c r="K48" s="8"/>
    </row>
    <row r="49" spans="3:11" x14ac:dyDescent="0.3">
      <c r="C49" s="4"/>
      <c r="D49" s="4"/>
      <c r="E49" s="4"/>
      <c r="F49" s="4"/>
      <c r="G49" s="4"/>
      <c r="H49" s="4"/>
      <c r="I49" s="4"/>
      <c r="J49" s="4"/>
      <c r="K49" s="8"/>
    </row>
    <row r="50" spans="3:11" x14ac:dyDescent="0.3">
      <c r="C50" s="4"/>
      <c r="D50" s="4"/>
      <c r="E50" s="4"/>
      <c r="F50" s="4"/>
      <c r="G50" s="4"/>
      <c r="H50" s="4"/>
      <c r="I50" s="4"/>
      <c r="J50" s="4"/>
      <c r="K50" s="8"/>
    </row>
    <row r="51" spans="3:11" x14ac:dyDescent="0.3">
      <c r="C51" s="4"/>
      <c r="D51" s="4"/>
      <c r="E51" s="4"/>
      <c r="F51" s="4"/>
      <c r="G51" s="4"/>
      <c r="H51" s="4"/>
      <c r="I51" s="4"/>
      <c r="J51" s="4"/>
      <c r="K51" s="8"/>
    </row>
    <row r="52" spans="3:11" x14ac:dyDescent="0.3">
      <c r="C52" s="4"/>
      <c r="D52" s="4"/>
      <c r="E52" s="4"/>
      <c r="F52" s="4"/>
      <c r="G52" s="4"/>
      <c r="H52" s="4"/>
      <c r="I52" s="4"/>
      <c r="J52" s="4"/>
      <c r="K52" s="8"/>
    </row>
    <row r="53" spans="3:11" x14ac:dyDescent="0.3">
      <c r="C53" s="4"/>
      <c r="D53" s="4"/>
      <c r="E53" s="4"/>
      <c r="F53" s="4"/>
      <c r="G53" s="4"/>
      <c r="H53" s="4"/>
      <c r="I53" s="4"/>
      <c r="J53" s="4"/>
      <c r="K53" s="8"/>
    </row>
    <row r="54" spans="3:11" x14ac:dyDescent="0.3">
      <c r="C54" s="10"/>
      <c r="D54" s="10"/>
      <c r="E54" s="10"/>
      <c r="F54" s="10"/>
      <c r="G54" s="10"/>
      <c r="H54" s="10"/>
      <c r="I54" s="10"/>
      <c r="J54" s="10"/>
      <c r="K54" s="10"/>
    </row>
    <row r="55" spans="3:11" x14ac:dyDescent="0.3">
      <c r="C55" s="10"/>
      <c r="D55" s="10"/>
      <c r="E55" s="10"/>
      <c r="F55" s="10"/>
      <c r="G55" s="10"/>
      <c r="H55" s="10"/>
      <c r="I55" s="10"/>
      <c r="J55" s="10"/>
      <c r="K55" s="10"/>
    </row>
    <row r="56" spans="3:11" x14ac:dyDescent="0.3">
      <c r="C56" s="10"/>
      <c r="D56" s="10"/>
      <c r="E56" s="10"/>
      <c r="F56" s="10"/>
      <c r="G56" s="10"/>
      <c r="H56" s="10"/>
      <c r="I56" s="10"/>
      <c r="J56" s="10"/>
      <c r="K56" s="10"/>
    </row>
  </sheetData>
  <sheetProtection sheet="1" objects="1" scenarios="1"/>
  <mergeCells count="12">
    <mergeCell ref="X45:Y45"/>
    <mergeCell ref="X44:AA44"/>
    <mergeCell ref="I28:J28"/>
    <mergeCell ref="I23:J23"/>
    <mergeCell ref="I24:J24"/>
    <mergeCell ref="I25:J25"/>
    <mergeCell ref="F15:J15"/>
    <mergeCell ref="B31:C31"/>
    <mergeCell ref="B2:G2"/>
    <mergeCell ref="C4:E4"/>
    <mergeCell ref="C45:K45"/>
    <mergeCell ref="B22:C22"/>
  </mergeCells>
  <pageMargins left="0.25" right="0.25" top="0.75" bottom="0.75" header="0.3" footer="0.3"/>
  <pageSetup paperSize="5" scale="74"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9"/>
  <sheetViews>
    <sheetView showGridLines="0" zoomScale="80" zoomScaleNormal="80" workbookViewId="0">
      <selection activeCell="E20" sqref="E20"/>
    </sheetView>
  </sheetViews>
  <sheetFormatPr defaultRowHeight="14.4" x14ac:dyDescent="0.3"/>
  <cols>
    <col min="2" max="2" width="53.33203125" customWidth="1"/>
    <col min="3" max="3" width="19.33203125" customWidth="1"/>
    <col min="4" max="13" width="12.6640625" customWidth="1"/>
    <col min="14" max="14" width="1" customWidth="1"/>
  </cols>
  <sheetData>
    <row r="1" spans="1:15" ht="15" x14ac:dyDescent="0.25">
      <c r="A1" s="43"/>
      <c r="B1" s="44"/>
      <c r="C1" s="43"/>
      <c r="D1" s="43"/>
      <c r="E1" s="43"/>
      <c r="F1" s="43"/>
      <c r="G1" s="43"/>
      <c r="H1" s="43"/>
      <c r="I1" s="43"/>
      <c r="J1" s="43"/>
      <c r="K1" s="43"/>
      <c r="L1" s="43"/>
      <c r="M1" s="43"/>
      <c r="N1" s="43"/>
      <c r="O1" s="43"/>
    </row>
    <row r="2" spans="1:15" s="151" customFormat="1" ht="15.75" x14ac:dyDescent="0.25">
      <c r="A2" s="150"/>
      <c r="B2" s="42" t="s">
        <v>59</v>
      </c>
      <c r="C2" s="150"/>
      <c r="D2" s="150"/>
      <c r="E2" s="150"/>
      <c r="F2" s="150"/>
      <c r="G2" s="150"/>
      <c r="H2" s="150"/>
      <c r="I2" s="150"/>
      <c r="J2" s="150"/>
      <c r="K2" s="150"/>
      <c r="L2" s="150"/>
      <c r="M2" s="150"/>
      <c r="N2" s="150"/>
      <c r="O2" s="150"/>
    </row>
    <row r="3" spans="1:15" ht="15.75" thickBot="1" x14ac:dyDescent="0.3">
      <c r="A3" s="43"/>
      <c r="B3" s="70"/>
      <c r="C3" s="43"/>
      <c r="D3" s="43"/>
      <c r="E3" s="43"/>
      <c r="F3" s="43"/>
      <c r="G3" s="43"/>
      <c r="H3" s="43"/>
      <c r="I3" s="43"/>
      <c r="J3" s="43"/>
      <c r="K3" s="43"/>
      <c r="L3" s="43"/>
      <c r="M3" s="43"/>
      <c r="N3" s="43"/>
      <c r="O3" s="43"/>
    </row>
    <row r="4" spans="1:15" ht="15.75" thickBot="1" x14ac:dyDescent="0.3">
      <c r="A4" s="43"/>
      <c r="B4" s="43"/>
      <c r="C4" s="371" t="str">
        <f>'Data Input'!$D$4</f>
        <v xml:space="preserve"> </v>
      </c>
      <c r="D4" s="372"/>
      <c r="E4" s="372"/>
      <c r="F4" s="372"/>
      <c r="G4" s="373"/>
      <c r="H4" s="43"/>
      <c r="I4" s="43"/>
      <c r="J4" s="43"/>
      <c r="K4" s="43"/>
      <c r="L4" s="43"/>
      <c r="M4" s="43"/>
      <c r="N4" s="43"/>
      <c r="O4" s="43"/>
    </row>
    <row r="5" spans="1:15" ht="15" x14ac:dyDescent="0.25">
      <c r="A5" s="43"/>
      <c r="B5" s="43"/>
      <c r="C5" s="43"/>
      <c r="D5" s="43"/>
      <c r="E5" s="43"/>
      <c r="F5" s="43"/>
      <c r="G5" s="43"/>
      <c r="H5" s="43"/>
      <c r="I5" s="43"/>
      <c r="J5" s="43"/>
      <c r="K5" s="43"/>
      <c r="L5" s="43"/>
      <c r="M5" s="43"/>
      <c r="N5" s="43"/>
      <c r="O5" s="43"/>
    </row>
    <row r="6" spans="1:15" ht="15.75" thickBot="1" x14ac:dyDescent="0.3">
      <c r="A6" s="43"/>
      <c r="B6" s="43"/>
      <c r="C6" s="43"/>
      <c r="D6" s="43"/>
      <c r="E6" s="43"/>
      <c r="F6" s="43"/>
      <c r="G6" s="43"/>
      <c r="H6" s="43"/>
      <c r="I6" s="43"/>
      <c r="J6" s="43"/>
      <c r="K6" s="43"/>
      <c r="L6" s="43"/>
      <c r="M6" s="43"/>
      <c r="N6" s="43"/>
      <c r="O6" s="43"/>
    </row>
    <row r="7" spans="1:15" s="16" customFormat="1" ht="20.25" customHeight="1" x14ac:dyDescent="0.25">
      <c r="A7" s="41"/>
      <c r="B7" s="312" t="s">
        <v>65</v>
      </c>
      <c r="C7" s="313" t="str">
        <f>'Data Input'!$D$6</f>
        <v xml:space="preserve"> </v>
      </c>
      <c r="D7" s="313" t="e">
        <f>C7+1</f>
        <v>#VALUE!</v>
      </c>
      <c r="E7" s="313" t="e">
        <f t="shared" ref="E7:M7" si="0">D7+1</f>
        <v>#VALUE!</v>
      </c>
      <c r="F7" s="313" t="e">
        <f t="shared" si="0"/>
        <v>#VALUE!</v>
      </c>
      <c r="G7" s="313" t="e">
        <f t="shared" si="0"/>
        <v>#VALUE!</v>
      </c>
      <c r="H7" s="313" t="e">
        <f t="shared" si="0"/>
        <v>#VALUE!</v>
      </c>
      <c r="I7" s="313" t="e">
        <f t="shared" si="0"/>
        <v>#VALUE!</v>
      </c>
      <c r="J7" s="313" t="e">
        <f t="shared" si="0"/>
        <v>#VALUE!</v>
      </c>
      <c r="K7" s="313" t="e">
        <f t="shared" si="0"/>
        <v>#VALUE!</v>
      </c>
      <c r="L7" s="313" t="e">
        <f t="shared" si="0"/>
        <v>#VALUE!</v>
      </c>
      <c r="M7" s="314" t="e">
        <f t="shared" si="0"/>
        <v>#VALUE!</v>
      </c>
      <c r="N7" s="315"/>
      <c r="O7" s="41"/>
    </row>
    <row r="8" spans="1:15" ht="15" x14ac:dyDescent="0.25">
      <c r="A8" s="65"/>
      <c r="B8" s="264" t="s">
        <v>77</v>
      </c>
      <c r="C8" s="265"/>
      <c r="D8" s="266"/>
      <c r="E8" s="266"/>
      <c r="F8" s="266"/>
      <c r="G8" s="266"/>
      <c r="H8" s="267"/>
      <c r="I8" s="267"/>
      <c r="J8" s="267"/>
      <c r="K8" s="267"/>
      <c r="L8" s="267"/>
      <c r="M8" s="268"/>
      <c r="N8" s="269"/>
      <c r="O8" s="43"/>
    </row>
    <row r="9" spans="1:15" ht="15" x14ac:dyDescent="0.25">
      <c r="A9" s="65"/>
      <c r="B9" s="270" t="s">
        <v>110</v>
      </c>
      <c r="C9" s="271" t="e">
        <f>'General TD Population'!J15</f>
        <v>#VALUE!</v>
      </c>
      <c r="D9" s="271" t="e">
        <f t="shared" ref="D9:M9" si="1">C9+(C9*$C$57)</f>
        <v>#VALUE!</v>
      </c>
      <c r="E9" s="271" t="e">
        <f t="shared" si="1"/>
        <v>#VALUE!</v>
      </c>
      <c r="F9" s="271" t="e">
        <f t="shared" si="1"/>
        <v>#VALUE!</v>
      </c>
      <c r="G9" s="271" t="e">
        <f t="shared" si="1"/>
        <v>#VALUE!</v>
      </c>
      <c r="H9" s="271" t="e">
        <f t="shared" si="1"/>
        <v>#VALUE!</v>
      </c>
      <c r="I9" s="271" t="e">
        <f t="shared" si="1"/>
        <v>#VALUE!</v>
      </c>
      <c r="J9" s="271" t="e">
        <f t="shared" si="1"/>
        <v>#VALUE!</v>
      </c>
      <c r="K9" s="271" t="e">
        <f t="shared" si="1"/>
        <v>#VALUE!</v>
      </c>
      <c r="L9" s="271" t="e">
        <f t="shared" si="1"/>
        <v>#VALUE!</v>
      </c>
      <c r="M9" s="272" t="e">
        <f t="shared" si="1"/>
        <v>#VALUE!</v>
      </c>
      <c r="N9" s="269"/>
      <c r="O9" s="43"/>
    </row>
    <row r="10" spans="1:15" ht="15" x14ac:dyDescent="0.25">
      <c r="A10" s="65"/>
      <c r="B10" s="270" t="s">
        <v>111</v>
      </c>
      <c r="C10" s="271" t="e">
        <f>'General TD Population'!J16</f>
        <v>#VALUE!</v>
      </c>
      <c r="D10" s="271" t="e">
        <f t="shared" ref="D10:M10" si="2">C10+(C10*$C$57)</f>
        <v>#VALUE!</v>
      </c>
      <c r="E10" s="271" t="e">
        <f t="shared" si="2"/>
        <v>#VALUE!</v>
      </c>
      <c r="F10" s="271" t="e">
        <f t="shared" si="2"/>
        <v>#VALUE!</v>
      </c>
      <c r="G10" s="271" t="e">
        <f t="shared" si="2"/>
        <v>#VALUE!</v>
      </c>
      <c r="H10" s="271" t="e">
        <f t="shared" si="2"/>
        <v>#VALUE!</v>
      </c>
      <c r="I10" s="271" t="e">
        <f t="shared" si="2"/>
        <v>#VALUE!</v>
      </c>
      <c r="J10" s="271" t="e">
        <f t="shared" si="2"/>
        <v>#VALUE!</v>
      </c>
      <c r="K10" s="271" t="e">
        <f t="shared" si="2"/>
        <v>#VALUE!</v>
      </c>
      <c r="L10" s="271" t="e">
        <f t="shared" si="2"/>
        <v>#VALUE!</v>
      </c>
      <c r="M10" s="272" t="e">
        <f t="shared" si="2"/>
        <v>#VALUE!</v>
      </c>
      <c r="N10" s="269"/>
      <c r="O10" s="43"/>
    </row>
    <row r="11" spans="1:15" ht="15" x14ac:dyDescent="0.25">
      <c r="A11" s="65"/>
      <c r="B11" s="270" t="s">
        <v>112</v>
      </c>
      <c r="C11" s="271" t="e">
        <f>'General TD Population'!J17</f>
        <v>#VALUE!</v>
      </c>
      <c r="D11" s="271" t="e">
        <f t="shared" ref="D11:M11" si="3">C11+(C11*$C$57)</f>
        <v>#VALUE!</v>
      </c>
      <c r="E11" s="271" t="e">
        <f t="shared" si="3"/>
        <v>#VALUE!</v>
      </c>
      <c r="F11" s="271" t="e">
        <f t="shared" si="3"/>
        <v>#VALUE!</v>
      </c>
      <c r="G11" s="271" t="e">
        <f t="shared" si="3"/>
        <v>#VALUE!</v>
      </c>
      <c r="H11" s="271" t="e">
        <f t="shared" si="3"/>
        <v>#VALUE!</v>
      </c>
      <c r="I11" s="271" t="e">
        <f t="shared" si="3"/>
        <v>#VALUE!</v>
      </c>
      <c r="J11" s="271" t="e">
        <f t="shared" si="3"/>
        <v>#VALUE!</v>
      </c>
      <c r="K11" s="271" t="e">
        <f t="shared" si="3"/>
        <v>#VALUE!</v>
      </c>
      <c r="L11" s="271" t="e">
        <f t="shared" si="3"/>
        <v>#VALUE!</v>
      </c>
      <c r="M11" s="272" t="e">
        <f t="shared" si="3"/>
        <v>#VALUE!</v>
      </c>
      <c r="N11" s="269"/>
      <c r="O11" s="43"/>
    </row>
    <row r="12" spans="1:15" ht="15" x14ac:dyDescent="0.25">
      <c r="A12" s="65"/>
      <c r="B12" s="270" t="s">
        <v>113</v>
      </c>
      <c r="C12" s="271" t="e">
        <f>'General TD Population'!J18</f>
        <v>#VALUE!</v>
      </c>
      <c r="D12" s="271" t="e">
        <f t="shared" ref="D12:M12" si="4">C12+(C12*$C$57)</f>
        <v>#VALUE!</v>
      </c>
      <c r="E12" s="271" t="e">
        <f t="shared" si="4"/>
        <v>#VALUE!</v>
      </c>
      <c r="F12" s="271" t="e">
        <f t="shared" si="4"/>
        <v>#VALUE!</v>
      </c>
      <c r="G12" s="271" t="e">
        <f t="shared" si="4"/>
        <v>#VALUE!</v>
      </c>
      <c r="H12" s="271" t="e">
        <f t="shared" si="4"/>
        <v>#VALUE!</v>
      </c>
      <c r="I12" s="271" t="e">
        <f t="shared" si="4"/>
        <v>#VALUE!</v>
      </c>
      <c r="J12" s="271" t="e">
        <f t="shared" si="4"/>
        <v>#VALUE!</v>
      </c>
      <c r="K12" s="271" t="e">
        <f t="shared" si="4"/>
        <v>#VALUE!</v>
      </c>
      <c r="L12" s="271" t="e">
        <f t="shared" si="4"/>
        <v>#VALUE!</v>
      </c>
      <c r="M12" s="272" t="e">
        <f t="shared" si="4"/>
        <v>#VALUE!</v>
      </c>
      <c r="N12" s="269"/>
      <c r="O12" s="43"/>
    </row>
    <row r="13" spans="1:15" ht="15" x14ac:dyDescent="0.25">
      <c r="A13" s="65"/>
      <c r="B13" s="270" t="s">
        <v>114</v>
      </c>
      <c r="C13" s="271" t="e">
        <f>'General TD Population'!J19</f>
        <v>#VALUE!</v>
      </c>
      <c r="D13" s="271" t="e">
        <f t="shared" ref="D13:M13" si="5">C13+(C13*$C$57)</f>
        <v>#VALUE!</v>
      </c>
      <c r="E13" s="271" t="e">
        <f t="shared" si="5"/>
        <v>#VALUE!</v>
      </c>
      <c r="F13" s="271" t="e">
        <f t="shared" si="5"/>
        <v>#VALUE!</v>
      </c>
      <c r="G13" s="271" t="e">
        <f t="shared" si="5"/>
        <v>#VALUE!</v>
      </c>
      <c r="H13" s="271" t="e">
        <f t="shared" si="5"/>
        <v>#VALUE!</v>
      </c>
      <c r="I13" s="271" t="e">
        <f t="shared" si="5"/>
        <v>#VALUE!</v>
      </c>
      <c r="J13" s="271" t="e">
        <f t="shared" si="5"/>
        <v>#VALUE!</v>
      </c>
      <c r="K13" s="271" t="e">
        <f t="shared" si="5"/>
        <v>#VALUE!</v>
      </c>
      <c r="L13" s="271" t="e">
        <f t="shared" si="5"/>
        <v>#VALUE!</v>
      </c>
      <c r="M13" s="272" t="e">
        <f t="shared" si="5"/>
        <v>#VALUE!</v>
      </c>
      <c r="N13" s="269"/>
      <c r="O13" s="43"/>
    </row>
    <row r="14" spans="1:15" ht="15" x14ac:dyDescent="0.25">
      <c r="A14" s="65"/>
      <c r="B14" s="270" t="s">
        <v>115</v>
      </c>
      <c r="C14" s="271" t="e">
        <f>'General TD Population'!J20</f>
        <v>#VALUE!</v>
      </c>
      <c r="D14" s="271" t="e">
        <f t="shared" ref="D14:M14" si="6">C14+(C14*$C$57)</f>
        <v>#VALUE!</v>
      </c>
      <c r="E14" s="271" t="e">
        <f t="shared" si="6"/>
        <v>#VALUE!</v>
      </c>
      <c r="F14" s="271" t="e">
        <f t="shared" si="6"/>
        <v>#VALUE!</v>
      </c>
      <c r="G14" s="271" t="e">
        <f t="shared" si="6"/>
        <v>#VALUE!</v>
      </c>
      <c r="H14" s="271" t="e">
        <f t="shared" si="6"/>
        <v>#VALUE!</v>
      </c>
      <c r="I14" s="271" t="e">
        <f t="shared" si="6"/>
        <v>#VALUE!</v>
      </c>
      <c r="J14" s="271" t="e">
        <f t="shared" si="6"/>
        <v>#VALUE!</v>
      </c>
      <c r="K14" s="271" t="e">
        <f t="shared" si="6"/>
        <v>#VALUE!</v>
      </c>
      <c r="L14" s="271" t="e">
        <f t="shared" si="6"/>
        <v>#VALUE!</v>
      </c>
      <c r="M14" s="272" t="e">
        <f t="shared" si="6"/>
        <v>#VALUE!</v>
      </c>
      <c r="N14" s="269"/>
      <c r="O14" s="43"/>
    </row>
    <row r="15" spans="1:15" ht="15" x14ac:dyDescent="0.25">
      <c r="A15" s="65"/>
      <c r="B15" s="270" t="s">
        <v>116</v>
      </c>
      <c r="C15" s="271" t="e">
        <f>'General TD Population'!J21</f>
        <v>#VALUE!</v>
      </c>
      <c r="D15" s="271" t="e">
        <f t="shared" ref="D15:M15" si="7">C15+(C15*$C$57)</f>
        <v>#VALUE!</v>
      </c>
      <c r="E15" s="271" t="e">
        <f t="shared" si="7"/>
        <v>#VALUE!</v>
      </c>
      <c r="F15" s="271" t="e">
        <f t="shared" si="7"/>
        <v>#VALUE!</v>
      </c>
      <c r="G15" s="271" t="e">
        <f t="shared" si="7"/>
        <v>#VALUE!</v>
      </c>
      <c r="H15" s="271" t="e">
        <f t="shared" si="7"/>
        <v>#VALUE!</v>
      </c>
      <c r="I15" s="271" t="e">
        <f t="shared" si="7"/>
        <v>#VALUE!</v>
      </c>
      <c r="J15" s="271" t="e">
        <f t="shared" si="7"/>
        <v>#VALUE!</v>
      </c>
      <c r="K15" s="271" t="e">
        <f t="shared" si="7"/>
        <v>#VALUE!</v>
      </c>
      <c r="L15" s="271" t="e">
        <f t="shared" si="7"/>
        <v>#VALUE!</v>
      </c>
      <c r="M15" s="272" t="e">
        <f t="shared" si="7"/>
        <v>#VALUE!</v>
      </c>
      <c r="N15" s="269"/>
      <c r="O15" s="43"/>
    </row>
    <row r="16" spans="1:15" ht="15" x14ac:dyDescent="0.25">
      <c r="A16" s="65"/>
      <c r="B16" s="270"/>
      <c r="C16" s="271"/>
      <c r="D16" s="271" t="s">
        <v>13</v>
      </c>
      <c r="E16" s="271" t="s">
        <v>13</v>
      </c>
      <c r="F16" s="271" t="s">
        <v>13</v>
      </c>
      <c r="G16" s="271" t="s">
        <v>13</v>
      </c>
      <c r="H16" s="271" t="s">
        <v>13</v>
      </c>
      <c r="I16" s="271" t="s">
        <v>13</v>
      </c>
      <c r="J16" s="271" t="s">
        <v>13</v>
      </c>
      <c r="K16" s="271" t="s">
        <v>13</v>
      </c>
      <c r="L16" s="271" t="s">
        <v>13</v>
      </c>
      <c r="M16" s="272" t="s">
        <v>13</v>
      </c>
      <c r="N16" s="269"/>
      <c r="O16" s="43"/>
    </row>
    <row r="17" spans="1:15" ht="15" x14ac:dyDescent="0.25">
      <c r="A17" s="65"/>
      <c r="B17" s="273" t="s">
        <v>66</v>
      </c>
      <c r="C17" s="274" t="e">
        <f>SUM(C9:C15)</f>
        <v>#VALUE!</v>
      </c>
      <c r="D17" s="274" t="e">
        <f t="shared" ref="D17:M17" si="8">C17+(C17*$C$57)</f>
        <v>#VALUE!</v>
      </c>
      <c r="E17" s="274" t="e">
        <f t="shared" si="8"/>
        <v>#VALUE!</v>
      </c>
      <c r="F17" s="274" t="e">
        <f t="shared" si="8"/>
        <v>#VALUE!</v>
      </c>
      <c r="G17" s="274" t="e">
        <f t="shared" si="8"/>
        <v>#VALUE!</v>
      </c>
      <c r="H17" s="274" t="e">
        <f t="shared" si="8"/>
        <v>#VALUE!</v>
      </c>
      <c r="I17" s="274" t="e">
        <f t="shared" si="8"/>
        <v>#VALUE!</v>
      </c>
      <c r="J17" s="274" t="e">
        <f t="shared" si="8"/>
        <v>#VALUE!</v>
      </c>
      <c r="K17" s="274" t="e">
        <f t="shared" si="8"/>
        <v>#VALUE!</v>
      </c>
      <c r="L17" s="274" t="e">
        <f t="shared" si="8"/>
        <v>#VALUE!</v>
      </c>
      <c r="M17" s="275" t="e">
        <f t="shared" si="8"/>
        <v>#VALUE!</v>
      </c>
      <c r="N17" s="276"/>
      <c r="O17" s="43"/>
    </row>
    <row r="18" spans="1:15" ht="15" x14ac:dyDescent="0.25">
      <c r="A18" s="65"/>
      <c r="B18" s="277"/>
      <c r="C18" s="278"/>
      <c r="D18" s="278" t="s">
        <v>13</v>
      </c>
      <c r="E18" s="278" t="s">
        <v>13</v>
      </c>
      <c r="F18" s="278" t="s">
        <v>13</v>
      </c>
      <c r="G18" s="278" t="s">
        <v>13</v>
      </c>
      <c r="H18" s="278" t="s">
        <v>13</v>
      </c>
      <c r="I18" s="278" t="s">
        <v>13</v>
      </c>
      <c r="J18" s="278" t="s">
        <v>13</v>
      </c>
      <c r="K18" s="278" t="s">
        <v>13</v>
      </c>
      <c r="L18" s="278" t="s">
        <v>13</v>
      </c>
      <c r="M18" s="279" t="s">
        <v>13</v>
      </c>
      <c r="N18" s="269"/>
      <c r="O18" s="43"/>
    </row>
    <row r="19" spans="1:15" ht="15" x14ac:dyDescent="0.25">
      <c r="A19" s="65"/>
      <c r="B19" s="273" t="s">
        <v>67</v>
      </c>
      <c r="C19" s="274">
        <f>'Data Input'!C18</f>
        <v>0</v>
      </c>
      <c r="D19" s="274" t="e">
        <f t="shared" ref="D19:M19" si="9">C19+(C19*$C$57)</f>
        <v>#VALUE!</v>
      </c>
      <c r="E19" s="274" t="e">
        <f t="shared" si="9"/>
        <v>#VALUE!</v>
      </c>
      <c r="F19" s="274" t="e">
        <f t="shared" si="9"/>
        <v>#VALUE!</v>
      </c>
      <c r="G19" s="274" t="e">
        <f t="shared" si="9"/>
        <v>#VALUE!</v>
      </c>
      <c r="H19" s="274" t="e">
        <f t="shared" si="9"/>
        <v>#VALUE!</v>
      </c>
      <c r="I19" s="274" t="e">
        <f t="shared" si="9"/>
        <v>#VALUE!</v>
      </c>
      <c r="J19" s="274" t="e">
        <f t="shared" si="9"/>
        <v>#VALUE!</v>
      </c>
      <c r="K19" s="274" t="e">
        <f t="shared" si="9"/>
        <v>#VALUE!</v>
      </c>
      <c r="L19" s="274" t="e">
        <f t="shared" si="9"/>
        <v>#VALUE!</v>
      </c>
      <c r="M19" s="275" t="e">
        <f t="shared" si="9"/>
        <v>#VALUE!</v>
      </c>
      <c r="N19" s="276"/>
      <c r="O19" s="43"/>
    </row>
    <row r="20" spans="1:15" ht="15.75" thickBot="1" x14ac:dyDescent="0.3">
      <c r="A20" s="65"/>
      <c r="B20" s="280"/>
      <c r="C20" s="281"/>
      <c r="D20" s="281"/>
      <c r="E20" s="281"/>
      <c r="F20" s="281"/>
      <c r="G20" s="281"/>
      <c r="H20" s="281"/>
      <c r="I20" s="281"/>
      <c r="J20" s="281"/>
      <c r="K20" s="281"/>
      <c r="L20" s="281"/>
      <c r="M20" s="282"/>
      <c r="N20" s="283"/>
      <c r="O20" s="43"/>
    </row>
    <row r="21" spans="1:15" ht="15" x14ac:dyDescent="0.25">
      <c r="A21" s="65"/>
      <c r="B21" s="284"/>
      <c r="C21" s="140"/>
      <c r="D21" s="140"/>
      <c r="E21" s="140"/>
      <c r="F21" s="140"/>
      <c r="G21" s="140"/>
      <c r="H21" s="140"/>
      <c r="I21" s="140"/>
      <c r="J21" s="140"/>
      <c r="K21" s="140"/>
      <c r="L21" s="140"/>
      <c r="M21" s="140"/>
      <c r="N21" s="43"/>
      <c r="O21" s="43"/>
    </row>
    <row r="22" spans="1:15" ht="15" x14ac:dyDescent="0.25">
      <c r="A22" s="65"/>
      <c r="B22" s="284"/>
      <c r="C22" s="140"/>
      <c r="D22" s="140"/>
      <c r="E22" s="140"/>
      <c r="F22" s="140"/>
      <c r="G22" s="140"/>
      <c r="H22" s="140"/>
      <c r="I22" s="140"/>
      <c r="J22" s="140"/>
      <c r="K22" s="140"/>
      <c r="L22" s="140"/>
      <c r="M22" s="140"/>
      <c r="N22" s="43"/>
      <c r="O22" s="43"/>
    </row>
    <row r="23" spans="1:15" ht="15" x14ac:dyDescent="0.25">
      <c r="A23" s="65"/>
      <c r="B23" s="284"/>
      <c r="C23" s="140"/>
      <c r="D23" s="140"/>
      <c r="E23" s="140"/>
      <c r="F23" s="140"/>
      <c r="G23" s="140"/>
      <c r="H23" s="140"/>
      <c r="I23" s="140"/>
      <c r="J23" s="140"/>
      <c r="K23" s="140"/>
      <c r="L23" s="140"/>
      <c r="M23" s="140"/>
      <c r="N23" s="43"/>
      <c r="O23" s="43"/>
    </row>
    <row r="24" spans="1:15" ht="15" x14ac:dyDescent="0.25">
      <c r="A24" s="65"/>
      <c r="B24" s="284"/>
      <c r="C24" s="140"/>
      <c r="D24" s="140"/>
      <c r="E24" s="140"/>
      <c r="F24" s="140"/>
      <c r="G24" s="140"/>
      <c r="H24" s="140"/>
      <c r="I24" s="140"/>
      <c r="J24" s="140"/>
      <c r="K24" s="140"/>
      <c r="L24" s="140"/>
      <c r="M24" s="140"/>
      <c r="N24" s="43"/>
      <c r="O24" s="43"/>
    </row>
    <row r="25" spans="1:15" ht="80.400000000000006" customHeight="1" x14ac:dyDescent="0.25">
      <c r="A25" s="65"/>
      <c r="B25" s="284"/>
      <c r="C25" s="140"/>
      <c r="D25" s="140"/>
      <c r="E25" s="140"/>
      <c r="F25" s="140"/>
      <c r="G25" s="140"/>
      <c r="H25" s="140"/>
      <c r="I25" s="140"/>
      <c r="J25" s="140"/>
      <c r="K25" s="140"/>
      <c r="L25" s="140"/>
      <c r="M25" s="140"/>
      <c r="N25" s="43"/>
      <c r="O25" s="43"/>
    </row>
    <row r="26" spans="1:15" ht="15" x14ac:dyDescent="0.25">
      <c r="A26" s="65"/>
      <c r="B26" s="284"/>
      <c r="C26" s="140"/>
      <c r="D26" s="140"/>
      <c r="E26" s="140"/>
      <c r="F26" s="140"/>
      <c r="G26" s="140"/>
      <c r="H26" s="140"/>
      <c r="I26" s="140"/>
      <c r="J26" s="140"/>
      <c r="K26" s="140"/>
      <c r="L26" s="140"/>
      <c r="M26" s="140"/>
      <c r="N26" s="43"/>
      <c r="O26" s="43"/>
    </row>
    <row r="27" spans="1:15" ht="15" x14ac:dyDescent="0.25">
      <c r="A27" s="65"/>
      <c r="B27" s="284"/>
      <c r="C27" s="140"/>
      <c r="D27" s="140"/>
      <c r="E27" s="140"/>
      <c r="F27" s="140"/>
      <c r="G27" s="140"/>
      <c r="H27" s="140"/>
      <c r="I27" s="140"/>
      <c r="J27" s="140"/>
      <c r="K27" s="140"/>
      <c r="L27" s="140"/>
      <c r="M27" s="140"/>
      <c r="N27" s="43"/>
      <c r="O27" s="43"/>
    </row>
    <row r="28" spans="1:15" ht="15" x14ac:dyDescent="0.25">
      <c r="A28" s="65"/>
      <c r="B28" s="284"/>
      <c r="C28" s="140"/>
      <c r="D28" s="140"/>
      <c r="E28" s="140"/>
      <c r="F28" s="140"/>
      <c r="G28" s="140"/>
      <c r="H28" s="140"/>
      <c r="I28" s="140"/>
      <c r="J28" s="140"/>
      <c r="K28" s="140"/>
      <c r="L28" s="140"/>
      <c r="M28" s="140"/>
      <c r="N28" s="43"/>
      <c r="O28" s="43"/>
    </row>
    <row r="29" spans="1:15" ht="15" x14ac:dyDescent="0.25">
      <c r="A29" s="65"/>
      <c r="B29" s="284"/>
      <c r="C29" s="140"/>
      <c r="D29" s="140"/>
      <c r="E29" s="140"/>
      <c r="F29" s="140"/>
      <c r="G29" s="140"/>
      <c r="H29" s="140"/>
      <c r="I29" s="140"/>
      <c r="J29" s="140"/>
      <c r="K29" s="140"/>
      <c r="L29" s="140"/>
      <c r="M29" s="140"/>
      <c r="N29" s="43"/>
      <c r="O29" s="43"/>
    </row>
    <row r="30" spans="1:15" ht="74.400000000000006" customHeight="1" x14ac:dyDescent="0.25">
      <c r="A30" s="65"/>
      <c r="B30" s="284"/>
      <c r="C30" s="140"/>
      <c r="D30" s="140"/>
      <c r="E30" s="140"/>
      <c r="F30" s="140"/>
      <c r="G30" s="140"/>
      <c r="H30" s="140"/>
      <c r="I30" s="140"/>
      <c r="J30" s="140"/>
      <c r="K30" s="140"/>
      <c r="L30" s="140"/>
      <c r="M30" s="140"/>
      <c r="N30" s="43"/>
      <c r="O30" s="43"/>
    </row>
    <row r="31" spans="1:15" ht="32.4" customHeight="1" thickBot="1" x14ac:dyDescent="0.35">
      <c r="A31" s="65"/>
      <c r="B31" s="284"/>
      <c r="C31" s="140"/>
      <c r="D31" s="140"/>
      <c r="E31" s="140"/>
      <c r="F31" s="140"/>
      <c r="G31" s="140"/>
      <c r="H31" s="140"/>
      <c r="I31" s="140"/>
      <c r="J31" s="140"/>
      <c r="K31" s="140"/>
      <c r="L31" s="140"/>
      <c r="M31" s="140"/>
      <c r="N31" s="43"/>
      <c r="O31" s="43"/>
    </row>
    <row r="32" spans="1:15" ht="23.4" customHeight="1" thickBot="1" x14ac:dyDescent="0.35">
      <c r="A32" s="65"/>
      <c r="B32" s="284"/>
      <c r="C32" s="371" t="str">
        <f>'Data Input'!$D$4</f>
        <v xml:space="preserve"> </v>
      </c>
      <c r="D32" s="372"/>
      <c r="E32" s="372"/>
      <c r="F32" s="372"/>
      <c r="G32" s="373"/>
      <c r="H32" s="140"/>
      <c r="I32" s="140"/>
      <c r="J32" s="140"/>
      <c r="K32" s="140"/>
      <c r="L32" s="140"/>
      <c r="M32" s="140"/>
      <c r="N32" s="43"/>
      <c r="O32" s="43"/>
    </row>
    <row r="33" spans="1:15" ht="15" thickBot="1" x14ac:dyDescent="0.35">
      <c r="A33" s="43"/>
      <c r="B33" s="43"/>
      <c r="C33" s="43"/>
      <c r="D33" s="43"/>
      <c r="E33" s="43"/>
      <c r="F33" s="43"/>
      <c r="G33" s="43"/>
      <c r="H33" s="43"/>
      <c r="I33" s="43"/>
      <c r="J33" s="43"/>
      <c r="K33" s="43"/>
      <c r="L33" s="43"/>
      <c r="M33" s="43"/>
      <c r="N33" s="43"/>
      <c r="O33" s="43"/>
    </row>
    <row r="34" spans="1:15" x14ac:dyDescent="0.3">
      <c r="A34" s="43"/>
      <c r="B34" s="285" t="s">
        <v>68</v>
      </c>
      <c r="C34" s="286" t="str">
        <f>'Data Input'!$D$6</f>
        <v xml:space="preserve"> </v>
      </c>
      <c r="D34" s="286" t="e">
        <f>C34+1</f>
        <v>#VALUE!</v>
      </c>
      <c r="E34" s="286" t="e">
        <f t="shared" ref="E34:M34" si="10">D34+1</f>
        <v>#VALUE!</v>
      </c>
      <c r="F34" s="286" t="e">
        <f t="shared" si="10"/>
        <v>#VALUE!</v>
      </c>
      <c r="G34" s="286" t="e">
        <f t="shared" si="10"/>
        <v>#VALUE!</v>
      </c>
      <c r="H34" s="286" t="e">
        <f t="shared" si="10"/>
        <v>#VALUE!</v>
      </c>
      <c r="I34" s="286" t="e">
        <f t="shared" si="10"/>
        <v>#VALUE!</v>
      </c>
      <c r="J34" s="286" t="e">
        <f t="shared" si="10"/>
        <v>#VALUE!</v>
      </c>
      <c r="K34" s="286" t="e">
        <f t="shared" si="10"/>
        <v>#VALUE!</v>
      </c>
      <c r="L34" s="286" t="e">
        <f t="shared" si="10"/>
        <v>#VALUE!</v>
      </c>
      <c r="M34" s="287" t="e">
        <f t="shared" si="10"/>
        <v>#VALUE!</v>
      </c>
      <c r="N34" s="288"/>
      <c r="O34" s="43"/>
    </row>
    <row r="35" spans="1:15" x14ac:dyDescent="0.3">
      <c r="A35" s="43"/>
      <c r="B35" s="289"/>
      <c r="C35" s="290"/>
      <c r="D35" s="290"/>
      <c r="E35" s="290"/>
      <c r="F35" s="290"/>
      <c r="G35" s="290"/>
      <c r="H35" s="290"/>
      <c r="I35" s="290"/>
      <c r="J35" s="290"/>
      <c r="K35" s="290"/>
      <c r="L35" s="290"/>
      <c r="M35" s="291"/>
      <c r="N35" s="269"/>
      <c r="O35" s="43"/>
    </row>
    <row r="36" spans="1:15" x14ac:dyDescent="0.3">
      <c r="A36" s="43"/>
      <c r="B36" s="292" t="s">
        <v>72</v>
      </c>
      <c r="C36" s="293"/>
      <c r="D36" s="293"/>
      <c r="E36" s="293"/>
      <c r="F36" s="293"/>
      <c r="G36" s="293"/>
      <c r="H36" s="293"/>
      <c r="I36" s="293"/>
      <c r="J36" s="293"/>
      <c r="K36" s="293"/>
      <c r="L36" s="293"/>
      <c r="M36" s="294"/>
      <c r="N36" s="295"/>
      <c r="O36" s="43"/>
    </row>
    <row r="37" spans="1:15" x14ac:dyDescent="0.3">
      <c r="A37" s="43"/>
      <c r="B37" s="296" t="s">
        <v>71</v>
      </c>
      <c r="C37" s="297" t="e">
        <f>'Critical Need TD Population'!G31</f>
        <v>#VALUE!</v>
      </c>
      <c r="D37" s="271" t="e">
        <f t="shared" ref="D37:M37" si="11">C37+(C37*$C$57)</f>
        <v>#VALUE!</v>
      </c>
      <c r="E37" s="271" t="e">
        <f t="shared" si="11"/>
        <v>#VALUE!</v>
      </c>
      <c r="F37" s="271" t="e">
        <f t="shared" si="11"/>
        <v>#VALUE!</v>
      </c>
      <c r="G37" s="271" t="e">
        <f t="shared" si="11"/>
        <v>#VALUE!</v>
      </c>
      <c r="H37" s="271" t="e">
        <f t="shared" si="11"/>
        <v>#VALUE!</v>
      </c>
      <c r="I37" s="271" t="e">
        <f t="shared" si="11"/>
        <v>#VALUE!</v>
      </c>
      <c r="J37" s="271" t="e">
        <f t="shared" si="11"/>
        <v>#VALUE!</v>
      </c>
      <c r="K37" s="271" t="e">
        <f t="shared" si="11"/>
        <v>#VALUE!</v>
      </c>
      <c r="L37" s="271" t="e">
        <f t="shared" si="11"/>
        <v>#VALUE!</v>
      </c>
      <c r="M37" s="272" t="e">
        <f t="shared" si="11"/>
        <v>#VALUE!</v>
      </c>
      <c r="N37" s="269"/>
      <c r="O37" s="43"/>
    </row>
    <row r="38" spans="1:15" ht="15.75" customHeight="1" x14ac:dyDescent="0.3">
      <c r="A38" s="43"/>
      <c r="B38" s="298" t="s">
        <v>74</v>
      </c>
      <c r="C38" s="297" t="e">
        <f>'Critical Need TD Population'!G32</f>
        <v>#VALUE!</v>
      </c>
      <c r="D38" s="271" t="e">
        <f t="shared" ref="D38:M38" si="12">C38+(C38*$C$57)</f>
        <v>#VALUE!</v>
      </c>
      <c r="E38" s="271" t="e">
        <f t="shared" si="12"/>
        <v>#VALUE!</v>
      </c>
      <c r="F38" s="271" t="e">
        <f t="shared" si="12"/>
        <v>#VALUE!</v>
      </c>
      <c r="G38" s="271" t="e">
        <f t="shared" si="12"/>
        <v>#VALUE!</v>
      </c>
      <c r="H38" s="271" t="e">
        <f t="shared" si="12"/>
        <v>#VALUE!</v>
      </c>
      <c r="I38" s="271" t="e">
        <f t="shared" si="12"/>
        <v>#VALUE!</v>
      </c>
      <c r="J38" s="271" t="e">
        <f t="shared" si="12"/>
        <v>#VALUE!</v>
      </c>
      <c r="K38" s="271" t="e">
        <f t="shared" si="12"/>
        <v>#VALUE!</v>
      </c>
      <c r="L38" s="271" t="e">
        <f t="shared" si="12"/>
        <v>#VALUE!</v>
      </c>
      <c r="M38" s="272" t="e">
        <f t="shared" si="12"/>
        <v>#VALUE!</v>
      </c>
      <c r="N38" s="269"/>
      <c r="O38" s="43"/>
    </row>
    <row r="39" spans="1:15" x14ac:dyDescent="0.3">
      <c r="A39" s="43"/>
      <c r="B39" s="299"/>
      <c r="C39" s="300"/>
      <c r="D39" s="300"/>
      <c r="E39" s="300"/>
      <c r="F39" s="300"/>
      <c r="G39" s="300"/>
      <c r="H39" s="300"/>
      <c r="I39" s="300"/>
      <c r="J39" s="300"/>
      <c r="K39" s="300"/>
      <c r="L39" s="300"/>
      <c r="M39" s="301"/>
      <c r="N39" s="269"/>
      <c r="O39" s="43"/>
    </row>
    <row r="40" spans="1:15" x14ac:dyDescent="0.3">
      <c r="A40" s="43"/>
      <c r="B40" s="302" t="s">
        <v>73</v>
      </c>
      <c r="C40" s="303" t="e">
        <f>SUM(C37:C39)</f>
        <v>#VALUE!</v>
      </c>
      <c r="D40" s="303" t="e">
        <f t="shared" ref="D40:M40" si="13">SUM(D37:D39)</f>
        <v>#VALUE!</v>
      </c>
      <c r="E40" s="303" t="e">
        <f t="shared" si="13"/>
        <v>#VALUE!</v>
      </c>
      <c r="F40" s="303" t="e">
        <f t="shared" si="13"/>
        <v>#VALUE!</v>
      </c>
      <c r="G40" s="303" t="e">
        <f t="shared" si="13"/>
        <v>#VALUE!</v>
      </c>
      <c r="H40" s="303" t="e">
        <f t="shared" si="13"/>
        <v>#VALUE!</v>
      </c>
      <c r="I40" s="303" t="e">
        <f t="shared" si="13"/>
        <v>#VALUE!</v>
      </c>
      <c r="J40" s="303" t="e">
        <f t="shared" si="13"/>
        <v>#VALUE!</v>
      </c>
      <c r="K40" s="303" t="e">
        <f t="shared" si="13"/>
        <v>#VALUE!</v>
      </c>
      <c r="L40" s="303" t="e">
        <f t="shared" si="13"/>
        <v>#VALUE!</v>
      </c>
      <c r="M40" s="304" t="e">
        <f t="shared" si="13"/>
        <v>#VALUE!</v>
      </c>
      <c r="N40" s="295"/>
      <c r="O40" s="43"/>
    </row>
    <row r="41" spans="1:15" x14ac:dyDescent="0.3">
      <c r="A41" s="43"/>
      <c r="B41" s="289"/>
      <c r="C41" s="290"/>
      <c r="D41" s="290"/>
      <c r="E41" s="290"/>
      <c r="F41" s="290"/>
      <c r="G41" s="290"/>
      <c r="H41" s="290"/>
      <c r="I41" s="290"/>
      <c r="J41" s="290"/>
      <c r="K41" s="290"/>
      <c r="L41" s="290"/>
      <c r="M41" s="291"/>
      <c r="N41" s="269"/>
      <c r="O41" s="43"/>
    </row>
    <row r="42" spans="1:15" x14ac:dyDescent="0.3">
      <c r="A42" s="43"/>
      <c r="B42" s="292" t="s">
        <v>76</v>
      </c>
      <c r="C42" s="305" t="s">
        <v>13</v>
      </c>
      <c r="D42" s="305" t="s">
        <v>13</v>
      </c>
      <c r="E42" s="305" t="s">
        <v>13</v>
      </c>
      <c r="F42" s="305" t="s">
        <v>13</v>
      </c>
      <c r="G42" s="305" t="s">
        <v>13</v>
      </c>
      <c r="H42" s="305" t="s">
        <v>13</v>
      </c>
      <c r="I42" s="305" t="s">
        <v>13</v>
      </c>
      <c r="J42" s="305" t="s">
        <v>13</v>
      </c>
      <c r="K42" s="305" t="s">
        <v>13</v>
      </c>
      <c r="L42" s="305" t="s">
        <v>13</v>
      </c>
      <c r="M42" s="306" t="s">
        <v>13</v>
      </c>
      <c r="N42" s="295"/>
      <c r="O42" s="43"/>
    </row>
    <row r="43" spans="1:15" x14ac:dyDescent="0.3">
      <c r="A43" s="43"/>
      <c r="B43" s="307" t="s">
        <v>69</v>
      </c>
      <c r="C43" s="271" t="e">
        <f>'Critical Need TD Population'!J31</f>
        <v>#VALUE!</v>
      </c>
      <c r="D43" s="271" t="e">
        <f t="shared" ref="D43:M43" si="14">C43+(C43*$C$57)</f>
        <v>#VALUE!</v>
      </c>
      <c r="E43" s="271" t="e">
        <f t="shared" si="14"/>
        <v>#VALUE!</v>
      </c>
      <c r="F43" s="271" t="e">
        <f t="shared" si="14"/>
        <v>#VALUE!</v>
      </c>
      <c r="G43" s="271" t="e">
        <f t="shared" si="14"/>
        <v>#VALUE!</v>
      </c>
      <c r="H43" s="271" t="e">
        <f t="shared" si="14"/>
        <v>#VALUE!</v>
      </c>
      <c r="I43" s="271" t="e">
        <f t="shared" si="14"/>
        <v>#VALUE!</v>
      </c>
      <c r="J43" s="271" t="e">
        <f t="shared" si="14"/>
        <v>#VALUE!</v>
      </c>
      <c r="K43" s="271" t="e">
        <f t="shared" si="14"/>
        <v>#VALUE!</v>
      </c>
      <c r="L43" s="271" t="e">
        <f t="shared" si="14"/>
        <v>#VALUE!</v>
      </c>
      <c r="M43" s="272" t="e">
        <f t="shared" si="14"/>
        <v>#VALUE!</v>
      </c>
      <c r="N43" s="269"/>
      <c r="O43" s="43"/>
    </row>
    <row r="44" spans="1:15" x14ac:dyDescent="0.3">
      <c r="A44" s="43"/>
      <c r="B44" s="307" t="s">
        <v>75</v>
      </c>
      <c r="C44" s="271" t="e">
        <f>'Critical Need TD Population'!J32</f>
        <v>#VALUE!</v>
      </c>
      <c r="D44" s="271" t="e">
        <f t="shared" ref="D44:M44" si="15">C44+(C44*$C$57)</f>
        <v>#VALUE!</v>
      </c>
      <c r="E44" s="271" t="e">
        <f t="shared" si="15"/>
        <v>#VALUE!</v>
      </c>
      <c r="F44" s="271" t="e">
        <f t="shared" si="15"/>
        <v>#VALUE!</v>
      </c>
      <c r="G44" s="271" t="e">
        <f t="shared" si="15"/>
        <v>#VALUE!</v>
      </c>
      <c r="H44" s="271" t="e">
        <f t="shared" si="15"/>
        <v>#VALUE!</v>
      </c>
      <c r="I44" s="271" t="e">
        <f t="shared" si="15"/>
        <v>#VALUE!</v>
      </c>
      <c r="J44" s="271" t="e">
        <f t="shared" si="15"/>
        <v>#VALUE!</v>
      </c>
      <c r="K44" s="271" t="e">
        <f t="shared" si="15"/>
        <v>#VALUE!</v>
      </c>
      <c r="L44" s="271" t="e">
        <f t="shared" si="15"/>
        <v>#VALUE!</v>
      </c>
      <c r="M44" s="272" t="e">
        <f t="shared" si="15"/>
        <v>#VALUE!</v>
      </c>
      <c r="N44" s="269"/>
      <c r="O44" s="43"/>
    </row>
    <row r="45" spans="1:15" x14ac:dyDescent="0.3">
      <c r="A45" s="43"/>
      <c r="B45" s="270" t="s">
        <v>13</v>
      </c>
      <c r="C45" s="271" t="s">
        <v>13</v>
      </c>
      <c r="D45" s="271" t="s">
        <v>13</v>
      </c>
      <c r="E45" s="271" t="s">
        <v>13</v>
      </c>
      <c r="F45" s="271" t="s">
        <v>13</v>
      </c>
      <c r="G45" s="271" t="s">
        <v>13</v>
      </c>
      <c r="H45" s="271" t="s">
        <v>13</v>
      </c>
      <c r="I45" s="271" t="s">
        <v>13</v>
      </c>
      <c r="J45" s="271" t="s">
        <v>13</v>
      </c>
      <c r="K45" s="271" t="s">
        <v>13</v>
      </c>
      <c r="L45" s="271" t="s">
        <v>13</v>
      </c>
      <c r="M45" s="272" t="s">
        <v>13</v>
      </c>
      <c r="N45" s="269"/>
      <c r="O45" s="43"/>
    </row>
    <row r="46" spans="1:15" x14ac:dyDescent="0.3">
      <c r="A46" s="43"/>
      <c r="B46" s="292" t="s">
        <v>87</v>
      </c>
      <c r="C46" s="308" t="e">
        <f>SUM(C42:C45)</f>
        <v>#VALUE!</v>
      </c>
      <c r="D46" s="308" t="e">
        <f t="shared" ref="D46:G46" si="16">C46+(C46*0.0169)</f>
        <v>#VALUE!</v>
      </c>
      <c r="E46" s="308" t="e">
        <f t="shared" si="16"/>
        <v>#VALUE!</v>
      </c>
      <c r="F46" s="308" t="e">
        <f t="shared" si="16"/>
        <v>#VALUE!</v>
      </c>
      <c r="G46" s="308" t="e">
        <f t="shared" si="16"/>
        <v>#VALUE!</v>
      </c>
      <c r="H46" s="308" t="e">
        <f t="shared" ref="H46:L46" si="17">G46+(G46*0.0177)</f>
        <v>#VALUE!</v>
      </c>
      <c r="I46" s="308" t="e">
        <f t="shared" si="17"/>
        <v>#VALUE!</v>
      </c>
      <c r="J46" s="308" t="e">
        <f t="shared" si="17"/>
        <v>#VALUE!</v>
      </c>
      <c r="K46" s="308" t="e">
        <f t="shared" si="17"/>
        <v>#VALUE!</v>
      </c>
      <c r="L46" s="308" t="e">
        <f t="shared" si="17"/>
        <v>#VALUE!</v>
      </c>
      <c r="M46" s="309" t="e">
        <f t="shared" ref="M46" si="18">L46+(L46*0.0157)</f>
        <v>#VALUE!</v>
      </c>
      <c r="N46" s="295"/>
      <c r="O46" s="43"/>
    </row>
    <row r="47" spans="1:15" x14ac:dyDescent="0.3">
      <c r="A47" s="43"/>
      <c r="B47" s="310"/>
      <c r="C47" s="278"/>
      <c r="D47" s="278"/>
      <c r="E47" s="278"/>
      <c r="F47" s="278"/>
      <c r="G47" s="278"/>
      <c r="H47" s="278"/>
      <c r="I47" s="278"/>
      <c r="J47" s="278"/>
      <c r="K47" s="278"/>
      <c r="L47" s="278"/>
      <c r="M47" s="279"/>
      <c r="N47" s="269"/>
      <c r="O47" s="43"/>
    </row>
    <row r="48" spans="1:15" x14ac:dyDescent="0.3">
      <c r="A48" s="43"/>
      <c r="B48" s="292" t="s">
        <v>79</v>
      </c>
      <c r="C48" s="308" t="e">
        <f>C46*$C$55</f>
        <v>#VALUE!</v>
      </c>
      <c r="D48" s="308" t="e">
        <f t="shared" ref="D48:M48" si="19">D46*$C$55</f>
        <v>#VALUE!</v>
      </c>
      <c r="E48" s="308" t="e">
        <f t="shared" si="19"/>
        <v>#VALUE!</v>
      </c>
      <c r="F48" s="308" t="e">
        <f t="shared" si="19"/>
        <v>#VALUE!</v>
      </c>
      <c r="G48" s="308" t="e">
        <f t="shared" si="19"/>
        <v>#VALUE!</v>
      </c>
      <c r="H48" s="308" t="e">
        <f t="shared" si="19"/>
        <v>#VALUE!</v>
      </c>
      <c r="I48" s="308" t="e">
        <f t="shared" si="19"/>
        <v>#VALUE!</v>
      </c>
      <c r="J48" s="308" t="e">
        <f t="shared" si="19"/>
        <v>#VALUE!</v>
      </c>
      <c r="K48" s="308" t="e">
        <f t="shared" si="19"/>
        <v>#VALUE!</v>
      </c>
      <c r="L48" s="308" t="e">
        <f t="shared" si="19"/>
        <v>#VALUE!</v>
      </c>
      <c r="M48" s="309" t="e">
        <f t="shared" si="19"/>
        <v>#VALUE!</v>
      </c>
      <c r="N48" s="295"/>
      <c r="O48" s="43"/>
    </row>
    <row r="49" spans="1:15" ht="15" thickBot="1" x14ac:dyDescent="0.35">
      <c r="A49" s="43"/>
      <c r="B49" s="280"/>
      <c r="C49" s="281" t="s">
        <v>13</v>
      </c>
      <c r="D49" s="281" t="s">
        <v>13</v>
      </c>
      <c r="E49" s="281" t="s">
        <v>13</v>
      </c>
      <c r="F49" s="281" t="s">
        <v>13</v>
      </c>
      <c r="G49" s="281" t="s">
        <v>13</v>
      </c>
      <c r="H49" s="281" t="s">
        <v>13</v>
      </c>
      <c r="I49" s="281" t="s">
        <v>13</v>
      </c>
      <c r="J49" s="281" t="s">
        <v>13</v>
      </c>
      <c r="K49" s="281" t="s">
        <v>13</v>
      </c>
      <c r="L49" s="281" t="s">
        <v>13</v>
      </c>
      <c r="M49" s="281" t="s">
        <v>13</v>
      </c>
      <c r="N49" s="283"/>
      <c r="O49" s="43"/>
    </row>
    <row r="50" spans="1:15" x14ac:dyDescent="0.3">
      <c r="A50" s="43"/>
      <c r="B50" s="284"/>
      <c r="C50" s="218"/>
      <c r="D50" s="218"/>
      <c r="E50" s="218"/>
      <c r="F50" s="218"/>
      <c r="G50" s="218"/>
      <c r="H50" s="218"/>
      <c r="I50" s="218"/>
      <c r="J50" s="218"/>
      <c r="K50" s="218"/>
      <c r="L50" s="218"/>
      <c r="M50" s="218"/>
      <c r="N50" s="65"/>
      <c r="O50" s="43"/>
    </row>
    <row r="51" spans="1:15" x14ac:dyDescent="0.3">
      <c r="A51" s="43"/>
      <c r="B51" s="284"/>
      <c r="C51" s="218"/>
      <c r="D51" s="218"/>
      <c r="E51" s="218"/>
      <c r="F51" s="218"/>
      <c r="G51" s="218"/>
      <c r="H51" s="218"/>
      <c r="I51" s="218"/>
      <c r="J51" s="218"/>
      <c r="K51" s="218"/>
      <c r="L51" s="218"/>
      <c r="M51" s="218"/>
      <c r="N51" s="65"/>
      <c r="O51" s="43"/>
    </row>
    <row r="52" spans="1:15" x14ac:dyDescent="0.3">
      <c r="A52" s="43"/>
      <c r="B52" s="284"/>
      <c r="C52" s="218"/>
      <c r="D52" s="218"/>
      <c r="E52" s="218"/>
      <c r="F52" s="218"/>
      <c r="G52" s="218"/>
      <c r="H52" s="218"/>
      <c r="I52" s="218"/>
      <c r="J52" s="218"/>
      <c r="K52" s="218"/>
      <c r="L52" s="218"/>
      <c r="M52" s="218"/>
      <c r="N52" s="65"/>
      <c r="O52" s="43"/>
    </row>
    <row r="53" spans="1:15" x14ac:dyDescent="0.3">
      <c r="A53" s="43"/>
      <c r="B53" s="284"/>
      <c r="C53" s="218"/>
      <c r="D53" s="218"/>
      <c r="E53" s="218"/>
      <c r="F53" s="218"/>
      <c r="G53" s="218"/>
      <c r="H53" s="218"/>
      <c r="I53" s="218"/>
      <c r="J53" s="218"/>
      <c r="K53" s="218"/>
      <c r="L53" s="218"/>
      <c r="M53" s="218"/>
      <c r="N53" s="65"/>
      <c r="O53" s="43"/>
    </row>
    <row r="54" spans="1:15" x14ac:dyDescent="0.3">
      <c r="A54" s="43"/>
      <c r="B54" s="43"/>
      <c r="C54" s="43"/>
      <c r="D54" s="43"/>
      <c r="E54" s="43"/>
      <c r="F54" s="43"/>
      <c r="G54" s="43"/>
      <c r="H54" s="43"/>
      <c r="I54" s="43"/>
      <c r="J54" s="43"/>
      <c r="K54" s="43"/>
      <c r="L54" s="43"/>
      <c r="M54" s="43"/>
      <c r="N54" s="43"/>
      <c r="O54" s="43"/>
    </row>
    <row r="55" spans="1:15" x14ac:dyDescent="0.3">
      <c r="A55" s="43"/>
      <c r="B55" s="311" t="s">
        <v>90</v>
      </c>
      <c r="C55" s="328" t="str">
        <f>'Data Input'!$D$10</f>
        <v xml:space="preserve"> </v>
      </c>
      <c r="D55" s="43"/>
      <c r="E55" s="43"/>
      <c r="F55" s="43"/>
      <c r="G55" s="43"/>
      <c r="H55" s="43"/>
      <c r="I55" s="43"/>
      <c r="J55" s="43"/>
      <c r="K55" s="43"/>
      <c r="L55" s="43"/>
      <c r="M55" s="43"/>
      <c r="N55" s="43"/>
      <c r="O55" s="43"/>
    </row>
    <row r="56" spans="1:15" x14ac:dyDescent="0.3">
      <c r="A56" s="43"/>
      <c r="B56" s="43"/>
      <c r="C56" s="43"/>
      <c r="D56" s="43"/>
      <c r="E56" s="43"/>
      <c r="F56" s="43"/>
      <c r="G56" s="43"/>
      <c r="H56" s="43"/>
      <c r="I56" s="43"/>
      <c r="J56" s="43"/>
      <c r="K56" s="43"/>
      <c r="L56" s="43"/>
      <c r="M56" s="43"/>
      <c r="N56" s="43"/>
      <c r="O56" s="43"/>
    </row>
    <row r="57" spans="1:15" x14ac:dyDescent="0.3">
      <c r="A57" s="43"/>
      <c r="B57" s="326" t="s">
        <v>89</v>
      </c>
      <c r="C57" s="329" t="e">
        <f>'Data Input'!$F$22</f>
        <v>#VALUE!</v>
      </c>
      <c r="D57" s="43"/>
      <c r="E57" s="327" t="s">
        <v>13</v>
      </c>
      <c r="F57" s="43"/>
      <c r="G57" s="43"/>
      <c r="H57" s="43"/>
      <c r="I57" s="43"/>
      <c r="J57" s="43"/>
      <c r="K57" s="43"/>
      <c r="L57" s="43"/>
      <c r="M57" s="43"/>
      <c r="N57" s="43"/>
      <c r="O57" s="43"/>
    </row>
    <row r="58" spans="1:15" x14ac:dyDescent="0.3">
      <c r="A58" s="43"/>
      <c r="B58" s="43"/>
      <c r="C58" s="43"/>
      <c r="D58" s="43"/>
      <c r="E58" s="43"/>
      <c r="F58" s="43"/>
      <c r="G58" s="43"/>
      <c r="H58" s="43"/>
      <c r="I58" s="43"/>
      <c r="J58" s="43"/>
      <c r="K58" s="43"/>
      <c r="L58" s="43"/>
      <c r="M58" s="43"/>
      <c r="N58" s="43"/>
      <c r="O58" s="43"/>
    </row>
    <row r="59" spans="1:15" x14ac:dyDescent="0.3">
      <c r="A59" s="43"/>
      <c r="B59" s="43"/>
      <c r="C59" s="43"/>
      <c r="D59" s="43"/>
      <c r="E59" s="43"/>
      <c r="F59" s="43"/>
      <c r="G59" s="43"/>
      <c r="H59" s="43"/>
      <c r="I59" s="43"/>
      <c r="J59" s="43"/>
      <c r="K59" s="43"/>
      <c r="L59" s="43"/>
      <c r="M59" s="43"/>
      <c r="N59" s="43"/>
      <c r="O59" s="43"/>
    </row>
  </sheetData>
  <sheetProtection sheet="1" objects="1" scenarios="1"/>
  <mergeCells count="2">
    <mergeCell ref="C4:G4"/>
    <mergeCell ref="C32:G32"/>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3</vt:i4>
      </vt:variant>
    </vt:vector>
  </HeadingPairs>
  <TitlesOfParts>
    <vt:vector size="8" baseType="lpstr">
      <vt:lpstr>Instruction Page</vt:lpstr>
      <vt:lpstr>Data Input</vt:lpstr>
      <vt:lpstr>General TD Population</vt:lpstr>
      <vt:lpstr>Critical Need TD Population</vt:lpstr>
      <vt:lpstr>TD Population &amp; Trip Rates</vt:lpstr>
      <vt:lpstr>'Critical Need TD Population'!Print_Area</vt:lpstr>
      <vt:lpstr>'Data Input'!Print_Area</vt:lpstr>
      <vt:lpstr>'General TD Population'!Print_Area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Joslin, Ann</dc:creator>
  <cp:lastModifiedBy>Goodwill, Jay</cp:lastModifiedBy>
  <cp:lastPrinted>2013-03-05T20:33:41Z</cp:lastPrinted>
  <dcterms:created xsi:type="dcterms:W3CDTF">2012-11-23T16:28:23Z</dcterms:created>
  <dcterms:modified xsi:type="dcterms:W3CDTF">2013-06-03T19:22:47Z</dcterms:modified>
</cp:coreProperties>
</file>